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DataBases\"/>
    </mc:Choice>
  </mc:AlternateContent>
  <xr:revisionPtr revIDLastSave="0" documentId="13_ncr:1_{0D9EB812-4109-4DC3-B214-64D521357FE8}" xr6:coauthVersionLast="47" xr6:coauthVersionMax="47" xr10:uidLastSave="{00000000-0000-0000-0000-000000000000}"/>
  <bookViews>
    <workbookView xWindow="-28920" yWindow="-120" windowWidth="29040" windowHeight="15840" firstSheet="4" activeTab="5" xr2:uid="{00000000-000D-0000-FFFF-FFFF00000000}"/>
  </bookViews>
  <sheets>
    <sheet name="Updating (BAU)" sheetId="3" r:id="rId1"/>
    <sheet name="Upgrading" sheetId="5" r:id="rId2"/>
    <sheet name="Inflection" sheetId="6" r:id="rId3"/>
    <sheet name="Disruptivo" sheetId="4" r:id="rId4"/>
    <sheet name="Oferta Primaria BUA" sheetId="7" r:id="rId5"/>
    <sheet name="Comparacion de totale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8" i="8" l="1"/>
  <c r="R49" i="8"/>
  <c r="Y55" i="8"/>
  <c r="Y54" i="8"/>
  <c r="Y53" i="8"/>
  <c r="Y52" i="8"/>
  <c r="Y51" i="8"/>
  <c r="Y50" i="8"/>
  <c r="Y49" i="8"/>
  <c r="Y48" i="8"/>
  <c r="X55" i="8"/>
  <c r="X54" i="8"/>
  <c r="X53" i="8"/>
  <c r="X52" i="8"/>
  <c r="X51" i="8"/>
  <c r="X50" i="8"/>
  <c r="X49" i="8"/>
  <c r="X48" i="8"/>
  <c r="V48" i="8"/>
  <c r="L43" i="8"/>
  <c r="L42" i="8"/>
  <c r="L41" i="8"/>
  <c r="L40" i="8"/>
  <c r="L39" i="8"/>
  <c r="Z55" i="8"/>
  <c r="W55" i="8"/>
  <c r="AB49" i="8"/>
  <c r="AB50" i="8"/>
  <c r="AB51" i="8"/>
  <c r="AB52" i="8"/>
  <c r="AB53" i="8"/>
  <c r="AB54" i="8"/>
  <c r="AB55" i="8"/>
  <c r="S49" i="8"/>
  <c r="T49" i="8"/>
  <c r="U49" i="8"/>
  <c r="V49" i="8"/>
  <c r="W49" i="8"/>
  <c r="Z49" i="8"/>
  <c r="R50" i="8"/>
  <c r="S50" i="8"/>
  <c r="T50" i="8"/>
  <c r="U50" i="8"/>
  <c r="V50" i="8"/>
  <c r="W50" i="8"/>
  <c r="Z50" i="8"/>
  <c r="R51" i="8"/>
  <c r="S51" i="8"/>
  <c r="T51" i="8"/>
  <c r="U51" i="8"/>
  <c r="V51" i="8"/>
  <c r="W51" i="8"/>
  <c r="Z51" i="8"/>
  <c r="R52" i="8"/>
  <c r="S52" i="8"/>
  <c r="T52" i="8"/>
  <c r="U52" i="8"/>
  <c r="V52" i="8"/>
  <c r="W52" i="8"/>
  <c r="Z52" i="8"/>
  <c r="R53" i="8"/>
  <c r="S53" i="8"/>
  <c r="T53" i="8"/>
  <c r="U53" i="8"/>
  <c r="V53" i="8"/>
  <c r="W53" i="8"/>
  <c r="Z53" i="8"/>
  <c r="R54" i="8"/>
  <c r="S54" i="8"/>
  <c r="T54" i="8"/>
  <c r="U54" i="8"/>
  <c r="V54" i="8"/>
  <c r="W54" i="8"/>
  <c r="Z54" i="8"/>
  <c r="R55" i="8"/>
  <c r="S55" i="8"/>
  <c r="T55" i="8"/>
  <c r="U55" i="8"/>
  <c r="V55" i="8"/>
  <c r="AB48" i="8"/>
  <c r="Z48" i="8"/>
  <c r="W48" i="8"/>
  <c r="T48" i="8"/>
  <c r="U48" i="8"/>
  <c r="S48" i="8"/>
  <c r="BG7" i="5"/>
  <c r="AV62" i="4" a="1"/>
  <c r="AV62" i="4" s="1"/>
  <c r="AV47" i="4" a="1"/>
  <c r="AV47" i="4" s="1"/>
  <c r="AQ32" i="4" a="1"/>
  <c r="AQ32" i="4" s="1"/>
  <c r="AQ19" i="4" a="1"/>
  <c r="AQ19" i="4" s="1"/>
  <c r="AQ6" i="4" a="1"/>
  <c r="AQ6" i="4" s="1"/>
  <c r="L44" i="8" l="1"/>
  <c r="L45" i="8"/>
  <c r="L46" i="8"/>
  <c r="AA48" i="8"/>
  <c r="AA51" i="8"/>
  <c r="AA54" i="8"/>
  <c r="AA53" i="8"/>
  <c r="AA52" i="8"/>
  <c r="AA50" i="8"/>
  <c r="AA49" i="8"/>
  <c r="AA55" i="8"/>
  <c r="CI18" i="3"/>
  <c r="BO7" i="5"/>
  <c r="Y64" i="6" a="1"/>
  <c r="CS11" i="6" s="1"/>
  <c r="W64" i="6" a="1"/>
  <c r="AD48" i="6" a="1"/>
  <c r="AA48" i="6" a="1"/>
  <c r="Z48" i="6" a="1"/>
  <c r="Y48" i="6" a="1"/>
  <c r="W48" i="6" a="1"/>
  <c r="X33" i="6" a="1"/>
  <c r="X33" i="6" s="1"/>
  <c r="W33" i="6" a="1"/>
  <c r="X20" i="6" a="1"/>
  <c r="W20" i="6" a="1"/>
  <c r="Y7" i="6" a="1"/>
  <c r="X7" i="6" a="1"/>
  <c r="W7" i="6" a="1"/>
  <c r="Y64" i="5" a="1"/>
  <c r="W64" i="5" a="1"/>
  <c r="BH14" i="5" s="1"/>
  <c r="AD48" i="5" a="1"/>
  <c r="AA48" i="5" a="1"/>
  <c r="Z48" i="5" a="1"/>
  <c r="Y48" i="5"/>
  <c r="Y48" i="5" a="1"/>
  <c r="W48" i="5" a="1"/>
  <c r="X33" i="5" a="1"/>
  <c r="W33" i="5" a="1"/>
  <c r="X20" i="5" a="1"/>
  <c r="W20" i="5" a="1"/>
  <c r="Y27" i="5" s="1"/>
  <c r="BM14" i="5"/>
  <c r="BM12" i="5"/>
  <c r="BM11" i="5"/>
  <c r="BM10" i="5"/>
  <c r="BM8" i="5"/>
  <c r="BM7" i="5"/>
  <c r="Y7" i="5" a="1"/>
  <c r="X7" i="5"/>
  <c r="X7" i="5" a="1"/>
  <c r="W7" i="5" a="1"/>
  <c r="Y64" i="4" a="1"/>
  <c r="CT12" i="4" s="1"/>
  <c r="W64" i="4" a="1"/>
  <c r="AD48" i="4" a="1"/>
  <c r="AA48" i="4" a="1"/>
  <c r="Z48" i="4" a="1"/>
  <c r="Y48" i="4" a="1"/>
  <c r="Y48" i="4" s="1"/>
  <c r="W48" i="4" a="1"/>
  <c r="X33" i="4" a="1"/>
  <c r="W33" i="4" a="1"/>
  <c r="Y34" i="4" s="1"/>
  <c r="X20" i="4" a="1"/>
  <c r="W20" i="4" a="1"/>
  <c r="CS14" i="4"/>
  <c r="CR14" i="4"/>
  <c r="CS12" i="4"/>
  <c r="CS11" i="4"/>
  <c r="CS10" i="4"/>
  <c r="CS8" i="4"/>
  <c r="CS7" i="4"/>
  <c r="Y7" i="4" a="1"/>
  <c r="X7" i="4" a="1"/>
  <c r="W7" i="4" a="1"/>
  <c r="AX64" i="3" a="1"/>
  <c r="AV64" i="3" a="1"/>
  <c r="BC48" i="3" a="1"/>
  <c r="BC48" i="3" s="1"/>
  <c r="AZ48" i="3" a="1"/>
  <c r="AY48" i="3" a="1"/>
  <c r="AY48" i="3" s="1"/>
  <c r="AX48" i="3" a="1"/>
  <c r="AX48" i="3" s="1"/>
  <c r="AV48" i="3" a="1"/>
  <c r="AV48" i="3" s="1"/>
  <c r="AW33" i="3" a="1"/>
  <c r="AW33" i="3" s="1"/>
  <c r="AV33" i="3" a="1"/>
  <c r="AV33" i="3" s="1"/>
  <c r="AW20" i="3" a="1"/>
  <c r="AW20" i="3" s="1"/>
  <c r="AV20" i="3" a="1"/>
  <c r="AV20" i="3" s="1"/>
  <c r="AX7" i="3" a="1"/>
  <c r="AX7" i="3" s="1"/>
  <c r="AW7" i="3" a="1"/>
  <c r="AW7" i="3" s="1"/>
  <c r="AV7" i="3" a="1"/>
  <c r="CR11" i="4" l="1"/>
  <c r="AE70" i="4"/>
  <c r="AO70" i="4" s="1"/>
  <c r="Y26" i="4"/>
  <c r="CT8" i="4"/>
  <c r="CP12" i="4"/>
  <c r="CR9" i="4"/>
  <c r="CT7" i="4"/>
  <c r="Y23" i="4"/>
  <c r="AL23" i="4" s="1"/>
  <c r="CO8" i="6"/>
  <c r="CS9" i="6"/>
  <c r="CS13" i="6"/>
  <c r="CO13" i="6"/>
  <c r="CS7" i="6"/>
  <c r="CO11" i="6"/>
  <c r="CT8" i="6"/>
  <c r="CO9" i="6"/>
  <c r="CT12" i="6"/>
  <c r="CT14" i="6"/>
  <c r="CL12" i="6"/>
  <c r="CT10" i="6"/>
  <c r="CM11" i="6"/>
  <c r="CN14" i="6"/>
  <c r="CL8" i="6"/>
  <c r="CL14" i="6"/>
  <c r="CR13" i="6"/>
  <c r="CQ12" i="6"/>
  <c r="CR9" i="6"/>
  <c r="AA48" i="6"/>
  <c r="CQ14" i="6"/>
  <c r="CR11" i="6"/>
  <c r="CQ10" i="6"/>
  <c r="X7" i="6"/>
  <c r="CM8" i="6"/>
  <c r="CQ8" i="6"/>
  <c r="CQ9" i="6"/>
  <c r="CR10" i="6"/>
  <c r="CM13" i="6"/>
  <c r="W20" i="6"/>
  <c r="Y21" i="6"/>
  <c r="AK21" i="6" s="1"/>
  <c r="Y23" i="6"/>
  <c r="AJ23" i="6" s="1"/>
  <c r="Y25" i="6"/>
  <c r="AJ25" i="6" s="1"/>
  <c r="Y27" i="6"/>
  <c r="AK27" i="6" s="1"/>
  <c r="Y35" i="6"/>
  <c r="AK35" i="6" s="1"/>
  <c r="Y37" i="6"/>
  <c r="AK37" i="6" s="1"/>
  <c r="Y39" i="6"/>
  <c r="AK39" i="6" s="1"/>
  <c r="W48" i="6"/>
  <c r="AD48" i="6"/>
  <c r="CT11" i="6"/>
  <c r="CT13" i="6"/>
  <c r="CT9" i="6"/>
  <c r="AE51" i="6"/>
  <c r="AN51" i="6" s="1"/>
  <c r="AE55" i="6"/>
  <c r="AN55" i="6" s="1"/>
  <c r="AE66" i="6"/>
  <c r="AK66" i="6" s="1"/>
  <c r="Z9" i="6"/>
  <c r="AK9" i="6" s="1"/>
  <c r="AE54" i="6"/>
  <c r="AJ54" i="6" s="1"/>
  <c r="Z14" i="6"/>
  <c r="AL14" i="6" s="1"/>
  <c r="CL11" i="6"/>
  <c r="Z10" i="6"/>
  <c r="AJ10" i="6" s="1"/>
  <c r="CL13" i="6"/>
  <c r="Z12" i="6"/>
  <c r="AL12" i="6" s="1"/>
  <c r="CL9" i="6"/>
  <c r="AJ9" i="6"/>
  <c r="CN13" i="6"/>
  <c r="CN9" i="6"/>
  <c r="CN11" i="6"/>
  <c r="CQ7" i="6"/>
  <c r="CN8" i="6"/>
  <c r="CR8" i="6"/>
  <c r="CL10" i="6"/>
  <c r="CN12" i="6"/>
  <c r="Z13" i="6"/>
  <c r="AJ13" i="6" s="1"/>
  <c r="AJ14" i="6"/>
  <c r="CP14" i="6"/>
  <c r="CP11" i="6"/>
  <c r="X20" i="6"/>
  <c r="CP13" i="6"/>
  <c r="CP9" i="6"/>
  <c r="Y48" i="6"/>
  <c r="AE52" i="6"/>
  <c r="AN52" i="6" s="1"/>
  <c r="AE71" i="6"/>
  <c r="AO71" i="6" s="1"/>
  <c r="AE69" i="6"/>
  <c r="AO69" i="6" s="1"/>
  <c r="AE67" i="6"/>
  <c r="AL67" i="6" s="1"/>
  <c r="AE65" i="6"/>
  <c r="AO65" i="6" s="1"/>
  <c r="W64" i="6"/>
  <c r="AE68" i="6"/>
  <c r="AO68" i="6" s="1"/>
  <c r="CM12" i="6"/>
  <c r="CM14" i="6"/>
  <c r="CM10" i="6"/>
  <c r="CP8" i="6"/>
  <c r="CP10" i="6"/>
  <c r="CQ11" i="6"/>
  <c r="CR12" i="6"/>
  <c r="AE50" i="6"/>
  <c r="AO50" i="6" s="1"/>
  <c r="W7" i="6"/>
  <c r="Y7" i="6"/>
  <c r="CR7" i="6"/>
  <c r="Z8" i="6"/>
  <c r="AJ8" i="6" s="1"/>
  <c r="CM9" i="6"/>
  <c r="CN10" i="6"/>
  <c r="Z11" i="6"/>
  <c r="AJ11" i="6" s="1"/>
  <c r="CP12" i="6"/>
  <c r="CQ13" i="6"/>
  <c r="CR14" i="6"/>
  <c r="Y22" i="6"/>
  <c r="AK22" i="6" s="1"/>
  <c r="Y24" i="6"/>
  <c r="AK24" i="6" s="1"/>
  <c r="Y26" i="6"/>
  <c r="AK26" i="6" s="1"/>
  <c r="AJ37" i="6"/>
  <c r="W33" i="6"/>
  <c r="Y34" i="6"/>
  <c r="AJ34" i="6" s="1"/>
  <c r="Y36" i="6"/>
  <c r="AJ36" i="6" s="1"/>
  <c r="Y38" i="6"/>
  <c r="AK38" i="6" s="1"/>
  <c r="Y40" i="6"/>
  <c r="AJ40" i="6" s="1"/>
  <c r="Z48" i="6"/>
  <c r="CO14" i="6"/>
  <c r="CO10" i="6"/>
  <c r="CO12" i="6"/>
  <c r="AE49" i="6"/>
  <c r="AK49" i="6" s="1"/>
  <c r="AE53" i="6"/>
  <c r="AK53" i="6" s="1"/>
  <c r="AE70" i="6"/>
  <c r="AK70" i="6" s="1"/>
  <c r="CS8" i="6"/>
  <c r="CS12" i="6"/>
  <c r="AQ65" i="6"/>
  <c r="CS10" i="6"/>
  <c r="CS14" i="6"/>
  <c r="Y64" i="6"/>
  <c r="AN69" i="6"/>
  <c r="BN7" i="5"/>
  <c r="BH10" i="5"/>
  <c r="BJ12" i="5"/>
  <c r="BH7" i="5"/>
  <c r="BH8" i="5"/>
  <c r="BH9" i="5"/>
  <c r="BL10" i="5"/>
  <c r="BN11" i="5"/>
  <c r="BN13" i="5"/>
  <c r="AE68" i="5"/>
  <c r="AQ68" i="5" s="1"/>
  <c r="BN9" i="5"/>
  <c r="BL11" i="5"/>
  <c r="BN12" i="5"/>
  <c r="BL14" i="5"/>
  <c r="BN8" i="5"/>
  <c r="BL13" i="5"/>
  <c r="BL7" i="5"/>
  <c r="BL8" i="5"/>
  <c r="BL9" i="5"/>
  <c r="BJ11" i="5"/>
  <c r="AE51" i="5"/>
  <c r="AO51" i="5" s="1"/>
  <c r="AP51" i="5"/>
  <c r="AK51" i="5"/>
  <c r="BI13" i="5"/>
  <c r="BI9" i="5"/>
  <c r="AL9" i="5"/>
  <c r="BI12" i="5"/>
  <c r="BI14" i="5"/>
  <c r="AL10" i="5"/>
  <c r="Y7" i="5"/>
  <c r="BI10" i="5"/>
  <c r="BI11" i="5"/>
  <c r="Y34" i="5"/>
  <c r="AJ34" i="5" s="1"/>
  <c r="Y37" i="5"/>
  <c r="AK37" i="5" s="1"/>
  <c r="Y38" i="5"/>
  <c r="AK38" i="5" s="1"/>
  <c r="X33" i="5"/>
  <c r="AL51" i="5"/>
  <c r="Z14" i="5"/>
  <c r="AL14" i="5" s="1"/>
  <c r="BG11" i="5"/>
  <c r="Z10" i="5"/>
  <c r="AK10" i="5" s="1"/>
  <c r="AJ12" i="5"/>
  <c r="Z11" i="5"/>
  <c r="AK11" i="5" s="1"/>
  <c r="BG10" i="5"/>
  <c r="BG8" i="5"/>
  <c r="BG12" i="5"/>
  <c r="Z12" i="5"/>
  <c r="AL12" i="5" s="1"/>
  <c r="Z8" i="5"/>
  <c r="AK8" i="5" s="1"/>
  <c r="W7" i="5"/>
  <c r="BG13" i="5"/>
  <c r="Z13" i="5"/>
  <c r="AJ13" i="5" s="1"/>
  <c r="BO12" i="5"/>
  <c r="Y39" i="5"/>
  <c r="AK39" i="5" s="1"/>
  <c r="BI8" i="5"/>
  <c r="Z9" i="5"/>
  <c r="AJ9" i="5" s="1"/>
  <c r="AM9" i="5" s="1"/>
  <c r="Y35" i="5"/>
  <c r="AK35" i="5" s="1"/>
  <c r="AD48" i="5"/>
  <c r="BO11" i="5"/>
  <c r="BO13" i="5"/>
  <c r="BO8" i="5"/>
  <c r="AQ52" i="5"/>
  <c r="BO14" i="5"/>
  <c r="BO9" i="5"/>
  <c r="BO10" i="5"/>
  <c r="AE50" i="5"/>
  <c r="BG9" i="5"/>
  <c r="AJ10" i="5"/>
  <c r="AM10" i="5" s="1"/>
  <c r="BK13" i="5"/>
  <c r="BG14" i="5"/>
  <c r="AJ27" i="5"/>
  <c r="AL27" i="5" s="1"/>
  <c r="W20" i="5"/>
  <c r="Y24" i="5"/>
  <c r="AK24" i="5" s="1"/>
  <c r="Y26" i="5"/>
  <c r="AK26" i="5" s="1"/>
  <c r="Y25" i="5"/>
  <c r="AJ25" i="5" s="1"/>
  <c r="Y21" i="5"/>
  <c r="AK21" i="5" s="1"/>
  <c r="Y22" i="5"/>
  <c r="AK22" i="5" s="1"/>
  <c r="Y23" i="5"/>
  <c r="AK23" i="5" s="1"/>
  <c r="AM68" i="5"/>
  <c r="BK12" i="5"/>
  <c r="AK27" i="5"/>
  <c r="AE71" i="5"/>
  <c r="AK70" i="5"/>
  <c r="AE69" i="5"/>
  <c r="AJ69" i="5" s="1"/>
  <c r="AE67" i="5"/>
  <c r="AE65" i="5"/>
  <c r="AJ65" i="5" s="1"/>
  <c r="BJ8" i="5"/>
  <c r="AK9" i="5"/>
  <c r="BJ9" i="5"/>
  <c r="BK10" i="5"/>
  <c r="BH13" i="5"/>
  <c r="X20" i="5"/>
  <c r="AJ51" i="5"/>
  <c r="W48" i="5"/>
  <c r="AN51" i="5"/>
  <c r="AP50" i="5"/>
  <c r="BM13" i="5"/>
  <c r="BL12" i="5"/>
  <c r="BM9" i="5"/>
  <c r="AK50" i="5"/>
  <c r="AE54" i="5"/>
  <c r="AK54" i="5" s="1"/>
  <c r="AE55" i="5"/>
  <c r="AL55" i="5" s="1"/>
  <c r="W64" i="5"/>
  <c r="AK65" i="5"/>
  <c r="AE66" i="5"/>
  <c r="AL66" i="5" s="1"/>
  <c r="AK69" i="5"/>
  <c r="AE70" i="5"/>
  <c r="BK11" i="5"/>
  <c r="Z48" i="5"/>
  <c r="BJ14" i="5"/>
  <c r="BJ10" i="5"/>
  <c r="AE49" i="5"/>
  <c r="AL49" i="5" s="1"/>
  <c r="AJ68" i="5"/>
  <c r="BH12" i="5"/>
  <c r="BK8" i="5"/>
  <c r="BK9" i="5"/>
  <c r="BH11" i="5"/>
  <c r="BJ13" i="5"/>
  <c r="BK14" i="5"/>
  <c r="AK25" i="5"/>
  <c r="AJ39" i="5"/>
  <c r="W33" i="5"/>
  <c r="Y36" i="5"/>
  <c r="AK36" i="5" s="1"/>
  <c r="Y40" i="5"/>
  <c r="AJ40" i="5" s="1"/>
  <c r="AL50" i="5"/>
  <c r="AA48" i="5"/>
  <c r="AM50" i="5"/>
  <c r="AE52" i="5"/>
  <c r="AP52" i="5" s="1"/>
  <c r="AE53" i="5"/>
  <c r="AM53" i="5" s="1"/>
  <c r="AO53" i="5"/>
  <c r="AP55" i="5"/>
  <c r="AJ70" i="5"/>
  <c r="AM65" i="5"/>
  <c r="AQ65" i="5"/>
  <c r="AM67" i="5"/>
  <c r="AM69" i="5"/>
  <c r="AQ69" i="5"/>
  <c r="AQ71" i="5"/>
  <c r="BN10" i="5"/>
  <c r="BN14" i="5"/>
  <c r="Y64" i="5"/>
  <c r="AN65" i="5"/>
  <c r="AN67" i="5"/>
  <c r="AL68" i="5"/>
  <c r="AN69" i="5"/>
  <c r="AL70" i="5"/>
  <c r="AP70" i="5"/>
  <c r="CM14" i="4"/>
  <c r="CN10" i="4"/>
  <c r="CR8" i="4"/>
  <c r="CT9" i="4"/>
  <c r="CR13" i="4"/>
  <c r="AE68" i="4"/>
  <c r="AR68" i="4" s="1"/>
  <c r="CR7" i="4"/>
  <c r="CR10" i="4"/>
  <c r="CT11" i="4"/>
  <c r="CT13" i="4"/>
  <c r="CP11" i="4"/>
  <c r="CN9" i="4"/>
  <c r="CN14" i="4"/>
  <c r="X7" i="4"/>
  <c r="CN7" i="4" s="1"/>
  <c r="CM13" i="4"/>
  <c r="CN8" i="4"/>
  <c r="CM9" i="4"/>
  <c r="CO13" i="4"/>
  <c r="CO9" i="4"/>
  <c r="CO12" i="4"/>
  <c r="CO14" i="4"/>
  <c r="Y7" i="4"/>
  <c r="AD48" i="4"/>
  <c r="CU11" i="4"/>
  <c r="CU13" i="4"/>
  <c r="CU8" i="4"/>
  <c r="CU14" i="4"/>
  <c r="CU9" i="4"/>
  <c r="AE50" i="4"/>
  <c r="AN50" i="4" s="1"/>
  <c r="AR70" i="4"/>
  <c r="Y37" i="4"/>
  <c r="AK37" i="4" s="1"/>
  <c r="AL34" i="4"/>
  <c r="Y35" i="4"/>
  <c r="AK35" i="4" s="1"/>
  <c r="CO8" i="4"/>
  <c r="Z9" i="4"/>
  <c r="AM9" i="4" s="1"/>
  <c r="CU10" i="4"/>
  <c r="CQ12" i="4"/>
  <c r="Z13" i="4"/>
  <c r="AM13" i="4" s="1"/>
  <c r="AK26" i="4"/>
  <c r="AK23" i="4"/>
  <c r="AM23" i="4" s="1"/>
  <c r="W20" i="4"/>
  <c r="Y24" i="4"/>
  <c r="AL24" i="4" s="1"/>
  <c r="Y25" i="4"/>
  <c r="AK25" i="4" s="1"/>
  <c r="Y21" i="4"/>
  <c r="AK21" i="4" s="1"/>
  <c r="Y27" i="4"/>
  <c r="AL27" i="4" s="1"/>
  <c r="X33" i="4"/>
  <c r="Y38" i="4"/>
  <c r="AL38" i="4" s="1"/>
  <c r="Z48" i="4"/>
  <c r="CP14" i="4"/>
  <c r="CP10" i="4"/>
  <c r="CP13" i="4"/>
  <c r="CP9" i="4"/>
  <c r="CP8" i="4"/>
  <c r="AE49" i="4"/>
  <c r="AP49" i="4" s="1"/>
  <c r="AE51" i="4"/>
  <c r="AN70" i="4"/>
  <c r="Z14" i="4"/>
  <c r="AK14" i="4" s="1"/>
  <c r="CM11" i="4"/>
  <c r="Z10" i="4"/>
  <c r="Z11" i="4"/>
  <c r="AL11" i="4" s="1"/>
  <c r="CM10" i="4"/>
  <c r="CM8" i="4"/>
  <c r="CM12" i="4"/>
  <c r="Z12" i="4"/>
  <c r="AL12" i="4" s="1"/>
  <c r="Z8" i="4"/>
  <c r="AL8" i="4" s="1"/>
  <c r="W7" i="4"/>
  <c r="CO11" i="4"/>
  <c r="CU12" i="4"/>
  <c r="CQ13" i="4"/>
  <c r="CO10" i="4"/>
  <c r="CQ11" i="4"/>
  <c r="CQ14" i="4"/>
  <c r="CQ9" i="4"/>
  <c r="CQ8" i="4"/>
  <c r="AL26" i="4"/>
  <c r="X20" i="4"/>
  <c r="CQ10" i="4"/>
  <c r="Y22" i="4"/>
  <c r="AK22" i="4" s="1"/>
  <c r="Y39" i="4"/>
  <c r="AL39" i="4" s="1"/>
  <c r="CN13" i="4"/>
  <c r="W48" i="4"/>
  <c r="CS13" i="4"/>
  <c r="CR12" i="4"/>
  <c r="CS9" i="4"/>
  <c r="AE54" i="4"/>
  <c r="AL54" i="4" s="1"/>
  <c r="AE55" i="4"/>
  <c r="AM55" i="4" s="1"/>
  <c r="W64" i="4"/>
  <c r="AE66" i="4"/>
  <c r="AK66" i="4" s="1"/>
  <c r="AE71" i="4"/>
  <c r="AL70" i="4"/>
  <c r="AE69" i="4"/>
  <c r="AR69" i="4" s="1"/>
  <c r="AE67" i="4"/>
  <c r="AK67" i="4" s="1"/>
  <c r="AE65" i="4"/>
  <c r="AK65" i="4" s="1"/>
  <c r="CN12" i="4"/>
  <c r="CN11" i="4"/>
  <c r="AK34" i="4"/>
  <c r="W33" i="4"/>
  <c r="Y36" i="4"/>
  <c r="AL36" i="4" s="1"/>
  <c r="Y40" i="4"/>
  <c r="AL40" i="4" s="1"/>
  <c r="AA48" i="4"/>
  <c r="AM49" i="4"/>
  <c r="AE52" i="4"/>
  <c r="AE53" i="4"/>
  <c r="AN53" i="4" s="1"/>
  <c r="AO71" i="4"/>
  <c r="AK70" i="4"/>
  <c r="AR65" i="4"/>
  <c r="AR67" i="4"/>
  <c r="AP70" i="4"/>
  <c r="CT10" i="4"/>
  <c r="CT14" i="4"/>
  <c r="Y64" i="4"/>
  <c r="AM70" i="4"/>
  <c r="AQ70" i="4"/>
  <c r="AY8" i="3"/>
  <c r="BK8" i="3" s="1"/>
  <c r="AX33" i="3"/>
  <c r="BI33" i="3" s="1"/>
  <c r="AX27" i="3"/>
  <c r="BI27" i="3" s="1"/>
  <c r="AX20" i="3"/>
  <c r="BJ20" i="3" s="1"/>
  <c r="AX23" i="3"/>
  <c r="AX26" i="3"/>
  <c r="BI26" i="3" s="1"/>
  <c r="AX22" i="3"/>
  <c r="AX25" i="3"/>
  <c r="AX21" i="3"/>
  <c r="BJ21" i="3" s="1"/>
  <c r="AX24" i="3"/>
  <c r="BJ24" i="3" s="1"/>
  <c r="CI11" i="3"/>
  <c r="CL7" i="3"/>
  <c r="CF8" i="3"/>
  <c r="CJ11" i="3"/>
  <c r="CL11" i="3"/>
  <c r="CK7" i="3"/>
  <c r="CM7" i="3"/>
  <c r="CI7" i="3"/>
  <c r="CK11" i="3"/>
  <c r="CM11" i="3"/>
  <c r="CF11" i="3"/>
  <c r="CN7" i="3"/>
  <c r="CF14" i="3"/>
  <c r="CF10" i="3"/>
  <c r="CG14" i="3"/>
  <c r="CG10" i="3"/>
  <c r="CH14" i="3"/>
  <c r="CH10" i="3"/>
  <c r="CI14" i="3"/>
  <c r="CI10" i="3"/>
  <c r="CJ14" i="3"/>
  <c r="CJ10" i="3"/>
  <c r="CK14" i="3"/>
  <c r="CK10" i="3"/>
  <c r="CL14" i="3"/>
  <c r="CL10" i="3"/>
  <c r="CN14" i="3"/>
  <c r="CN10" i="3"/>
  <c r="CM14" i="3"/>
  <c r="CM10" i="3"/>
  <c r="CG11" i="3"/>
  <c r="CN11" i="3"/>
  <c r="CF13" i="3"/>
  <c r="CF9" i="3"/>
  <c r="CG13" i="3"/>
  <c r="CG9" i="3"/>
  <c r="CH13" i="3"/>
  <c r="CH9" i="3"/>
  <c r="CI13" i="3"/>
  <c r="CI9" i="3"/>
  <c r="CJ13" i="3"/>
  <c r="CJ9" i="3"/>
  <c r="CK13" i="3"/>
  <c r="CK9" i="3"/>
  <c r="CL13" i="3"/>
  <c r="CL9" i="3"/>
  <c r="CN13" i="3"/>
  <c r="CN9" i="3"/>
  <c r="CM13" i="3"/>
  <c r="CM9" i="3"/>
  <c r="CG7" i="3"/>
  <c r="CH11" i="3"/>
  <c r="CF12" i="3"/>
  <c r="CG12" i="3"/>
  <c r="CG8" i="3"/>
  <c r="CH12" i="3"/>
  <c r="CH8" i="3"/>
  <c r="CI12" i="3"/>
  <c r="CI8" i="3"/>
  <c r="CJ12" i="3"/>
  <c r="CJ8" i="3"/>
  <c r="CK12" i="3"/>
  <c r="CK8" i="3"/>
  <c r="CL12" i="3"/>
  <c r="CL8" i="3"/>
  <c r="CN12" i="3"/>
  <c r="CN8" i="3"/>
  <c r="CM12" i="3"/>
  <c r="CM8" i="3"/>
  <c r="AY10" i="3"/>
  <c r="BD49" i="3"/>
  <c r="AX38" i="3"/>
  <c r="BJ38" i="3" s="1"/>
  <c r="AY13" i="3"/>
  <c r="BK13" i="3" s="1"/>
  <c r="AY9" i="3"/>
  <c r="BI9" i="3" s="1"/>
  <c r="BD65" i="3"/>
  <c r="AV7" i="3"/>
  <c r="AX37" i="3"/>
  <c r="BI37" i="3" s="1"/>
  <c r="BD68" i="3"/>
  <c r="BK68" i="3" s="1"/>
  <c r="BD55" i="3"/>
  <c r="BD51" i="3"/>
  <c r="BN51" i="3" s="1"/>
  <c r="AX40" i="3"/>
  <c r="BJ40" i="3" s="1"/>
  <c r="AX36" i="3"/>
  <c r="AY11" i="3"/>
  <c r="BD71" i="3"/>
  <c r="BJ71" i="3" s="1"/>
  <c r="BD67" i="3"/>
  <c r="BI67" i="3" s="1"/>
  <c r="BD53" i="3"/>
  <c r="AX34" i="3"/>
  <c r="BJ34" i="3" s="1"/>
  <c r="BD69" i="3"/>
  <c r="BJ69" i="3" s="1"/>
  <c r="BD52" i="3"/>
  <c r="BN52" i="3" s="1"/>
  <c r="AY12" i="3"/>
  <c r="BJ12" i="3" s="1"/>
  <c r="BD54" i="3"/>
  <c r="BD50" i="3"/>
  <c r="BI50" i="3" s="1"/>
  <c r="AX39" i="3"/>
  <c r="BI39" i="3" s="1"/>
  <c r="AX35" i="3"/>
  <c r="BJ35" i="3" s="1"/>
  <c r="AY14" i="3"/>
  <c r="BK14" i="3" s="1"/>
  <c r="BD70" i="3"/>
  <c r="BI70" i="3" s="1"/>
  <c r="BD66" i="3"/>
  <c r="BJ66" i="3" s="1"/>
  <c r="AZ48" i="3"/>
  <c r="AV64" i="3"/>
  <c r="AX64" i="3"/>
  <c r="AK38" i="4" l="1"/>
  <c r="AQ49" i="4"/>
  <c r="AN68" i="4"/>
  <c r="AN65" i="4"/>
  <c r="AK40" i="4"/>
  <c r="AL22" i="4"/>
  <c r="AM22" i="4" s="1"/>
  <c r="AO65" i="4"/>
  <c r="AL68" i="4"/>
  <c r="AP53" i="4"/>
  <c r="AK54" i="4"/>
  <c r="AP68" i="4"/>
  <c r="AK68" i="4"/>
  <c r="AL35" i="4"/>
  <c r="AM26" i="4"/>
  <c r="AL49" i="4"/>
  <c r="AO49" i="4"/>
  <c r="AL25" i="4"/>
  <c r="AK49" i="4"/>
  <c r="AN49" i="4"/>
  <c r="AK13" i="4"/>
  <c r="AN69" i="4"/>
  <c r="AK9" i="4"/>
  <c r="AQ66" i="4"/>
  <c r="AM50" i="4"/>
  <c r="AM34" i="4"/>
  <c r="AL13" i="4"/>
  <c r="AO53" i="4"/>
  <c r="AK11" i="4"/>
  <c r="AL37" i="4"/>
  <c r="AR49" i="4"/>
  <c r="AO69" i="4"/>
  <c r="AM66" i="4"/>
  <c r="AM35" i="4"/>
  <c r="AK71" i="6"/>
  <c r="AL71" i="6"/>
  <c r="AM71" i="6"/>
  <c r="AK13" i="6"/>
  <c r="AM55" i="6"/>
  <c r="AO55" i="6"/>
  <c r="AQ55" i="6"/>
  <c r="AL68" i="6"/>
  <c r="AQ69" i="6"/>
  <c r="AL69" i="6"/>
  <c r="AJ27" i="6"/>
  <c r="AL27" i="6" s="1"/>
  <c r="AM69" i="6"/>
  <c r="AP70" i="6"/>
  <c r="AO70" i="6"/>
  <c r="AP71" i="6"/>
  <c r="AQ53" i="6"/>
  <c r="AK14" i="6"/>
  <c r="AM14" i="6" s="1"/>
  <c r="AL51" i="6"/>
  <c r="AP55" i="6"/>
  <c r="AL37" i="6"/>
  <c r="AL53" i="6"/>
  <c r="AQ71" i="6"/>
  <c r="AN71" i="6"/>
  <c r="AJ39" i="6"/>
  <c r="AL39" i="6" s="1"/>
  <c r="AM65" i="6"/>
  <c r="AP65" i="6"/>
  <c r="AJ12" i="6"/>
  <c r="AN65" i="6"/>
  <c r="AL65" i="6"/>
  <c r="AK65" i="6"/>
  <c r="AK12" i="6"/>
  <c r="AK25" i="6"/>
  <c r="AL25" i="6" s="1"/>
  <c r="AQ67" i="6"/>
  <c r="AK52" i="6"/>
  <c r="AJ65" i="6"/>
  <c r="AM53" i="6"/>
  <c r="BO69" i="3"/>
  <c r="BL51" i="3"/>
  <c r="BM52" i="3"/>
  <c r="BJ26" i="3"/>
  <c r="BK26" i="3" s="1"/>
  <c r="BI69" i="3"/>
  <c r="BN50" i="3"/>
  <c r="BK50" i="3"/>
  <c r="BJ70" i="3"/>
  <c r="BL70" i="3"/>
  <c r="BM71" i="3"/>
  <c r="BJ27" i="3"/>
  <c r="BK27" i="3" s="1"/>
  <c r="BK70" i="3"/>
  <c r="BO50" i="3"/>
  <c r="BL66" i="3"/>
  <c r="BP70" i="3"/>
  <c r="BP51" i="3"/>
  <c r="BM69" i="3"/>
  <c r="BM50" i="3"/>
  <c r="BN70" i="3"/>
  <c r="BJ51" i="3"/>
  <c r="BI20" i="3"/>
  <c r="BK66" i="3"/>
  <c r="BO70" i="3"/>
  <c r="BK51" i="3"/>
  <c r="BP66" i="3"/>
  <c r="BL71" i="3"/>
  <c r="BP52" i="3"/>
  <c r="BI13" i="3"/>
  <c r="BM70" i="3"/>
  <c r="BI51" i="3"/>
  <c r="BN71" i="3"/>
  <c r="BJ52" i="3"/>
  <c r="BJ33" i="3"/>
  <c r="BK33" i="3" s="1"/>
  <c r="BO71" i="3"/>
  <c r="BI24" i="3"/>
  <c r="BK24" i="3" s="1"/>
  <c r="BL69" i="3"/>
  <c r="BP50" i="3"/>
  <c r="BJ37" i="3"/>
  <c r="BK37" i="3" s="1"/>
  <c r="BI71" i="3"/>
  <c r="BM51" i="3"/>
  <c r="BN69" i="3"/>
  <c r="BJ50" i="3"/>
  <c r="BI54" i="3"/>
  <c r="BL54" i="3"/>
  <c r="BI11" i="3"/>
  <c r="BK11" i="3"/>
  <c r="BJ11" i="3"/>
  <c r="BN55" i="3"/>
  <c r="BO55" i="3"/>
  <c r="BJ55" i="3"/>
  <c r="BM55" i="3"/>
  <c r="BP55" i="3"/>
  <c r="BK55" i="3"/>
  <c r="BJ65" i="3"/>
  <c r="BP65" i="3"/>
  <c r="BM65" i="3"/>
  <c r="BL65" i="3"/>
  <c r="BN49" i="3"/>
  <c r="BK49" i="3"/>
  <c r="BJ49" i="3"/>
  <c r="BM49" i="3"/>
  <c r="BP49" i="3"/>
  <c r="BJ23" i="3"/>
  <c r="BI23" i="3"/>
  <c r="BO65" i="3"/>
  <c r="BK54" i="3"/>
  <c r="BL55" i="3"/>
  <c r="BI49" i="3"/>
  <c r="BN65" i="3"/>
  <c r="BN53" i="3"/>
  <c r="BO53" i="3"/>
  <c r="BJ53" i="3"/>
  <c r="BM53" i="3"/>
  <c r="BP53" i="3"/>
  <c r="BK53" i="3"/>
  <c r="BJ36" i="3"/>
  <c r="BI36" i="3"/>
  <c r="BI68" i="3"/>
  <c r="BN68" i="3"/>
  <c r="BK9" i="3"/>
  <c r="BJ9" i="3"/>
  <c r="BI10" i="3"/>
  <c r="BK10" i="3"/>
  <c r="BJ10" i="3"/>
  <c r="BJ25" i="3"/>
  <c r="BI25" i="3"/>
  <c r="BK20" i="3"/>
  <c r="BO68" i="3"/>
  <c r="BO54" i="3"/>
  <c r="BL49" i="3"/>
  <c r="BM68" i="3"/>
  <c r="BI53" i="3"/>
  <c r="BI34" i="3"/>
  <c r="BK34" i="3" s="1"/>
  <c r="BI8" i="3"/>
  <c r="BJ8" i="3"/>
  <c r="BO49" i="3"/>
  <c r="BI66" i="3"/>
  <c r="BN66" i="3"/>
  <c r="BI52" i="3"/>
  <c r="BL52" i="3"/>
  <c r="BJ67" i="3"/>
  <c r="BP67" i="3"/>
  <c r="BK67" i="3"/>
  <c r="BM67" i="3"/>
  <c r="BL67" i="3"/>
  <c r="BI22" i="3"/>
  <c r="BJ22" i="3"/>
  <c r="BO66" i="3"/>
  <c r="BK52" i="3"/>
  <c r="BI35" i="3"/>
  <c r="BK35" i="3" s="1"/>
  <c r="BK12" i="3"/>
  <c r="BL68" i="3"/>
  <c r="BL53" i="3"/>
  <c r="BJ39" i="3"/>
  <c r="BK39" i="3" s="1"/>
  <c r="BJ14" i="3"/>
  <c r="BM54" i="3"/>
  <c r="BI40" i="3"/>
  <c r="BK40" i="3" s="1"/>
  <c r="BI12" i="3"/>
  <c r="BN67" i="3"/>
  <c r="BJ54" i="3"/>
  <c r="BI65" i="3"/>
  <c r="BO67" i="3"/>
  <c r="BO52" i="3"/>
  <c r="BI14" i="3"/>
  <c r="BP68" i="3"/>
  <c r="BP54" i="3"/>
  <c r="BM66" i="3"/>
  <c r="BI55" i="3"/>
  <c r="BI21" i="3"/>
  <c r="BK21" i="3" s="1"/>
  <c r="BJ13" i="3"/>
  <c r="BJ68" i="3"/>
  <c r="BN54" i="3"/>
  <c r="BK65" i="3"/>
  <c r="AY7" i="3"/>
  <c r="BI7" i="3"/>
  <c r="BK69" i="3"/>
  <c r="BK71" i="3"/>
  <c r="BO51" i="3"/>
  <c r="BP69" i="3"/>
  <c r="BP71" i="3"/>
  <c r="BL50" i="3"/>
  <c r="BI38" i="3"/>
  <c r="BK38" i="3" s="1"/>
  <c r="AL70" i="6"/>
  <c r="AN67" i="6"/>
  <c r="AM67" i="6"/>
  <c r="AN68" i="6"/>
  <c r="AK68" i="6"/>
  <c r="AJ67" i="6"/>
  <c r="AN70" i="6"/>
  <c r="AP67" i="6"/>
  <c r="AJ68" i="6"/>
  <c r="AP68" i="6"/>
  <c r="AP69" i="6"/>
  <c r="AP52" i="6"/>
  <c r="AM51" i="6"/>
  <c r="AO51" i="6"/>
  <c r="AK51" i="6"/>
  <c r="AM49" i="6"/>
  <c r="AO49" i="6"/>
  <c r="AL55" i="6"/>
  <c r="AO52" i="6"/>
  <c r="AQ49" i="6"/>
  <c r="AK55" i="6"/>
  <c r="AL54" i="6"/>
  <c r="AQ51" i="6"/>
  <c r="AJ53" i="6"/>
  <c r="AP51" i="6"/>
  <c r="AK34" i="6"/>
  <c r="AL34" i="6" s="1"/>
  <c r="AK23" i="6"/>
  <c r="AL23" i="6" s="1"/>
  <c r="CU8" i="6"/>
  <c r="AK10" i="6"/>
  <c r="AL9" i="6"/>
  <c r="AM9" i="6" s="1"/>
  <c r="CU14" i="6"/>
  <c r="AK11" i="6"/>
  <c r="CU12" i="6"/>
  <c r="AE64" i="6"/>
  <c r="AL64" i="6" s="1"/>
  <c r="AO66" i="6"/>
  <c r="AN66" i="6"/>
  <c r="AJ38" i="6"/>
  <c r="AL38" i="6" s="1"/>
  <c r="AJ66" i="6"/>
  <c r="AO53" i="6"/>
  <c r="AL11" i="6"/>
  <c r="AL13" i="6"/>
  <c r="AK40" i="6"/>
  <c r="AL40" i="6" s="1"/>
  <c r="CT7" i="6"/>
  <c r="AE48" i="6"/>
  <c r="AL48" i="6" s="1"/>
  <c r="AJ55" i="6"/>
  <c r="Y20" i="6"/>
  <c r="AJ20" i="6" s="1"/>
  <c r="AJ24" i="6"/>
  <c r="AL24" i="6" s="1"/>
  <c r="CM7" i="6"/>
  <c r="AN49" i="6"/>
  <c r="AN53" i="6"/>
  <c r="Y33" i="6"/>
  <c r="AK33" i="6" s="1"/>
  <c r="CU10" i="6"/>
  <c r="AM54" i="6"/>
  <c r="AQ54" i="6"/>
  <c r="AP66" i="6"/>
  <c r="AJ35" i="6"/>
  <c r="AL35" i="6" s="1"/>
  <c r="CN7" i="6"/>
  <c r="AM50" i="6"/>
  <c r="AQ50" i="6"/>
  <c r="AJ69" i="6"/>
  <c r="AQ52" i="6"/>
  <c r="AM52" i="6"/>
  <c r="AL49" i="6"/>
  <c r="AL50" i="6"/>
  <c r="CP7" i="6"/>
  <c r="CU11" i="6"/>
  <c r="AK36" i="6"/>
  <c r="AL36" i="6" s="1"/>
  <c r="AJ50" i="6"/>
  <c r="AJ49" i="6"/>
  <c r="AJ21" i="6"/>
  <c r="AL21" i="6" s="1"/>
  <c r="AP49" i="6"/>
  <c r="AP53" i="6"/>
  <c r="AP50" i="6"/>
  <c r="AP54" i="6"/>
  <c r="AK69" i="6"/>
  <c r="CU9" i="6"/>
  <c r="AQ66" i="6"/>
  <c r="AM66" i="6"/>
  <c r="AK8" i="6"/>
  <c r="AL66" i="6"/>
  <c r="AQ70" i="6"/>
  <c r="AM70" i="6"/>
  <c r="AO54" i="6"/>
  <c r="CO7" i="6"/>
  <c r="Z7" i="6"/>
  <c r="AK7" i="6" s="1"/>
  <c r="CL7" i="6"/>
  <c r="AM68" i="6"/>
  <c r="AQ68" i="6"/>
  <c r="AJ70" i="6"/>
  <c r="AK67" i="6"/>
  <c r="AO67" i="6"/>
  <c r="AJ71" i="6"/>
  <c r="AL52" i="6"/>
  <c r="AL8" i="6"/>
  <c r="CU13" i="6"/>
  <c r="AK54" i="6"/>
  <c r="AK50" i="6"/>
  <c r="AJ52" i="6"/>
  <c r="AJ51" i="6"/>
  <c r="AJ22" i="6"/>
  <c r="AL22" i="6" s="1"/>
  <c r="AJ26" i="6"/>
  <c r="AL26" i="6" s="1"/>
  <c r="AL10" i="6"/>
  <c r="AN50" i="6"/>
  <c r="AN54" i="6"/>
  <c r="AJ66" i="5"/>
  <c r="AP66" i="5"/>
  <c r="AK68" i="5"/>
  <c r="AN68" i="5"/>
  <c r="AR68" i="5" s="1"/>
  <c r="AK66" i="5"/>
  <c r="AO66" i="5"/>
  <c r="AP68" i="5"/>
  <c r="AO68" i="5"/>
  <c r="AP54" i="5"/>
  <c r="AP49" i="5"/>
  <c r="AN55" i="5"/>
  <c r="AK55" i="5"/>
  <c r="AM51" i="5"/>
  <c r="AM55" i="5"/>
  <c r="AN54" i="5"/>
  <c r="AK49" i="5"/>
  <c r="AQ51" i="5"/>
  <c r="AQ49" i="5"/>
  <c r="AJ35" i="5"/>
  <c r="AJ37" i="5"/>
  <c r="AL37" i="5" s="1"/>
  <c r="AL25" i="5"/>
  <c r="AJ21" i="5"/>
  <c r="AJ22" i="5"/>
  <c r="AL22" i="5" s="1"/>
  <c r="AL35" i="5"/>
  <c r="AR51" i="5"/>
  <c r="BK7" i="5"/>
  <c r="AJ26" i="5"/>
  <c r="AL26" i="5" s="1"/>
  <c r="AJ8" i="5"/>
  <c r="AM8" i="5" s="1"/>
  <c r="AL53" i="5"/>
  <c r="AP53" i="5"/>
  <c r="AK53" i="5"/>
  <c r="AJ36" i="5"/>
  <c r="AL36" i="5" s="1"/>
  <c r="AN70" i="5"/>
  <c r="AQ70" i="5"/>
  <c r="AM70" i="5"/>
  <c r="AR70" i="5" s="1"/>
  <c r="AJ64" i="5"/>
  <c r="AE64" i="5"/>
  <c r="AJ53" i="5"/>
  <c r="AP71" i="5"/>
  <c r="AO71" i="5"/>
  <c r="AL71" i="5"/>
  <c r="AK71" i="5"/>
  <c r="AJ23" i="5"/>
  <c r="AL23" i="5" s="1"/>
  <c r="BP9" i="5"/>
  <c r="AQ53" i="5"/>
  <c r="AK40" i="5"/>
  <c r="AL40" i="5" s="1"/>
  <c r="BP13" i="5"/>
  <c r="AL64" i="5"/>
  <c r="AM71" i="5"/>
  <c r="AO54" i="5"/>
  <c r="AN52" i="5"/>
  <c r="AL52" i="5"/>
  <c r="Y33" i="5"/>
  <c r="AJ33" i="5" s="1"/>
  <c r="AK13" i="5"/>
  <c r="AM13" i="5" s="1"/>
  <c r="AK12" i="5"/>
  <c r="AM12" i="5" s="1"/>
  <c r="AM54" i="5"/>
  <c r="BJ7" i="5"/>
  <c r="AO55" i="5"/>
  <c r="AM52" i="5"/>
  <c r="AE48" i="5"/>
  <c r="AM48" i="5" s="1"/>
  <c r="AJ55" i="5"/>
  <c r="AQ55" i="5"/>
  <c r="Y20" i="5"/>
  <c r="AK20" i="5" s="1"/>
  <c r="AJ24" i="5"/>
  <c r="AL24" i="5" s="1"/>
  <c r="BP14" i="5"/>
  <c r="AO50" i="5"/>
  <c r="AJ50" i="5"/>
  <c r="AN50" i="5"/>
  <c r="AQ50" i="5"/>
  <c r="AQ54" i="5"/>
  <c r="AJ14" i="5"/>
  <c r="AM14" i="5" s="1"/>
  <c r="BP12" i="5"/>
  <c r="BP10" i="5"/>
  <c r="AJ11" i="5"/>
  <c r="AM11" i="5" s="1"/>
  <c r="AL11" i="5"/>
  <c r="AL13" i="5"/>
  <c r="AL39" i="5"/>
  <c r="AL8" i="5"/>
  <c r="AP67" i="5"/>
  <c r="AL67" i="5"/>
  <c r="AO67" i="5"/>
  <c r="AK67" i="5"/>
  <c r="AJ71" i="5"/>
  <c r="AK14" i="5"/>
  <c r="BP8" i="5"/>
  <c r="AK34" i="5"/>
  <c r="AL34" i="5" s="1"/>
  <c r="AO70" i="5"/>
  <c r="AQ67" i="5"/>
  <c r="AN71" i="5"/>
  <c r="AJ54" i="5"/>
  <c r="AK52" i="5"/>
  <c r="AJ52" i="5"/>
  <c r="AO52" i="5"/>
  <c r="AL54" i="5"/>
  <c r="AJ38" i="5"/>
  <c r="AL38" i="5" s="1"/>
  <c r="AO49" i="5"/>
  <c r="AM49" i="5"/>
  <c r="AQ66" i="5"/>
  <c r="AN66" i="5"/>
  <c r="AM66" i="5"/>
  <c r="AN49" i="5"/>
  <c r="AN53" i="5"/>
  <c r="AJ49" i="5"/>
  <c r="AL65" i="5"/>
  <c r="AP65" i="5"/>
  <c r="AO65" i="5"/>
  <c r="AR65" i="5" s="1"/>
  <c r="AL69" i="5"/>
  <c r="AP69" i="5"/>
  <c r="AO69" i="5"/>
  <c r="AJ67" i="5"/>
  <c r="AL21" i="5"/>
  <c r="Z7" i="5"/>
  <c r="AK7" i="5" s="1"/>
  <c r="AJ7" i="5"/>
  <c r="BP11" i="5"/>
  <c r="BI7" i="5"/>
  <c r="AQ68" i="4"/>
  <c r="AL69" i="4"/>
  <c r="AO68" i="4"/>
  <c r="AM68" i="4"/>
  <c r="AP66" i="4"/>
  <c r="AN55" i="4"/>
  <c r="AQ55" i="4"/>
  <c r="AL55" i="4"/>
  <c r="AP55" i="4"/>
  <c r="AK55" i="4"/>
  <c r="CV9" i="4"/>
  <c r="CV14" i="4"/>
  <c r="AM40" i="4"/>
  <c r="AM37" i="4"/>
  <c r="AK27" i="4"/>
  <c r="AM27" i="4" s="1"/>
  <c r="AL21" i="4"/>
  <c r="AM21" i="4" s="1"/>
  <c r="AM25" i="4"/>
  <c r="AK12" i="4"/>
  <c r="CV13" i="4"/>
  <c r="AM11" i="4"/>
  <c r="AK36" i="4"/>
  <c r="AM36" i="4" s="1"/>
  <c r="AQ71" i="4"/>
  <c r="AP71" i="4"/>
  <c r="AM71" i="4"/>
  <c r="AL71" i="4"/>
  <c r="AE64" i="4"/>
  <c r="AM64" i="4" s="1"/>
  <c r="AK8" i="4"/>
  <c r="AM8" i="4"/>
  <c r="AN67" i="4"/>
  <c r="AL50" i="4"/>
  <c r="CQ7" i="4"/>
  <c r="AL10" i="4"/>
  <c r="AK10" i="4"/>
  <c r="AQ51" i="4"/>
  <c r="AL51" i="4"/>
  <c r="AP51" i="4"/>
  <c r="AR50" i="4"/>
  <c r="CO7" i="4"/>
  <c r="AM14" i="4"/>
  <c r="AO67" i="4"/>
  <c r="AR71" i="4"/>
  <c r="AS70" i="4"/>
  <c r="AM53" i="4"/>
  <c r="AQ53" i="4"/>
  <c r="AL53" i="4"/>
  <c r="AM54" i="4"/>
  <c r="AM38" i="4"/>
  <c r="AM65" i="4"/>
  <c r="AQ65" i="4"/>
  <c r="AP65" i="4"/>
  <c r="AM69" i="4"/>
  <c r="AQ69" i="4"/>
  <c r="AP69" i="4"/>
  <c r="AR66" i="4"/>
  <c r="AO66" i="4"/>
  <c r="AN66" i="4"/>
  <c r="AQ50" i="4"/>
  <c r="AQ54" i="4"/>
  <c r="AK51" i="4"/>
  <c r="AL9" i="4"/>
  <c r="AR55" i="4"/>
  <c r="AM12" i="4"/>
  <c r="AN12" i="4" s="1"/>
  <c r="CV12" i="4"/>
  <c r="CV10" i="4"/>
  <c r="CP7" i="4"/>
  <c r="Y20" i="4"/>
  <c r="AL20" i="4" s="1"/>
  <c r="AK24" i="4"/>
  <c r="AM24" i="4" s="1"/>
  <c r="AR53" i="4"/>
  <c r="AR51" i="4"/>
  <c r="AM10" i="4"/>
  <c r="AL52" i="4"/>
  <c r="AP52" i="4"/>
  <c r="AK52" i="4"/>
  <c r="AQ67" i="4"/>
  <c r="AP67" i="4"/>
  <c r="AM67" i="4"/>
  <c r="AL67" i="4"/>
  <c r="AK71" i="4"/>
  <c r="AQ52" i="4"/>
  <c r="AE48" i="4"/>
  <c r="AN48" i="4" s="1"/>
  <c r="AP50" i="4"/>
  <c r="AK50" i="4"/>
  <c r="AO50" i="4"/>
  <c r="AM52" i="4"/>
  <c r="Y33" i="4"/>
  <c r="AK33" i="4" s="1"/>
  <c r="AL14" i="4"/>
  <c r="CV8" i="4"/>
  <c r="AM51" i="4"/>
  <c r="AR52" i="4"/>
  <c r="AN71" i="4"/>
  <c r="AP54" i="4"/>
  <c r="AO52" i="4"/>
  <c r="AK39" i="4"/>
  <c r="AM39" i="4" s="1"/>
  <c r="AL66" i="4"/>
  <c r="AK69" i="4"/>
  <c r="AL65" i="4"/>
  <c r="AO54" i="4"/>
  <c r="AO51" i="4"/>
  <c r="AO55" i="4"/>
  <c r="AK53" i="4"/>
  <c r="Z7" i="4"/>
  <c r="AL7" i="4" s="1"/>
  <c r="CM7" i="4"/>
  <c r="CV11" i="4"/>
  <c r="AN54" i="4"/>
  <c r="AN52" i="4"/>
  <c r="AN51" i="4"/>
  <c r="AR54" i="4"/>
  <c r="CU7" i="4"/>
  <c r="CO11" i="3"/>
  <c r="CO12" i="3"/>
  <c r="CO8" i="3"/>
  <c r="CO9" i="3"/>
  <c r="CO10" i="3"/>
  <c r="CO13" i="3"/>
  <c r="CO14" i="3"/>
  <c r="CH7" i="3"/>
  <c r="CJ7" i="3"/>
  <c r="CF7" i="3"/>
  <c r="BD48" i="3"/>
  <c r="BM48" i="3" s="1"/>
  <c r="BD64" i="3"/>
  <c r="AN11" i="4" l="1"/>
  <c r="AL33" i="4"/>
  <c r="AS49" i="4"/>
  <c r="AS55" i="4"/>
  <c r="AN13" i="4"/>
  <c r="AO48" i="4"/>
  <c r="AK7" i="4"/>
  <c r="AN9" i="4"/>
  <c r="AS65" i="4"/>
  <c r="AS66" i="4"/>
  <c r="AS67" i="4"/>
  <c r="AS68" i="4"/>
  <c r="AS54" i="4"/>
  <c r="AM13" i="6"/>
  <c r="AR65" i="6"/>
  <c r="AR71" i="6"/>
  <c r="AM8" i="6"/>
  <c r="AR53" i="6"/>
  <c r="AM10" i="6"/>
  <c r="AM12" i="6"/>
  <c r="BL13" i="3"/>
  <c r="BL9" i="3"/>
  <c r="BK36" i="3"/>
  <c r="BQ71" i="3"/>
  <c r="BQ70" i="3"/>
  <c r="BK23" i="3"/>
  <c r="BQ51" i="3"/>
  <c r="BL12" i="3"/>
  <c r="BQ50" i="3"/>
  <c r="BQ67" i="3"/>
  <c r="BQ52" i="3"/>
  <c r="BQ69" i="3"/>
  <c r="BQ53" i="3"/>
  <c r="BJ64" i="3"/>
  <c r="BP64" i="3"/>
  <c r="BN64" i="3"/>
  <c r="BL64" i="3"/>
  <c r="BO64" i="3"/>
  <c r="BM64" i="3"/>
  <c r="BK64" i="3"/>
  <c r="BI64" i="3"/>
  <c r="BI48" i="3"/>
  <c r="BJ48" i="3"/>
  <c r="BP48" i="3"/>
  <c r="BK48" i="3"/>
  <c r="BL48" i="3"/>
  <c r="BO48" i="3"/>
  <c r="BN48" i="3"/>
  <c r="BQ65" i="3"/>
  <c r="BK22" i="3"/>
  <c r="BL11" i="3"/>
  <c r="BQ55" i="3"/>
  <c r="BL14" i="3"/>
  <c r="BL8" i="3"/>
  <c r="BQ49" i="3"/>
  <c r="BJ7" i="3"/>
  <c r="BK7" i="3"/>
  <c r="BQ66" i="3"/>
  <c r="BK25" i="3"/>
  <c r="BL10" i="3"/>
  <c r="BQ68" i="3"/>
  <c r="BQ54" i="3"/>
  <c r="AR68" i="6"/>
  <c r="AR67" i="6"/>
  <c r="AR70" i="6"/>
  <c r="AR51" i="6"/>
  <c r="AR54" i="6"/>
  <c r="AR55" i="6"/>
  <c r="AK20" i="6"/>
  <c r="AL20" i="6" s="1"/>
  <c r="AM11" i="6"/>
  <c r="AJ7" i="6"/>
  <c r="AM7" i="6" s="1"/>
  <c r="CU7" i="6"/>
  <c r="AR69" i="6"/>
  <c r="AL7" i="6"/>
  <c r="AN48" i="6"/>
  <c r="AJ48" i="6"/>
  <c r="AQ64" i="6"/>
  <c r="AM64" i="6"/>
  <c r="AN64" i="6"/>
  <c r="AP64" i="6"/>
  <c r="AK64" i="6"/>
  <c r="AO64" i="6"/>
  <c r="AR50" i="6"/>
  <c r="AJ33" i="6"/>
  <c r="AL33" i="6" s="1"/>
  <c r="AJ64" i="6"/>
  <c r="AK48" i="6"/>
  <c r="AP48" i="6"/>
  <c r="AO48" i="6"/>
  <c r="AR52" i="6"/>
  <c r="AM48" i="6"/>
  <c r="AR49" i="6"/>
  <c r="AQ48" i="6"/>
  <c r="AR66" i="6"/>
  <c r="AR69" i="5"/>
  <c r="AR66" i="5"/>
  <c r="AR71" i="5"/>
  <c r="AR49" i="5"/>
  <c r="AQ48" i="5"/>
  <c r="AK33" i="5"/>
  <c r="AL33" i="5" s="1"/>
  <c r="AJ20" i="5"/>
  <c r="AR67" i="5"/>
  <c r="AR54" i="5"/>
  <c r="AR55" i="5"/>
  <c r="AL7" i="5"/>
  <c r="AM7" i="5" s="1"/>
  <c r="BP7" i="5"/>
  <c r="AR50" i="5"/>
  <c r="AJ48" i="5"/>
  <c r="AN64" i="5"/>
  <c r="AM64" i="5"/>
  <c r="AQ64" i="5"/>
  <c r="AP64" i="5"/>
  <c r="AK64" i="5"/>
  <c r="AO64" i="5"/>
  <c r="AR53" i="5"/>
  <c r="AR52" i="5"/>
  <c r="AL20" i="5"/>
  <c r="AL48" i="5"/>
  <c r="AK48" i="5"/>
  <c r="AP48" i="5"/>
  <c r="AO48" i="5"/>
  <c r="AN48" i="5"/>
  <c r="AS71" i="4"/>
  <c r="AM33" i="4"/>
  <c r="AN14" i="4"/>
  <c r="AN10" i="4"/>
  <c r="AS53" i="4"/>
  <c r="AS52" i="4"/>
  <c r="AK20" i="4"/>
  <c r="AM20" i="4" s="1"/>
  <c r="CV7" i="4"/>
  <c r="AS69" i="4"/>
  <c r="AS50" i="4"/>
  <c r="AK48" i="4"/>
  <c r="AM7" i="4"/>
  <c r="AO64" i="4"/>
  <c r="AN64" i="4"/>
  <c r="AR64" i="4"/>
  <c r="AP64" i="4"/>
  <c r="AQ64" i="4"/>
  <c r="AL64" i="4"/>
  <c r="AQ48" i="4"/>
  <c r="AP48" i="4"/>
  <c r="AM48" i="4"/>
  <c r="AL48" i="4"/>
  <c r="AS51" i="4"/>
  <c r="AR48" i="4"/>
  <c r="AN8" i="4"/>
  <c r="AK64" i="4"/>
  <c r="CO7" i="3"/>
  <c r="AN7" i="4" l="1"/>
  <c r="BQ64" i="3"/>
  <c r="BL7" i="3"/>
  <c r="BQ48" i="3"/>
  <c r="AR64" i="6"/>
  <c r="AR48" i="6"/>
  <c r="AR64" i="5"/>
  <c r="AR48" i="5"/>
  <c r="AS64" i="4"/>
  <c r="AS4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<sst xmlns="http://schemas.openxmlformats.org/spreadsheetml/2006/main" count="1076" uniqueCount="50">
  <si>
    <t>Año</t>
  </si>
  <si>
    <t>Diésel</t>
  </si>
  <si>
    <t>Gasolina</t>
  </si>
  <si>
    <t>Electricidad</t>
  </si>
  <si>
    <t>Gas Natural</t>
  </si>
  <si>
    <t>Leña</t>
  </si>
  <si>
    <t>AGR</t>
  </si>
  <si>
    <t>GLP</t>
  </si>
  <si>
    <t>TER</t>
  </si>
  <si>
    <t>RES</t>
  </si>
  <si>
    <t>Kerosene-Jet</t>
  </si>
  <si>
    <t>Carbón Mineral</t>
  </si>
  <si>
    <t>Bagazo</t>
  </si>
  <si>
    <t>Fuel Oil</t>
  </si>
  <si>
    <t>Petróleo</t>
  </si>
  <si>
    <t>Residuos</t>
  </si>
  <si>
    <t>Coque</t>
  </si>
  <si>
    <t>Carbón de Leña</t>
  </si>
  <si>
    <t>Hidrógeno</t>
  </si>
  <si>
    <t>IND</t>
  </si>
  <si>
    <t>AVGAS</t>
  </si>
  <si>
    <t>TRA</t>
  </si>
  <si>
    <t>same fuels for other scenarios</t>
  </si>
  <si>
    <t>same fuels for other scenarios + H2</t>
  </si>
  <si>
    <t>Petróleo y Derivados</t>
  </si>
  <si>
    <t>Petróleo y Derivados (Imp)</t>
  </si>
  <si>
    <t>Carbón Mineral y coque</t>
  </si>
  <si>
    <t>Gas Natural (Imp)</t>
  </si>
  <si>
    <t>Biomasas, residuos y biocombustibles</t>
  </si>
  <si>
    <t>FNCER</t>
  </si>
  <si>
    <t>Hidroenergía</t>
  </si>
  <si>
    <t>Nuclear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</si>
  <si>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</si>
  <si>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</si>
  <si>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</si>
  <si>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</si>
  <si>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</si>
  <si>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</si>
  <si>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</si>
  <si>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Totales</t>
  </si>
  <si>
    <t>UPGRADING</t>
  </si>
  <si>
    <t>INFLECTION</t>
  </si>
  <si>
    <t>UPDATING</t>
  </si>
  <si>
    <t>Diesel</t>
  </si>
  <si>
    <t>Gasoline</t>
  </si>
  <si>
    <t>Natural Gas</t>
  </si>
  <si>
    <t>LPG</t>
  </si>
  <si>
    <t>Crude Oil</t>
  </si>
  <si>
    <t>Hydrogen</t>
  </si>
  <si>
    <t>DISRUPTIVE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</si>
</sst>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7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0" fillId="2" borderId="0" xfId="0" applyFill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0" xfId="0" applyFill="1"/>
    <xf numFmtId="0" fontId="0" fillId="0" borderId="0" xfId="0" applyAlignment="1">
      <alignment horizontal="center" vertical="center"/>
    </xf>
    <xf numFmtId="9" fontId="2" fillId="0" borderId="1" xfId="1" applyFont="1" applyBorder="1" applyAlignment="1">
      <alignment horizontal="center" vertical="center" wrapText="1"/>
    </xf>
    <xf numFmtId="9" fontId="2" fillId="0" borderId="1" xfId="1" applyFont="1" applyBorder="1" applyAlignment="1">
      <alignment horizontal="right" wrapText="1"/>
    </xf>
    <xf numFmtId="164" fontId="2" fillId="0" borderId="1" xfId="1" applyNumberFormat="1" applyFont="1" applyBorder="1" applyAlignment="1">
      <alignment horizontal="right" wrapText="1"/>
    </xf>
    <xf numFmtId="165" fontId="0" fillId="0" borderId="6" xfId="0" applyNumberFormat="1" applyBorder="1"/>
    <xf numFmtId="0" fontId="0" fillId="4" borderId="0" xfId="0" applyFill="1"/>
    <xf numFmtId="0" fontId="5" fillId="5" borderId="13" xfId="2" applyFont="1" applyFill="1" applyBorder="1" applyAlignment="1">
      <alignment horizontal="left"/>
    </xf>
    <xf numFmtId="0" fontId="0" fillId="6" borderId="0" xfId="0" applyFill="1"/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right" wrapText="1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right" wrapText="1"/>
    </xf>
    <xf numFmtId="9" fontId="0" fillId="0" borderId="0" xfId="1" applyFont="1"/>
    <xf numFmtId="9" fontId="0" fillId="6" borderId="0" xfId="1" applyFont="1" applyFill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wrapText="1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right" wrapText="1"/>
    </xf>
    <xf numFmtId="0" fontId="0" fillId="7" borderId="0" xfId="0" applyFill="1"/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right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right" wrapText="1"/>
    </xf>
    <xf numFmtId="0" fontId="0" fillId="7" borderId="0" xfId="0" applyFill="1" applyAlignment="1">
      <alignment horizontal="center" vertical="center"/>
    </xf>
    <xf numFmtId="0" fontId="3" fillId="7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wrapText="1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right" wrapText="1"/>
    </xf>
    <xf numFmtId="0" fontId="0" fillId="8" borderId="0" xfId="0" applyFill="1"/>
    <xf numFmtId="0" fontId="2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right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right" wrapText="1"/>
    </xf>
    <xf numFmtId="0" fontId="0" fillId="8" borderId="0" xfId="0" applyFill="1" applyAlignment="1">
      <alignment horizontal="center" vertical="center"/>
    </xf>
    <xf numFmtId="0" fontId="3" fillId="8" borderId="1" xfId="0" applyFont="1" applyFill="1" applyBorder="1" applyAlignment="1">
      <alignment horizontal="right" wrapText="1"/>
    </xf>
    <xf numFmtId="0" fontId="7" fillId="0" borderId="0" xfId="0" applyFont="1"/>
    <xf numFmtId="0" fontId="2" fillId="6" borderId="14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wrapText="1"/>
    </xf>
    <xf numFmtId="2" fontId="0" fillId="6" borderId="14" xfId="0" applyNumberFormat="1" applyFill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0" fillId="9" borderId="0" xfId="0" applyFill="1"/>
    <xf numFmtId="0" fontId="2" fillId="9" borderId="14" xfId="0" applyFont="1" applyFill="1" applyBorder="1" applyAlignment="1">
      <alignment horizontal="center" wrapText="1"/>
    </xf>
    <xf numFmtId="0" fontId="2" fillId="9" borderId="14" xfId="0" applyFont="1" applyFill="1" applyBorder="1" applyAlignment="1">
      <alignment horizontal="center" vertical="center" wrapText="1"/>
    </xf>
    <xf numFmtId="2" fontId="0" fillId="9" borderId="14" xfId="0" applyNumberFormat="1" applyFill="1" applyBorder="1" applyAlignment="1">
      <alignment horizontal="center"/>
    </xf>
    <xf numFmtId="0" fontId="7" fillId="9" borderId="0" xfId="0" applyFont="1" applyFill="1"/>
    <xf numFmtId="2" fontId="0" fillId="9" borderId="15" xfId="0" applyNumberFormat="1" applyFill="1" applyBorder="1" applyAlignment="1">
      <alignment horizontal="center"/>
    </xf>
  </cellXfs>
  <cellStyles count="3">
    <cellStyle name="Normal" xfId="0" builtinId="0"/>
    <cellStyle name="Normal 2" xfId="2" xr:uid="{BA0A1B04-F68A-489E-831F-11130ABCF783}"/>
    <cellStyle name="Porcentaje" xfId="1" builtinId="5"/>
  </cellStyles>
  <dxfs count="0"/>
  <tableStyles count="0" defaultTableStyle="TableStyleMedium2" defaultPivotStyle="PivotStyleLight16"/>
  <colors>
    <mruColors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Demanda de Agricultura, Construcción y Minería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'Updating (BAU)'!$D$6</c:f>
              <c:strCache>
                <c:ptCount val="1"/>
                <c:pt idx="0">
                  <c:v>Diésel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(BAU)'!$D$7:$D$14</c:f>
              <c:numCache>
                <c:formatCode>General</c:formatCode>
                <c:ptCount val="8"/>
                <c:pt idx="0">
                  <c:v>22.321113539999999</c:v>
                </c:pt>
                <c:pt idx="1">
                  <c:v>19.90012076</c:v>
                </c:pt>
                <c:pt idx="2">
                  <c:v>24.783513330000002</c:v>
                </c:pt>
                <c:pt idx="3">
                  <c:v>29.696907920000001</c:v>
                </c:pt>
                <c:pt idx="4">
                  <c:v>35.081304770000003</c:v>
                </c:pt>
                <c:pt idx="5">
                  <c:v>41.037057400000002</c:v>
                </c:pt>
                <c:pt idx="6">
                  <c:v>47.72948255</c:v>
                </c:pt>
                <c:pt idx="7">
                  <c:v>55.080663819999998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56-4C5F-98F1-6498CE22A658}"/>
            </c:ext>
          </c:extLst>
        </c:ser>
        <c:ser>
          <c:idx val="1"/>
          <c:order val="1"/>
          <c:tx>
            <c:strRef>
              <c:f>'Updating (BAU)'!$E$6</c:f>
              <c:strCache>
                <c:ptCount val="1"/>
                <c:pt idx="0">
                  <c:v>Gasolina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(BAU)'!$E$7:$E$14</c:f>
              <c:numCache>
                <c:formatCode>General</c:formatCode>
                <c:ptCount val="8"/>
                <c:pt idx="0">
                  <c:v>0.21185863160000001</c:v>
                </c:pt>
                <c:pt idx="1">
                  <c:v>0.19832779210000001</c:v>
                </c:pt>
                <c:pt idx="2">
                  <c:v>0.23876406859999999</c:v>
                </c:pt>
                <c:pt idx="3">
                  <c:v>0.27824046089999999</c:v>
                </c:pt>
                <c:pt idx="4">
                  <c:v>0.3220478987</c:v>
                </c:pt>
                <c:pt idx="5">
                  <c:v>0.37178098879999999</c:v>
                </c:pt>
                <c:pt idx="6">
                  <c:v>0.42926308229999999</c:v>
                </c:pt>
                <c:pt idx="7">
                  <c:v>0.49417979309999999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56-4C5F-98F1-6498CE22A658}"/>
            </c:ext>
          </c:extLst>
        </c:ser>
        <c:ser>
          <c:idx val="2"/>
          <c:order val="2"/>
          <c:tx>
            <c:strRef>
              <c:f>'Updating (BAU)'!$F$6</c:f>
              <c:strCache>
                <c:ptCount val="1"/>
                <c:pt idx="0">
                  <c:v>Electricidad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(BAU)'!$F$7:$F$14</c:f>
              <c:numCache>
                <c:formatCode>General</c:formatCode>
                <c:ptCount val="8"/>
                <c:pt idx="0">
                  <c:v>21.579546189999999</c:v>
                </c:pt>
                <c:pt idx="1">
                  <c:v>18.670094649999999</c:v>
                </c:pt>
                <c:pt idx="2">
                  <c:v>23.079574390000001</c:v>
                </c:pt>
                <c:pt idx="3">
                  <c:v>27.187411669999999</c:v>
                </c:pt>
                <c:pt idx="4">
                  <c:v>31.7875154</c:v>
                </c:pt>
                <c:pt idx="5">
                  <c:v>37.074858130000003</c:v>
                </c:pt>
                <c:pt idx="6">
                  <c:v>43.25428161</c:v>
                </c:pt>
                <c:pt idx="7">
                  <c:v>50.32087241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56-4C5F-98F1-6498CE22A658}"/>
            </c:ext>
          </c:extLst>
        </c:ser>
        <c:ser>
          <c:idx val="3"/>
          <c:order val="3"/>
          <c:tx>
            <c:strRef>
              <c:f>'Updating (BAU)'!$G$6</c:f>
              <c:strCache>
                <c:ptCount val="1"/>
                <c:pt idx="0">
                  <c:v>Gas Natural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(BAU)'!$G$7:$G$14</c:f>
              <c:numCache>
                <c:formatCode>General</c:formatCode>
                <c:ptCount val="8"/>
                <c:pt idx="0">
                  <c:v>9.1315762589999991</c:v>
                </c:pt>
                <c:pt idx="1">
                  <c:v>7.7753440610000002</c:v>
                </c:pt>
                <c:pt idx="2">
                  <c:v>9.6659128729999999</c:v>
                </c:pt>
                <c:pt idx="3">
                  <c:v>11.41274102</c:v>
                </c:pt>
                <c:pt idx="4">
                  <c:v>13.37201213</c:v>
                </c:pt>
                <c:pt idx="5">
                  <c:v>15.62870245</c:v>
                </c:pt>
                <c:pt idx="6">
                  <c:v>18.270971750000001</c:v>
                </c:pt>
                <c:pt idx="7">
                  <c:v>21.298823949999999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56-4C5F-98F1-6498CE22A658}"/>
            </c:ext>
          </c:extLst>
        </c:ser>
        <c:ser>
          <c:idx val="4"/>
          <c:order val="4"/>
          <c:tx>
            <c:strRef>
              <c:f>'Updating (BAU)'!$H$6</c:f>
              <c:strCache>
                <c:ptCount val="1"/>
                <c:pt idx="0">
                  <c:v>Leña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(BAU)'!$H$7:$H$14</c:f>
              <c:numCache>
                <c:formatCode>General</c:formatCode>
                <c:ptCount val="8"/>
                <c:pt idx="0">
                  <c:v>12.483049319999999</c:v>
                </c:pt>
                <c:pt idx="1">
                  <c:v>12.069118449999999</c:v>
                </c:pt>
                <c:pt idx="2">
                  <c:v>14.36032076</c:v>
                </c:pt>
                <c:pt idx="3">
                  <c:v>16.63471066</c:v>
                </c:pt>
                <c:pt idx="4">
                  <c:v>19.152290709999999</c:v>
                </c:pt>
                <c:pt idx="5">
                  <c:v>22.002672799999999</c:v>
                </c:pt>
                <c:pt idx="6">
                  <c:v>25.290185059999999</c:v>
                </c:pt>
                <c:pt idx="7">
                  <c:v>28.992189790000001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56-4C5F-98F1-6498CE22A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9233088"/>
        <c:axId val="1679230592"/>
      </c:barChart>
      <c:catAx>
        <c:axId val="167923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9230592"/>
        <c:crosses val="autoZero"/>
        <c:auto val="1"/>
        <c:lblAlgn val="ctr"/>
        <c:lblOffset val="100"/>
        <c:noMultiLvlLbl val="0"/>
      </c:catAx>
      <c:valAx>
        <c:axId val="167923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923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Demanda de Agricultura, Construcción y Minería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'Updating (BAU)'!$AV$6</c:f>
              <c:strCache>
                <c:ptCount val="1"/>
                <c:pt idx="0">
                  <c:v>Diésel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(BAU)'!$AV$7:$AV$14</c:f>
              <c:numCache>
                <c:formatCode>General</c:formatCode>
                <c:ptCount val="8"/>
                <c:pt idx="0">
                  <c:v>22.321100000000001</c:v>
                </c:pt>
                <c:pt idx="1">
                  <c:v>19.900099999999998</c:v>
                </c:pt>
                <c:pt idx="2">
                  <c:v>24.7835</c:v>
                </c:pt>
                <c:pt idx="3">
                  <c:v>29.696899999999999</c:v>
                </c:pt>
                <c:pt idx="4">
                  <c:v>35.081299999999999</c:v>
                </c:pt>
                <c:pt idx="5">
                  <c:v>41.037100000000002</c:v>
                </c:pt>
                <c:pt idx="6">
                  <c:v>47.729500000000002</c:v>
                </c:pt>
                <c:pt idx="7">
                  <c:v>55.0807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56-4C5F-98F1-6498CE22A658}"/>
            </c:ext>
          </c:extLst>
        </c:ser>
        <c:ser>
          <c:idx val="1"/>
          <c:order val="1"/>
          <c:tx>
            <c:strRef>
              <c:f>'Updating (BAU)'!$AW$6</c:f>
              <c:strCache>
                <c:ptCount val="1"/>
                <c:pt idx="0">
                  <c:v>Gasolina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(BAU)'!$AW$7:$AW$14</c:f>
              <c:numCache>
                <c:formatCode>General</c:formatCode>
                <c:ptCount val="8"/>
                <c:pt idx="0">
                  <c:v>0.21190000000000001</c:v>
                </c:pt>
                <c:pt idx="1">
                  <c:v>0.1983</c:v>
                </c:pt>
                <c:pt idx="2">
                  <c:v>0.23880000000000001</c:v>
                </c:pt>
                <c:pt idx="3">
                  <c:v>0.2782</c:v>
                </c:pt>
                <c:pt idx="4">
                  <c:v>0.32200000000000001</c:v>
                </c:pt>
                <c:pt idx="5">
                  <c:v>0.37180000000000002</c:v>
                </c:pt>
                <c:pt idx="6">
                  <c:v>0.42930000000000001</c:v>
                </c:pt>
                <c:pt idx="7">
                  <c:v>0.49419999999999997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56-4C5F-98F1-6498CE22A658}"/>
            </c:ext>
          </c:extLst>
        </c:ser>
        <c:ser>
          <c:idx val="2"/>
          <c:order val="2"/>
          <c:tx>
            <c:strRef>
              <c:f>'Updating (BAU)'!$AX$6</c:f>
              <c:strCache>
                <c:ptCount val="1"/>
                <c:pt idx="0">
                  <c:v>Gas Natural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(BAU)'!$AX$7:$AX$14</c:f>
              <c:numCache>
                <c:formatCode>General</c:formatCode>
                <c:ptCount val="8"/>
                <c:pt idx="0">
                  <c:v>9.1316000000000006</c:v>
                </c:pt>
                <c:pt idx="1">
                  <c:v>7.7752999999999997</c:v>
                </c:pt>
                <c:pt idx="2">
                  <c:v>9.6659000000000006</c:v>
                </c:pt>
                <c:pt idx="3">
                  <c:v>11.412699999999999</c:v>
                </c:pt>
                <c:pt idx="4">
                  <c:v>13.372</c:v>
                </c:pt>
                <c:pt idx="5">
                  <c:v>15.6287</c:v>
                </c:pt>
                <c:pt idx="6">
                  <c:v>18.271000000000001</c:v>
                </c:pt>
                <c:pt idx="7">
                  <c:v>21.2988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56-4C5F-98F1-6498CE22A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9233088"/>
        <c:axId val="1679230592"/>
      </c:barChart>
      <c:catAx>
        <c:axId val="167923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9230592"/>
        <c:crosses val="autoZero"/>
        <c:auto val="1"/>
        <c:lblAlgn val="ctr"/>
        <c:lblOffset val="100"/>
        <c:noMultiLvlLbl val="0"/>
      </c:catAx>
      <c:valAx>
        <c:axId val="167923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923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Upgrading!$BG$6:$BO$6</c:f>
              <c:strCache>
                <c:ptCount val="9"/>
                <c:pt idx="0">
                  <c:v>Diésel</c:v>
                </c:pt>
                <c:pt idx="1">
                  <c:v>Gasolina</c:v>
                </c:pt>
                <c:pt idx="2">
                  <c:v>Gas Natural</c:v>
                </c:pt>
                <c:pt idx="3">
                  <c:v>Kerosene-Jet</c:v>
                </c:pt>
                <c:pt idx="4">
                  <c:v>GLP</c:v>
                </c:pt>
                <c:pt idx="5">
                  <c:v>Fuel Oil</c:v>
                </c:pt>
                <c:pt idx="6">
                  <c:v>Petróleo</c:v>
                </c:pt>
                <c:pt idx="7">
                  <c:v>AVGAS</c:v>
                </c:pt>
                <c:pt idx="8">
                  <c:v>Hidrógeno</c:v>
                </c:pt>
              </c:strCache>
            </c:strRef>
          </c:cat>
          <c:val>
            <c:numRef>
              <c:f>Upgrading!$BG$7:$BO$7</c:f>
              <c:numCache>
                <c:formatCode>General</c:formatCode>
                <c:ptCount val="9"/>
                <c:pt idx="0">
                  <c:v>269.4325</c:v>
                </c:pt>
                <c:pt idx="1">
                  <c:v>249.2398</c:v>
                </c:pt>
                <c:pt idx="2">
                  <c:v>238.81580000000002</c:v>
                </c:pt>
                <c:pt idx="3">
                  <c:v>59.134499999999996</c:v>
                </c:pt>
                <c:pt idx="4">
                  <c:v>25.486199999999997</c:v>
                </c:pt>
                <c:pt idx="5">
                  <c:v>1.1855</c:v>
                </c:pt>
                <c:pt idx="6">
                  <c:v>7.3300000000000004E-2</c:v>
                </c:pt>
                <c:pt idx="7">
                  <c:v>0.52449999999999997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74-4F9A-8873-8337404E9F4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Upgrading!$BG$6:$BO$6</c:f>
              <c:strCache>
                <c:ptCount val="9"/>
                <c:pt idx="0">
                  <c:v>Diésel</c:v>
                </c:pt>
                <c:pt idx="1">
                  <c:v>Gasolina</c:v>
                </c:pt>
                <c:pt idx="2">
                  <c:v>Gas Natural</c:v>
                </c:pt>
                <c:pt idx="3">
                  <c:v>Kerosene-Jet</c:v>
                </c:pt>
                <c:pt idx="4">
                  <c:v>GLP</c:v>
                </c:pt>
                <c:pt idx="5">
                  <c:v>Fuel Oil</c:v>
                </c:pt>
                <c:pt idx="6">
                  <c:v>Petróleo</c:v>
                </c:pt>
                <c:pt idx="7">
                  <c:v>AVGAS</c:v>
                </c:pt>
                <c:pt idx="8">
                  <c:v>Hidrógeno</c:v>
                </c:pt>
              </c:strCache>
            </c:strRef>
          </c:cat>
          <c:val>
            <c:numRef>
              <c:f>Upgrading!$BG$8:$BO$8</c:f>
              <c:numCache>
                <c:formatCode>General</c:formatCode>
                <c:ptCount val="9"/>
                <c:pt idx="0">
                  <c:v>276.59010000000001</c:v>
                </c:pt>
                <c:pt idx="1">
                  <c:v>255.935</c:v>
                </c:pt>
                <c:pt idx="2">
                  <c:v>223.5308</c:v>
                </c:pt>
                <c:pt idx="3">
                  <c:v>45.445099999999996</c:v>
                </c:pt>
                <c:pt idx="4">
                  <c:v>24.891199999999998</c:v>
                </c:pt>
                <c:pt idx="5">
                  <c:v>1.2101</c:v>
                </c:pt>
                <c:pt idx="6">
                  <c:v>6.7500000000000004E-2</c:v>
                </c:pt>
                <c:pt idx="7">
                  <c:v>0.40310000000000001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74-4F9A-8873-8337404E9F45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Upgrading!$BG$6:$BO$6</c:f>
              <c:strCache>
                <c:ptCount val="9"/>
                <c:pt idx="0">
                  <c:v>Diésel</c:v>
                </c:pt>
                <c:pt idx="1">
                  <c:v>Gasolina</c:v>
                </c:pt>
                <c:pt idx="2">
                  <c:v>Gas Natural</c:v>
                </c:pt>
                <c:pt idx="3">
                  <c:v>Kerosene-Jet</c:v>
                </c:pt>
                <c:pt idx="4">
                  <c:v>GLP</c:v>
                </c:pt>
                <c:pt idx="5">
                  <c:v>Fuel Oil</c:v>
                </c:pt>
                <c:pt idx="6">
                  <c:v>Petróleo</c:v>
                </c:pt>
                <c:pt idx="7">
                  <c:v>AVGAS</c:v>
                </c:pt>
                <c:pt idx="8">
                  <c:v>Hidrógeno</c:v>
                </c:pt>
              </c:strCache>
            </c:strRef>
          </c:cat>
          <c:val>
            <c:numRef>
              <c:f>Upgrading!$BG$9:$BO$9</c:f>
              <c:numCache>
                <c:formatCode>General</c:formatCode>
                <c:ptCount val="9"/>
                <c:pt idx="0">
                  <c:v>314.93689999999998</c:v>
                </c:pt>
                <c:pt idx="1">
                  <c:v>284.399</c:v>
                </c:pt>
                <c:pt idx="2">
                  <c:v>249.34620000000001</c:v>
                </c:pt>
                <c:pt idx="3">
                  <c:v>55.558199999999999</c:v>
                </c:pt>
                <c:pt idx="4">
                  <c:v>27.540999999999997</c:v>
                </c:pt>
                <c:pt idx="5">
                  <c:v>1.4651999999999998</c:v>
                </c:pt>
                <c:pt idx="6">
                  <c:v>7.9399999999999998E-2</c:v>
                </c:pt>
                <c:pt idx="7">
                  <c:v>0.49280000000000002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74-4F9A-8873-8337404E9F45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Upgrading!$BG$6:$BO$6</c:f>
              <c:strCache>
                <c:ptCount val="9"/>
                <c:pt idx="0">
                  <c:v>Diésel</c:v>
                </c:pt>
                <c:pt idx="1">
                  <c:v>Gasolina</c:v>
                </c:pt>
                <c:pt idx="2">
                  <c:v>Gas Natural</c:v>
                </c:pt>
                <c:pt idx="3">
                  <c:v>Kerosene-Jet</c:v>
                </c:pt>
                <c:pt idx="4">
                  <c:v>GLP</c:v>
                </c:pt>
                <c:pt idx="5">
                  <c:v>Fuel Oil</c:v>
                </c:pt>
                <c:pt idx="6">
                  <c:v>Petróleo</c:v>
                </c:pt>
                <c:pt idx="7">
                  <c:v>AVGAS</c:v>
                </c:pt>
                <c:pt idx="8">
                  <c:v>Hidrógeno</c:v>
                </c:pt>
              </c:strCache>
            </c:strRef>
          </c:cat>
          <c:val>
            <c:numRef>
              <c:f>Upgrading!$BG$10:$BO$10</c:f>
              <c:numCache>
                <c:formatCode>General</c:formatCode>
                <c:ptCount val="9"/>
                <c:pt idx="0">
                  <c:v>339.30149999999998</c:v>
                </c:pt>
                <c:pt idx="1">
                  <c:v>294.86289999999997</c:v>
                </c:pt>
                <c:pt idx="2">
                  <c:v>272.14070000000004</c:v>
                </c:pt>
                <c:pt idx="3">
                  <c:v>66.1357</c:v>
                </c:pt>
                <c:pt idx="4">
                  <c:v>29.036500000000004</c:v>
                </c:pt>
                <c:pt idx="5">
                  <c:v>1.6974</c:v>
                </c:pt>
                <c:pt idx="6">
                  <c:v>8.3500000000000005E-2</c:v>
                </c:pt>
                <c:pt idx="7">
                  <c:v>0.58660000000000001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74-4F9A-8873-8337404E9F45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Upgrading!$BG$6:$BO$6</c:f>
              <c:strCache>
                <c:ptCount val="9"/>
                <c:pt idx="0">
                  <c:v>Diésel</c:v>
                </c:pt>
                <c:pt idx="1">
                  <c:v>Gasolina</c:v>
                </c:pt>
                <c:pt idx="2">
                  <c:v>Gas Natural</c:v>
                </c:pt>
                <c:pt idx="3">
                  <c:v>Kerosene-Jet</c:v>
                </c:pt>
                <c:pt idx="4">
                  <c:v>GLP</c:v>
                </c:pt>
                <c:pt idx="5">
                  <c:v>Fuel Oil</c:v>
                </c:pt>
                <c:pt idx="6">
                  <c:v>Petróleo</c:v>
                </c:pt>
                <c:pt idx="7">
                  <c:v>AVGAS</c:v>
                </c:pt>
                <c:pt idx="8">
                  <c:v>Hidrógeno</c:v>
                </c:pt>
              </c:strCache>
            </c:strRef>
          </c:cat>
          <c:val>
            <c:numRef>
              <c:f>Upgrading!$BG$11:$BO$11</c:f>
              <c:numCache>
                <c:formatCode>General</c:formatCode>
                <c:ptCount val="9"/>
                <c:pt idx="0">
                  <c:v>345.96500000000003</c:v>
                </c:pt>
                <c:pt idx="1">
                  <c:v>281.85309999999998</c:v>
                </c:pt>
                <c:pt idx="2">
                  <c:v>296.31650000000002</c:v>
                </c:pt>
                <c:pt idx="3">
                  <c:v>77.808199999999999</c:v>
                </c:pt>
                <c:pt idx="4">
                  <c:v>29.7972</c:v>
                </c:pt>
                <c:pt idx="5">
                  <c:v>1.927</c:v>
                </c:pt>
                <c:pt idx="6">
                  <c:v>8.0799999999999997E-2</c:v>
                </c:pt>
                <c:pt idx="7">
                  <c:v>0.69020000000000004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074-4F9A-8873-8337404E9F45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Upgrading!$BG$6:$BO$6</c:f>
              <c:strCache>
                <c:ptCount val="9"/>
                <c:pt idx="0">
                  <c:v>Diésel</c:v>
                </c:pt>
                <c:pt idx="1">
                  <c:v>Gasolina</c:v>
                </c:pt>
                <c:pt idx="2">
                  <c:v>Gas Natural</c:v>
                </c:pt>
                <c:pt idx="3">
                  <c:v>Kerosene-Jet</c:v>
                </c:pt>
                <c:pt idx="4">
                  <c:v>GLP</c:v>
                </c:pt>
                <c:pt idx="5">
                  <c:v>Fuel Oil</c:v>
                </c:pt>
                <c:pt idx="6">
                  <c:v>Petróleo</c:v>
                </c:pt>
                <c:pt idx="7">
                  <c:v>AVGAS</c:v>
                </c:pt>
                <c:pt idx="8">
                  <c:v>Hidrógeno</c:v>
                </c:pt>
              </c:strCache>
            </c:strRef>
          </c:cat>
          <c:val>
            <c:numRef>
              <c:f>Upgrading!$BG$12:$BO$12</c:f>
              <c:numCache>
                <c:formatCode>General</c:formatCode>
                <c:ptCount val="9"/>
                <c:pt idx="0">
                  <c:v>338.44069999999999</c:v>
                </c:pt>
                <c:pt idx="1">
                  <c:v>251.41230000000002</c:v>
                </c:pt>
                <c:pt idx="2">
                  <c:v>350.53739999999999</c:v>
                </c:pt>
                <c:pt idx="3">
                  <c:v>90.902299999999997</c:v>
                </c:pt>
                <c:pt idx="4">
                  <c:v>33.748400000000004</c:v>
                </c:pt>
                <c:pt idx="5">
                  <c:v>2.2016</c:v>
                </c:pt>
                <c:pt idx="6">
                  <c:v>8.2600000000000007E-2</c:v>
                </c:pt>
                <c:pt idx="7">
                  <c:v>0.80630000000000002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074-4F9A-8873-8337404E9F45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Upgrading!$BG$6:$BO$6</c:f>
              <c:strCache>
                <c:ptCount val="9"/>
                <c:pt idx="0">
                  <c:v>Diésel</c:v>
                </c:pt>
                <c:pt idx="1">
                  <c:v>Gasolina</c:v>
                </c:pt>
                <c:pt idx="2">
                  <c:v>Gas Natural</c:v>
                </c:pt>
                <c:pt idx="3">
                  <c:v>Kerosene-Jet</c:v>
                </c:pt>
                <c:pt idx="4">
                  <c:v>GLP</c:v>
                </c:pt>
                <c:pt idx="5">
                  <c:v>Fuel Oil</c:v>
                </c:pt>
                <c:pt idx="6">
                  <c:v>Petróleo</c:v>
                </c:pt>
                <c:pt idx="7">
                  <c:v>AVGAS</c:v>
                </c:pt>
                <c:pt idx="8">
                  <c:v>Hidrógeno</c:v>
                </c:pt>
              </c:strCache>
            </c:strRef>
          </c:cat>
          <c:val>
            <c:numRef>
              <c:f>Upgrading!$BG$13:$BO$13</c:f>
              <c:numCache>
                <c:formatCode>General</c:formatCode>
                <c:ptCount val="9"/>
                <c:pt idx="0">
                  <c:v>316.21010000000001</c:v>
                </c:pt>
                <c:pt idx="1">
                  <c:v>219.87620000000001</c:v>
                </c:pt>
                <c:pt idx="2">
                  <c:v>429.51139999999998</c:v>
                </c:pt>
                <c:pt idx="3">
                  <c:v>105.8455</c:v>
                </c:pt>
                <c:pt idx="4">
                  <c:v>39.4846</c:v>
                </c:pt>
                <c:pt idx="5">
                  <c:v>2.5369999999999999</c:v>
                </c:pt>
                <c:pt idx="6">
                  <c:v>9.0700000000000003E-2</c:v>
                </c:pt>
                <c:pt idx="7">
                  <c:v>0.93889999999999996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074-4F9A-8873-8337404E9F45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Upgrading!$BG$6:$BO$6</c:f>
              <c:strCache>
                <c:ptCount val="9"/>
                <c:pt idx="0">
                  <c:v>Diésel</c:v>
                </c:pt>
                <c:pt idx="1">
                  <c:v>Gasolina</c:v>
                </c:pt>
                <c:pt idx="2">
                  <c:v>Gas Natural</c:v>
                </c:pt>
                <c:pt idx="3">
                  <c:v>Kerosene-Jet</c:v>
                </c:pt>
                <c:pt idx="4">
                  <c:v>GLP</c:v>
                </c:pt>
                <c:pt idx="5">
                  <c:v>Fuel Oil</c:v>
                </c:pt>
                <c:pt idx="6">
                  <c:v>Petróleo</c:v>
                </c:pt>
                <c:pt idx="7">
                  <c:v>AVGAS</c:v>
                </c:pt>
                <c:pt idx="8">
                  <c:v>Hidrógeno</c:v>
                </c:pt>
              </c:strCache>
            </c:strRef>
          </c:cat>
          <c:val>
            <c:numRef>
              <c:f>Upgrading!$BG$14:$BO$14</c:f>
              <c:numCache>
                <c:formatCode>General</c:formatCode>
                <c:ptCount val="9"/>
                <c:pt idx="0">
                  <c:v>292.51279999999997</c:v>
                </c:pt>
                <c:pt idx="1">
                  <c:v>193.11799999999999</c:v>
                </c:pt>
                <c:pt idx="2">
                  <c:v>520.99059999999997</c:v>
                </c:pt>
                <c:pt idx="3">
                  <c:v>122.53870000000001</c:v>
                </c:pt>
                <c:pt idx="4">
                  <c:v>45.620599999999996</c:v>
                </c:pt>
                <c:pt idx="5">
                  <c:v>2.9178000000000002</c:v>
                </c:pt>
                <c:pt idx="6">
                  <c:v>0.10150000000000001</c:v>
                </c:pt>
                <c:pt idx="7">
                  <c:v>1.0869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074-4F9A-8873-8337404E9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4264960"/>
        <c:axId val="1804274944"/>
      </c:barChart>
      <c:catAx>
        <c:axId val="180426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04274944"/>
        <c:crosses val="autoZero"/>
        <c:auto val="1"/>
        <c:lblAlgn val="ctr"/>
        <c:lblOffset val="100"/>
        <c:noMultiLvlLbl val="0"/>
      </c:catAx>
      <c:valAx>
        <c:axId val="180427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0426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Ofertan, BAU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'Oferta Primaria BUA'!$D$3</c:f>
              <c:strCache>
                <c:ptCount val="1"/>
                <c:pt idx="0">
                  <c:v>Petróleo y Derivados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BUA'!$D$4:$D$11</c:f>
              <c:numCache>
                <c:formatCode>General</c:formatCode>
                <c:ptCount val="8"/>
                <c:pt idx="0">
                  <c:v>605.88</c:v>
                </c:pt>
                <c:pt idx="1">
                  <c:v>601.91999999999996</c:v>
                </c:pt>
                <c:pt idx="2">
                  <c:v>732.97</c:v>
                </c:pt>
                <c:pt idx="3">
                  <c:v>740.69</c:v>
                </c:pt>
                <c:pt idx="4">
                  <c:v>742.62</c:v>
                </c:pt>
                <c:pt idx="5">
                  <c:v>635.37</c:v>
                </c:pt>
                <c:pt idx="6">
                  <c:v>398.54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1F-4EB4-BFC8-713553316E3A}"/>
            </c:ext>
          </c:extLst>
        </c:ser>
        <c:ser>
          <c:idx val="1"/>
          <c:order val="1"/>
          <c:tx>
            <c:strRef>
              <c:f>'Oferta Primaria BUA'!$E$3</c:f>
              <c:strCache>
                <c:ptCount val="1"/>
                <c:pt idx="0">
                  <c:v>Petróleo y Derivados (Imp)</c:v>
                </c:pt>
              </c:strCache>
            </c:strRef>
          </c:tx>
          <c:spPr>
            <a:solidFill>
              <a:srgbClr val="9966FF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BUA'!$E$4:$E$11</c:f>
              <c:numCache>
                <c:formatCode>General</c:formatCode>
                <c:ptCount val="8"/>
                <c:pt idx="0">
                  <c:v>-253.56</c:v>
                </c:pt>
                <c:pt idx="1">
                  <c:v>-194.29</c:v>
                </c:pt>
                <c:pt idx="2">
                  <c:v>-183.26</c:v>
                </c:pt>
                <c:pt idx="3">
                  <c:v>-236</c:v>
                </c:pt>
                <c:pt idx="4">
                  <c:v>-274.58</c:v>
                </c:pt>
                <c:pt idx="5">
                  <c:v>-405.9</c:v>
                </c:pt>
                <c:pt idx="6">
                  <c:v>-656.32</c:v>
                </c:pt>
                <c:pt idx="7">
                  <c:v>-1074.22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1F-4EB4-BFC8-713553316E3A}"/>
            </c:ext>
          </c:extLst>
        </c:ser>
        <c:ser>
          <c:idx val="2"/>
          <c:order val="2"/>
          <c:tx>
            <c:strRef>
              <c:f>'Oferta Primaria BUA'!$F$3</c:f>
              <c:strCache>
                <c:ptCount val="1"/>
                <c:pt idx="0">
                  <c:v>Carbón Mineral y coque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BUA'!$F$4:$F$11</c:f>
              <c:numCache>
                <c:formatCode>General</c:formatCode>
                <c:ptCount val="8"/>
                <c:pt idx="0">
                  <c:v>182.36</c:v>
                </c:pt>
                <c:pt idx="1">
                  <c:v>161.63</c:v>
                </c:pt>
                <c:pt idx="2">
                  <c:v>143.04</c:v>
                </c:pt>
                <c:pt idx="3">
                  <c:v>158.47999999999999</c:v>
                </c:pt>
                <c:pt idx="4">
                  <c:v>160.83000000000001</c:v>
                </c:pt>
                <c:pt idx="5">
                  <c:v>156.47</c:v>
                </c:pt>
                <c:pt idx="6">
                  <c:v>151.65</c:v>
                </c:pt>
                <c:pt idx="7">
                  <c:v>174.18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1F-4EB4-BFC8-713553316E3A}"/>
            </c:ext>
          </c:extLst>
        </c:ser>
        <c:ser>
          <c:idx val="3"/>
          <c:order val="3"/>
          <c:tx>
            <c:strRef>
              <c:f>'Oferta Primaria BUA'!$G$3</c:f>
              <c:strCache>
                <c:ptCount val="1"/>
                <c:pt idx="0">
                  <c:v>Gas Natural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BUA'!$G$4:$G$11</c:f>
              <c:numCache>
                <c:formatCode>General</c:formatCode>
                <c:ptCount val="8"/>
                <c:pt idx="0">
                  <c:v>377.24</c:v>
                </c:pt>
                <c:pt idx="1">
                  <c:v>323.97000000000003</c:v>
                </c:pt>
                <c:pt idx="2">
                  <c:v>135.99</c:v>
                </c:pt>
                <c:pt idx="3">
                  <c:v>25.05</c:v>
                </c:pt>
                <c:pt idx="4">
                  <c:v>42.95</c:v>
                </c:pt>
                <c:pt idx="5">
                  <c:v>15.92</c:v>
                </c:pt>
                <c:pt idx="6">
                  <c:v>5.9</c:v>
                </c:pt>
                <c:pt idx="7">
                  <c:v>2.19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1F-4EB4-BFC8-713553316E3A}"/>
            </c:ext>
          </c:extLst>
        </c:ser>
        <c:ser>
          <c:idx val="4"/>
          <c:order val="4"/>
          <c:tx>
            <c:strRef>
              <c:f>'Oferta Primaria BUA'!$H$3</c:f>
              <c:strCache>
                <c:ptCount val="1"/>
                <c:pt idx="0">
                  <c:v>Gas Natural (Imp)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BUA'!$H$4:$H$11</c:f>
              <c:numCache>
                <c:formatCode>General</c:formatCode>
                <c:ptCount val="8"/>
                <c:pt idx="0">
                  <c:v>-0.52</c:v>
                </c:pt>
                <c:pt idx="1">
                  <c:v>-19.96</c:v>
                </c:pt>
                <c:pt idx="2">
                  <c:v>-179.63</c:v>
                </c:pt>
                <c:pt idx="3">
                  <c:v>-305.58999999999997</c:v>
                </c:pt>
                <c:pt idx="4">
                  <c:v>-313.89999999999998</c:v>
                </c:pt>
                <c:pt idx="5">
                  <c:v>-362.18</c:v>
                </c:pt>
                <c:pt idx="6">
                  <c:v>-427.27</c:v>
                </c:pt>
                <c:pt idx="7">
                  <c:v>-506.59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1F-4EB4-BFC8-713553316E3A}"/>
            </c:ext>
          </c:extLst>
        </c:ser>
        <c:ser>
          <c:idx val="5"/>
          <c:order val="5"/>
          <c:tx>
            <c:strRef>
              <c:f>'Oferta Primaria BUA'!$I$3</c:f>
              <c:strCache>
                <c:ptCount val="1"/>
                <c:pt idx="0">
                  <c:v>Biomasas, residuos y biocombustibles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BUA'!$I$4:$I$11</c:f>
              <c:numCache>
                <c:formatCode>General</c:formatCode>
                <c:ptCount val="8"/>
                <c:pt idx="0">
                  <c:v>246.77</c:v>
                </c:pt>
                <c:pt idx="1">
                  <c:v>223.58</c:v>
                </c:pt>
                <c:pt idx="2">
                  <c:v>233.82</c:v>
                </c:pt>
                <c:pt idx="3">
                  <c:v>240.04</c:v>
                </c:pt>
                <c:pt idx="4">
                  <c:v>246.1</c:v>
                </c:pt>
                <c:pt idx="5">
                  <c:v>255.41</c:v>
                </c:pt>
                <c:pt idx="6">
                  <c:v>256.5</c:v>
                </c:pt>
                <c:pt idx="7">
                  <c:v>264.77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1F-4EB4-BFC8-713553316E3A}"/>
            </c:ext>
          </c:extLst>
        </c:ser>
        <c:ser>
          <c:idx val="6"/>
          <c:order val="6"/>
          <c:tx>
            <c:strRef>
              <c:f>'Oferta Primaria BUA'!$J$3</c:f>
              <c:strCache>
                <c:ptCount val="1"/>
                <c:pt idx="0">
                  <c:v>FNCER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BUA'!$J$4:$J$11</c:f>
              <c:numCache>
                <c:formatCode>General</c:formatCode>
                <c:ptCount val="8"/>
                <c:pt idx="0">
                  <c:v>0.33</c:v>
                </c:pt>
                <c:pt idx="1">
                  <c:v>0.3</c:v>
                </c:pt>
                <c:pt idx="2">
                  <c:v>30.82</c:v>
                </c:pt>
                <c:pt idx="3">
                  <c:v>46.07</c:v>
                </c:pt>
                <c:pt idx="4">
                  <c:v>72.53</c:v>
                </c:pt>
                <c:pt idx="5">
                  <c:v>95.87</c:v>
                </c:pt>
                <c:pt idx="6">
                  <c:v>134.66999999999999</c:v>
                </c:pt>
                <c:pt idx="7">
                  <c:v>154.94999999999999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1F-4EB4-BFC8-713553316E3A}"/>
            </c:ext>
          </c:extLst>
        </c:ser>
        <c:ser>
          <c:idx val="7"/>
          <c:order val="7"/>
          <c:tx>
            <c:strRef>
              <c:f>'Oferta Primaria BUA'!$K$3</c:f>
              <c:strCache>
                <c:ptCount val="1"/>
                <c:pt idx="0">
                  <c:v>Hidroenergía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BUA'!$K$4:$K$11</c:f>
              <c:numCache>
                <c:formatCode>General</c:formatCode>
                <c:ptCount val="8"/>
                <c:pt idx="0">
                  <c:v>210.1</c:v>
                </c:pt>
                <c:pt idx="1">
                  <c:v>190.14</c:v>
                </c:pt>
                <c:pt idx="2">
                  <c:v>213.86</c:v>
                </c:pt>
                <c:pt idx="3">
                  <c:v>218.47</c:v>
                </c:pt>
                <c:pt idx="4">
                  <c:v>206.94</c:v>
                </c:pt>
                <c:pt idx="5">
                  <c:v>200.53</c:v>
                </c:pt>
                <c:pt idx="6">
                  <c:v>191.42</c:v>
                </c:pt>
                <c:pt idx="7">
                  <c:v>201.79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91F-4EB4-BFC8-713553316E3A}"/>
            </c:ext>
          </c:extLst>
        </c:ser>
        <c:ser>
          <c:idx val="8"/>
          <c:order val="8"/>
          <c:tx>
            <c:strRef>
              <c:f>'Oferta Primaria BUA'!$L$3</c:f>
              <c:strCache>
                <c:ptCount val="1"/>
                <c:pt idx="0">
                  <c:v>Hidrógeno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BUA'!$L$4:$L$11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91F-4EB4-BFC8-713553316E3A}"/>
            </c:ext>
          </c:extLst>
        </c:ser>
        <c:ser>
          <c:idx val="9"/>
          <c:order val="9"/>
          <c:tx>
            <c:strRef>
              <c:f>'Oferta Primaria BUA'!$M$3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BUA'!$M$4:$M$11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91F-4EB4-BFC8-713553316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1385408"/>
        <c:axId val="581387072"/>
      </c:barChart>
      <c:catAx>
        <c:axId val="58138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81387072"/>
        <c:crossesAt val="-2000"/>
        <c:auto val="1"/>
        <c:lblAlgn val="ctr"/>
        <c:lblOffset val="100"/>
        <c:noMultiLvlLbl val="0"/>
      </c:catAx>
      <c:valAx>
        <c:axId val="58138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8138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0848394840324672E-2"/>
          <c:y val="0.79257772134302251"/>
          <c:w val="0.91978193117319396"/>
          <c:h val="0.198405655055929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Disruptive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'Comparacion de totales'!$R$47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f>'Comparacion de totales'!$Q$48:$Q$55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'Comparacion de totales'!$R$48:$R$55</c:f>
              <c:numCache>
                <c:formatCode>0.00</c:formatCode>
                <c:ptCount val="8"/>
                <c:pt idx="0">
                  <c:v>269.4325</c:v>
                </c:pt>
                <c:pt idx="1">
                  <c:v>275.0127</c:v>
                </c:pt>
                <c:pt idx="2">
                  <c:v>313.82159999999999</c:v>
                </c:pt>
                <c:pt idx="3">
                  <c:v>340.25659999999999</c:v>
                </c:pt>
                <c:pt idx="4">
                  <c:v>353.62580000000003</c:v>
                </c:pt>
                <c:pt idx="5">
                  <c:v>357.47579999999999</c:v>
                </c:pt>
                <c:pt idx="6">
                  <c:v>350.81380000000001</c:v>
                </c:pt>
                <c:pt idx="7">
                  <c:v>343.17560000000003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0-46D6-AD64-BF32602A79D3}"/>
            </c:ext>
          </c:extLst>
        </c:ser>
        <c:ser>
          <c:idx val="1"/>
          <c:order val="1"/>
          <c:tx>
            <c:strRef>
              <c:f>'Comparacion de totales'!$S$47</c:f>
              <c:strCache>
                <c:ptCount val="1"/>
                <c:pt idx="0">
                  <c:v>Gasoline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'Comparacion de totales'!$Q$48:$Q$55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'Comparacion de totales'!$S$48:$S$55</c:f>
              <c:numCache>
                <c:formatCode>0.00</c:formatCode>
                <c:ptCount val="8"/>
                <c:pt idx="0">
                  <c:v>249.2398</c:v>
                </c:pt>
                <c:pt idx="1">
                  <c:v>255.96729999999999</c:v>
                </c:pt>
                <c:pt idx="2">
                  <c:v>284.66819999999996</c:v>
                </c:pt>
                <c:pt idx="3">
                  <c:v>297.40249999999997</c:v>
                </c:pt>
                <c:pt idx="4">
                  <c:v>299.3922</c:v>
                </c:pt>
                <c:pt idx="5">
                  <c:v>297.62960000000004</c:v>
                </c:pt>
                <c:pt idx="6">
                  <c:v>294.49270000000001</c:v>
                </c:pt>
                <c:pt idx="7">
                  <c:v>293.5419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D0-46D6-AD64-BF32602A79D3}"/>
            </c:ext>
          </c:extLst>
        </c:ser>
        <c:ser>
          <c:idx val="2"/>
          <c:order val="2"/>
          <c:tx>
            <c:strRef>
              <c:f>'Comparacion de totales'!$T$47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'Comparacion de totales'!$Q$48:$Q$55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'Comparacion de totales'!$T$48:$T$55</c:f>
              <c:numCache>
                <c:formatCode>0.00</c:formatCode>
                <c:ptCount val="8"/>
                <c:pt idx="0">
                  <c:v>238.81580000000002</c:v>
                </c:pt>
                <c:pt idx="1">
                  <c:v>222.92160000000001</c:v>
                </c:pt>
                <c:pt idx="2">
                  <c:v>249.41579999999999</c:v>
                </c:pt>
                <c:pt idx="3">
                  <c:v>279.95000000000005</c:v>
                </c:pt>
                <c:pt idx="4">
                  <c:v>313.51769999999999</c:v>
                </c:pt>
                <c:pt idx="5">
                  <c:v>357.16610000000003</c:v>
                </c:pt>
                <c:pt idx="6">
                  <c:v>418.81800000000004</c:v>
                </c:pt>
                <c:pt idx="7">
                  <c:v>494.47460000000001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D0-46D6-AD64-BF32602A79D3}"/>
            </c:ext>
          </c:extLst>
        </c:ser>
        <c:ser>
          <c:idx val="3"/>
          <c:order val="3"/>
          <c:tx>
            <c:strRef>
              <c:f>'Comparacion de totales'!$U$47</c:f>
              <c:strCache>
                <c:ptCount val="1"/>
                <c:pt idx="0">
                  <c:v>Kerosene-Jet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'Comparacion de totales'!$Q$48:$Q$55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'Comparacion de totales'!$U$48:$U$55</c:f>
              <c:numCache>
                <c:formatCode>0.00</c:formatCode>
                <c:ptCount val="8"/>
                <c:pt idx="0">
                  <c:v>59.134499999999996</c:v>
                </c:pt>
                <c:pt idx="1">
                  <c:v>59.684599999999996</c:v>
                </c:pt>
                <c:pt idx="2">
                  <c:v>75.018000000000001</c:v>
                </c:pt>
                <c:pt idx="3">
                  <c:v>91.357600000000005</c:v>
                </c:pt>
                <c:pt idx="4">
                  <c:v>109.45009999999999</c:v>
                </c:pt>
                <c:pt idx="5">
                  <c:v>129.768</c:v>
                </c:pt>
                <c:pt idx="6">
                  <c:v>151.02089999999998</c:v>
                </c:pt>
                <c:pt idx="7">
                  <c:v>172.37039999999999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D0-46D6-AD64-BF32602A79D3}"/>
            </c:ext>
          </c:extLst>
        </c:ser>
        <c:ser>
          <c:idx val="4"/>
          <c:order val="4"/>
          <c:tx>
            <c:strRef>
              <c:f>'Comparacion de totales'!$V$47</c:f>
              <c:strCache>
                <c:ptCount val="1"/>
                <c:pt idx="0">
                  <c:v>LPG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'Comparacion de totales'!$Q$48:$Q$55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'Comparacion de totales'!$V$48:$V$55</c:f>
              <c:numCache>
                <c:formatCode>0.00</c:formatCode>
                <c:ptCount val="8"/>
                <c:pt idx="0">
                  <c:v>25.486199999999997</c:v>
                </c:pt>
                <c:pt idx="1">
                  <c:v>24.9116</c:v>
                </c:pt>
                <c:pt idx="2">
                  <c:v>27.618199999999998</c:v>
                </c:pt>
                <c:pt idx="3">
                  <c:v>30.031199999999998</c:v>
                </c:pt>
                <c:pt idx="4">
                  <c:v>31.882599999999996</c:v>
                </c:pt>
                <c:pt idx="5">
                  <c:v>34.121699999999997</c:v>
                </c:pt>
                <c:pt idx="6">
                  <c:v>37.129800000000003</c:v>
                </c:pt>
                <c:pt idx="7">
                  <c:v>40.573300000000003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D0-46D6-AD64-BF32602A79D3}"/>
            </c:ext>
          </c:extLst>
        </c:ser>
        <c:ser>
          <c:idx val="5"/>
          <c:order val="5"/>
          <c:tx>
            <c:strRef>
              <c:f>'Comparacion de totales'!$W$47</c:f>
              <c:strCache>
                <c:ptCount val="1"/>
                <c:pt idx="0">
                  <c:v>Fuel Oil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'Comparacion de totales'!$Q$48:$Q$55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'Comparacion de totales'!$W$48:$W$55</c:f>
              <c:numCache>
                <c:formatCode>0.00</c:formatCode>
                <c:ptCount val="8"/>
                <c:pt idx="0">
                  <c:v>1.1855</c:v>
                </c:pt>
                <c:pt idx="1">
                  <c:v>1.2103999999999999</c:v>
                </c:pt>
                <c:pt idx="2">
                  <c:v>1.4689000000000001</c:v>
                </c:pt>
                <c:pt idx="3">
                  <c:v>1.7181999999999999</c:v>
                </c:pt>
                <c:pt idx="4">
                  <c:v>1.9790000000000001</c:v>
                </c:pt>
                <c:pt idx="5">
                  <c:v>2.2671999999999999</c:v>
                </c:pt>
                <c:pt idx="6">
                  <c:v>2.6068000000000002</c:v>
                </c:pt>
                <c:pt idx="7" formatCode="General">
                  <c:v>2.9931000000000001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D0-46D6-AD64-BF32602A79D3}"/>
            </c:ext>
          </c:extLst>
        </c:ser>
        <c:ser>
          <c:idx val="6"/>
          <c:order val="6"/>
          <c:tx>
            <c:strRef>
              <c:f>'Comparacion de totales'!$X$47</c:f>
              <c:strCache>
                <c:ptCount val="1"/>
                <c:pt idx="0">
                  <c:v>Crude Oil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'Comparacion de totales'!$Q$48:$Q$55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'Comparacion de totales'!$X$48:$X$55</c:f>
              <c:numCache>
                <c:formatCode>0.00</c:formatCode>
                <c:ptCount val="8"/>
                <c:pt idx="0">
                  <c:v>7.3300000000000004E-2</c:v>
                </c:pt>
                <c:pt idx="1">
                  <c:v>6.7599999999999993E-2</c:v>
                </c:pt>
                <c:pt idx="2">
                  <c:v>8.0299999999999996E-2</c:v>
                </c:pt>
                <c:pt idx="3">
                  <c:v>8.8800000000000004E-2</c:v>
                </c:pt>
                <c:pt idx="4">
                  <c:v>9.4100000000000003E-2</c:v>
                </c:pt>
                <c:pt idx="5">
                  <c:v>9.8900000000000002E-2</c:v>
                </c:pt>
                <c:pt idx="6">
                  <c:v>0.1076</c:v>
                </c:pt>
                <c:pt idx="7">
                  <c:v>0.1196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D0-46D6-AD64-BF32602A79D3}"/>
            </c:ext>
          </c:extLst>
        </c:ser>
        <c:ser>
          <c:idx val="7"/>
          <c:order val="7"/>
          <c:tx>
            <c:strRef>
              <c:f>'Comparacion de totales'!$Y$47</c:f>
              <c:strCache>
                <c:ptCount val="1"/>
                <c:pt idx="0">
                  <c:v>Hydrogen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numRef>
              <c:f>'Comparacion de totales'!$Q$48:$Q$55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'Comparacion de totales'!$Y$48:$Y$55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9D0-46D6-AD64-BF32602A79D3}"/>
            </c:ext>
          </c:extLst>
        </c:ser>
        <c:ser>
          <c:idx val="8"/>
          <c:order val="8"/>
          <c:tx>
            <c:strRef>
              <c:f>'Comparacion de totales'!$Z$47</c:f>
              <c:strCache>
                <c:ptCount val="1"/>
                <c:pt idx="0">
                  <c:v>AVGAS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'Comparacion de totales'!$Q$48:$Q$55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'Comparacion de totales'!$Z$48:$Z$55</c:f>
              <c:numCache>
                <c:formatCode>0.00</c:formatCode>
                <c:ptCount val="8"/>
                <c:pt idx="0">
                  <c:v>0.52449999999999997</c:v>
                </c:pt>
                <c:pt idx="1">
                  <c:v>0.52939999999999998</c:v>
                </c:pt>
                <c:pt idx="2">
                  <c:v>0.66539999999999999</c:v>
                </c:pt>
                <c:pt idx="3">
                  <c:v>0.81030000000000002</c:v>
                </c:pt>
                <c:pt idx="4">
                  <c:v>0.9708</c:v>
                </c:pt>
                <c:pt idx="5">
                  <c:v>1.1511</c:v>
                </c:pt>
                <c:pt idx="6">
                  <c:v>1.3395999999999999</c:v>
                </c:pt>
                <c:pt idx="7">
                  <c:v>1.5289999999999999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9D0-46D6-AD64-BF32602A7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2242208"/>
        <c:axId val="1802243040"/>
      </c:barChart>
      <c:catAx>
        <c:axId val="18022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02243040"/>
        <c:crosses val="autoZero"/>
        <c:auto val="1"/>
        <c:lblAlgn val="ctr"/>
        <c:lblOffset val="100"/>
        <c:noMultiLvlLbl val="0"/>
      </c:catAx>
      <c:valAx>
        <c:axId val="180224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PJ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022422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11</xdr:row>
      <xdr:rowOff>157162</xdr:rowOff>
    </xdr:from>
    <xdr:to>
      <xdr:col>16</xdr:col>
      <xdr:colOff>0</xdr:colOff>
      <xdr:row>24</xdr:row>
      <xdr:rowOff>185737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683906D-F3B2-352F-039E-3F65E6305D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190500</xdr:colOff>
      <xdr:row>12</xdr:row>
      <xdr:rowOff>11486</xdr:rowOff>
    </xdr:from>
    <xdr:to>
      <xdr:col>15</xdr:col>
      <xdr:colOff>509307</xdr:colOff>
      <xdr:row>25</xdr:row>
      <xdr:rowOff>40061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D8B09F0-C4FD-F061-7BF4-748603D5CF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171450</xdr:colOff>
      <xdr:row>18</xdr:row>
      <xdr:rowOff>300037</xdr:rowOff>
    </xdr:from>
    <xdr:to>
      <xdr:col>65</xdr:col>
      <xdr:colOff>476250</xdr:colOff>
      <xdr:row>31</xdr:row>
      <xdr:rowOff>328612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DA9668E-5545-E1A6-72B4-084FD740D2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142874</xdr:colOff>
      <xdr:row>2</xdr:row>
      <xdr:rowOff>423862</xdr:rowOff>
    </xdr:from>
    <xdr:to>
      <xdr:col>29</xdr:col>
      <xdr:colOff>419100</xdr:colOff>
      <xdr:row>29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581B579-A04C-418B-9032-B2BCE49638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321866</xdr:colOff>
      <xdr:row>66</xdr:row>
      <xdr:rowOff>112729</xdr:rowOff>
    </xdr:from>
    <xdr:to>
      <xdr:col>26</xdr:col>
      <xdr:colOff>124039</xdr:colOff>
      <xdr:row>95</xdr:row>
      <xdr:rowOff>125488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D0E838F-012D-C5DC-986F-2E81FF51ED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D46C-3E27-4B73-9237-973207CA8095}">
  <dimension ref="C5:DN83"/>
  <sheetViews>
    <sheetView topLeftCell="AH51" zoomScale="85" zoomScaleNormal="85" workbookViewId="0">
      <selection activeCell="AU1" sqref="AU1:BE1048576"/>
    </sheetView>
  </sheetViews>
  <sheetFormatPr baseColWidth="10" defaultColWidth="9.140625" defaultRowHeight="15" x14ac:dyDescent="0.25"/>
  <cols>
    <col min="20" max="23" width="9.140625" style="5"/>
    <col min="24" max="25" width="9.140625" style="29"/>
    <col min="26" max="26" width="20.42578125" style="29" bestFit="1" customWidth="1"/>
    <col min="27" max="27" width="18.85546875" style="29" customWidth="1"/>
    <col min="28" max="28" width="12" style="29" customWidth="1"/>
    <col min="29" max="35" width="9.140625" style="29"/>
    <col min="36" max="36" width="20.42578125" style="29" bestFit="1" customWidth="1"/>
    <col min="37" max="37" width="18.85546875" style="29" customWidth="1"/>
    <col min="38" max="38" width="12" style="29" customWidth="1"/>
    <col min="39" max="44" width="9.140625" style="29"/>
    <col min="48" max="48" width="20.42578125" bestFit="1" customWidth="1"/>
    <col min="49" max="49" width="18.85546875" customWidth="1"/>
    <col min="50" max="50" width="12" customWidth="1"/>
    <col min="58" max="58" width="9.140625" style="21"/>
    <col min="61" max="61" width="11.5703125" bestFit="1" customWidth="1"/>
    <col min="73" max="80" width="0" hidden="1" customWidth="1"/>
    <col min="81" max="81" width="9.140625" style="5"/>
    <col min="95" max="95" width="9.140625" style="27"/>
  </cols>
  <sheetData>
    <row r="5" spans="3:114" ht="15.75" thickBot="1" x14ac:dyDescent="0.3">
      <c r="C5" t="s">
        <v>6</v>
      </c>
      <c r="D5" t="s">
        <v>22</v>
      </c>
      <c r="AU5" t="s">
        <v>6</v>
      </c>
      <c r="AV5" t="s">
        <v>22</v>
      </c>
      <c r="BH5" t="s">
        <v>6</v>
      </c>
      <c r="BI5" t="s">
        <v>22</v>
      </c>
    </row>
    <row r="6" spans="3:114" ht="27" thickBot="1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X6" s="30" t="s">
        <v>6</v>
      </c>
      <c r="Y6" s="30" t="s">
        <v>0</v>
      </c>
      <c r="Z6" s="30">
        <v>2019</v>
      </c>
      <c r="AA6" s="30">
        <v>2020</v>
      </c>
      <c r="AB6" s="30">
        <v>2025</v>
      </c>
      <c r="AC6" s="30">
        <v>2030</v>
      </c>
      <c r="AD6" s="30">
        <v>2035</v>
      </c>
      <c r="AE6" s="30">
        <v>2040</v>
      </c>
      <c r="AF6" s="30">
        <v>2045</v>
      </c>
      <c r="AG6" s="29">
        <v>2050</v>
      </c>
      <c r="AI6" s="30" t="s">
        <v>6</v>
      </c>
      <c r="AJ6" s="30" t="s">
        <v>22</v>
      </c>
      <c r="AK6" s="30"/>
      <c r="AL6" s="30"/>
      <c r="AU6" s="1" t="s">
        <v>0</v>
      </c>
      <c r="AV6" s="1" t="s">
        <v>1</v>
      </c>
      <c r="AW6" s="1" t="s">
        <v>2</v>
      </c>
      <c r="AX6" s="1" t="s">
        <v>4</v>
      </c>
      <c r="BH6" s="1" t="s">
        <v>0</v>
      </c>
      <c r="BI6" s="1" t="s">
        <v>1</v>
      </c>
      <c r="BJ6" s="1" t="s">
        <v>2</v>
      </c>
      <c r="BK6" s="1" t="s">
        <v>4</v>
      </c>
      <c r="CE6" s="1" t="s">
        <v>0</v>
      </c>
      <c r="CF6" s="12" t="s">
        <v>1</v>
      </c>
      <c r="CG6" s="12" t="s">
        <v>2</v>
      </c>
      <c r="CH6" s="12" t="s">
        <v>4</v>
      </c>
      <c r="CI6" s="12" t="s">
        <v>10</v>
      </c>
      <c r="CJ6" s="12" t="s">
        <v>7</v>
      </c>
      <c r="CK6" s="12" t="s">
        <v>13</v>
      </c>
      <c r="CL6" s="12" t="s">
        <v>14</v>
      </c>
      <c r="CM6" s="10" t="s">
        <v>20</v>
      </c>
      <c r="CN6" s="12" t="s">
        <v>18</v>
      </c>
    </row>
    <row r="7" spans="3:114" ht="52.5" thickBot="1" x14ac:dyDescent="0.3">
      <c r="C7" s="1">
        <v>2019</v>
      </c>
      <c r="D7" s="2">
        <v>22.321113539999999</v>
      </c>
      <c r="E7" s="2">
        <v>0.21185863160000001</v>
      </c>
      <c r="F7" s="2">
        <v>21.579546189999999</v>
      </c>
      <c r="G7" s="2">
        <v>9.1315762589999991</v>
      </c>
      <c r="H7" s="2">
        <v>12.483049319999999</v>
      </c>
      <c r="X7" s="30" t="s">
        <v>22</v>
      </c>
      <c r="Y7" s="31" t="s">
        <v>1</v>
      </c>
      <c r="Z7" s="31">
        <v>22.321100000000001</v>
      </c>
      <c r="AA7" s="31">
        <v>19.900099999999998</v>
      </c>
      <c r="AB7" s="31">
        <v>24.7835</v>
      </c>
      <c r="AC7" s="31">
        <v>29.696899999999999</v>
      </c>
      <c r="AD7" s="31">
        <v>35.081299999999999</v>
      </c>
      <c r="AE7" s="31">
        <v>41.037100000000002</v>
      </c>
      <c r="AF7" s="31">
        <v>47.729500000000002</v>
      </c>
      <c r="AG7" s="33">
        <v>55.0807</v>
      </c>
      <c r="AI7" s="30" t="s">
        <v>0</v>
      </c>
      <c r="AJ7" s="31" t="s">
        <v>1</v>
      </c>
      <c r="AK7" s="32" t="s">
        <v>2</v>
      </c>
      <c r="AL7" s="32" t="s">
        <v>4</v>
      </c>
      <c r="AU7" s="1">
        <v>2019</v>
      </c>
      <c r="AV7" s="6" cm="1">
        <f t="array" ref="AV7:AV14">+ROUND(D7:D14,4)</f>
        <v>22.321100000000001</v>
      </c>
      <c r="AW7" s="2" cm="1">
        <f t="array" ref="AW7:AW14">+ROUND(E7:E14,4)</f>
        <v>0.21190000000000001</v>
      </c>
      <c r="AX7" s="2" cm="1">
        <f t="array" ref="AX7:AX14">+ROUND(G7:G14,4)</f>
        <v>9.1316000000000006</v>
      </c>
      <c r="AY7">
        <f t="shared" ref="AY7:AY14" si="0">+SUM(AV7:AX7)</f>
        <v>31.6646</v>
      </c>
      <c r="BH7" s="1">
        <v>2019</v>
      </c>
      <c r="BI7" s="23">
        <f t="shared" ref="BI7:BK14" si="1">+AV7/$AY7</f>
        <v>0.70492284759636947</v>
      </c>
      <c r="BJ7" s="23">
        <f t="shared" si="1"/>
        <v>6.6920156894449958E-3</v>
      </c>
      <c r="BK7" s="23">
        <f t="shared" si="1"/>
        <v>0.28838513671418559</v>
      </c>
      <c r="BL7">
        <f t="shared" ref="BL7:BL14" si="2">+SUM(BI7:BK7)</f>
        <v>1</v>
      </c>
      <c r="CE7" s="11">
        <v>2019</v>
      </c>
      <c r="CF7" s="13">
        <f t="shared" ref="CF7:CG14" si="3">+AV7+AV48+AV64</f>
        <v>269.4325</v>
      </c>
      <c r="CG7" s="14">
        <f t="shared" si="3"/>
        <v>249.2398</v>
      </c>
      <c r="CH7" s="26">
        <f t="shared" ref="CH7:CH14" si="4">+AX7+AV20+AV33+AX48+AX64</f>
        <v>238.81580000000002</v>
      </c>
      <c r="CI7" s="14">
        <f t="shared" ref="CI7:CI14" si="5">+AY48+AY64</f>
        <v>59.134499999999996</v>
      </c>
      <c r="CJ7" s="14">
        <f t="shared" ref="CJ7:CJ14" si="6">+AW20+AW33+AZ48+AZ64</f>
        <v>25.486199999999997</v>
      </c>
      <c r="CK7" s="14">
        <f>+BA48+BA64</f>
        <v>1.1855</v>
      </c>
      <c r="CL7" s="14">
        <f>+BB48</f>
        <v>7.3300000000000004E-2</v>
      </c>
      <c r="CM7" s="14">
        <f>+BB64</f>
        <v>0.52449999999999997</v>
      </c>
      <c r="CN7" s="15">
        <f t="shared" ref="CN7:CN14" si="7">+BC48+BC64</f>
        <v>0</v>
      </c>
      <c r="CO7" s="21">
        <f t="shared" ref="CO7:CO14" si="8">+SUM(CF7:CN7)</f>
        <v>843.89210000000003</v>
      </c>
      <c r="CS7" t="s">
        <v>6</v>
      </c>
      <c r="CT7" t="s">
        <v>22</v>
      </c>
      <c r="DA7" t="s">
        <v>6</v>
      </c>
      <c r="DB7" s="1" t="s">
        <v>0</v>
      </c>
      <c r="DC7" s="28" t="s">
        <v>32</v>
      </c>
      <c r="DD7" s="28" t="s">
        <v>32</v>
      </c>
      <c r="DE7" s="28" t="s">
        <v>33</v>
      </c>
      <c r="DF7" s="28" t="s">
        <v>34</v>
      </c>
      <c r="DG7" s="28" t="s">
        <v>35</v>
      </c>
      <c r="DH7" s="28" t="s">
        <v>36</v>
      </c>
      <c r="DI7" s="28" t="s">
        <v>37</v>
      </c>
      <c r="DJ7" s="28" t="s">
        <v>38</v>
      </c>
    </row>
    <row r="8" spans="3:114" ht="27" thickBot="1" x14ac:dyDescent="0.3">
      <c r="C8" s="1">
        <v>2020</v>
      </c>
      <c r="D8" s="2">
        <v>19.90012076</v>
      </c>
      <c r="E8" s="2">
        <v>0.19832779210000001</v>
      </c>
      <c r="F8" s="2">
        <v>18.670094649999999</v>
      </c>
      <c r="G8" s="2">
        <v>7.7753440610000002</v>
      </c>
      <c r="H8" s="2">
        <v>12.069118449999999</v>
      </c>
      <c r="X8" s="30"/>
      <c r="Y8" s="32" t="s">
        <v>2</v>
      </c>
      <c r="Z8" s="32">
        <v>0.21190000000000001</v>
      </c>
      <c r="AA8" s="32">
        <v>0.1983</v>
      </c>
      <c r="AB8" s="32">
        <v>0.23880000000000001</v>
      </c>
      <c r="AC8" s="32">
        <v>0.2782</v>
      </c>
      <c r="AD8" s="32">
        <v>0.32200000000000001</v>
      </c>
      <c r="AE8" s="32">
        <v>0.37180000000000002</v>
      </c>
      <c r="AF8" s="32">
        <v>0.42930000000000001</v>
      </c>
      <c r="AG8" s="33">
        <v>0.49419999999999997</v>
      </c>
      <c r="AI8" s="30">
        <v>2019</v>
      </c>
      <c r="AJ8" s="31">
        <v>22.321100000000001</v>
      </c>
      <c r="AK8" s="32">
        <v>0.21190000000000001</v>
      </c>
      <c r="AL8" s="32">
        <v>9.1316000000000006</v>
      </c>
      <c r="AM8" s="29">
        <v>31.6646</v>
      </c>
      <c r="AU8" s="1">
        <v>2020</v>
      </c>
      <c r="AV8" s="6">
        <v>19.900099999999998</v>
      </c>
      <c r="AW8" s="2">
        <v>0.1983</v>
      </c>
      <c r="AX8" s="2">
        <v>7.7752999999999997</v>
      </c>
      <c r="AY8">
        <f t="shared" si="0"/>
        <v>27.873699999999999</v>
      </c>
      <c r="BH8" s="1">
        <v>2020</v>
      </c>
      <c r="BI8" s="23">
        <f t="shared" si="1"/>
        <v>0.71393822850931155</v>
      </c>
      <c r="BJ8" s="23">
        <f t="shared" si="1"/>
        <v>7.1142331301549495E-3</v>
      </c>
      <c r="BK8" s="23">
        <f t="shared" si="1"/>
        <v>0.27894753836053338</v>
      </c>
      <c r="BL8">
        <f t="shared" si="2"/>
        <v>0.99999999999999978</v>
      </c>
      <c r="CE8" s="11">
        <v>2020</v>
      </c>
      <c r="CF8" s="16">
        <f t="shared" si="3"/>
        <v>275.0127</v>
      </c>
      <c r="CG8">
        <f t="shared" si="3"/>
        <v>255.96729999999999</v>
      </c>
      <c r="CH8">
        <f t="shared" si="4"/>
        <v>222.92160000000001</v>
      </c>
      <c r="CI8">
        <f t="shared" si="5"/>
        <v>59.684599999999996</v>
      </c>
      <c r="CJ8">
        <f t="shared" si="6"/>
        <v>24.9116</v>
      </c>
      <c r="CK8">
        <f t="shared" ref="CK8:CK14" si="9">+BA49+BA65</f>
        <v>1.2103999999999999</v>
      </c>
      <c r="CL8">
        <f t="shared" ref="CL8:CL14" si="10">+BB49</f>
        <v>6.7599999999999993E-2</v>
      </c>
      <c r="CM8">
        <f t="shared" ref="CM8:CM14" si="11">+BB65</f>
        <v>0.52939999999999998</v>
      </c>
      <c r="CN8" s="17">
        <f t="shared" si="7"/>
        <v>0</v>
      </c>
      <c r="CO8" s="21">
        <f t="shared" si="8"/>
        <v>840.30520000000013</v>
      </c>
      <c r="CS8" s="1" t="s">
        <v>0</v>
      </c>
      <c r="CT8" s="1" t="s">
        <v>1</v>
      </c>
      <c r="CU8" s="1" t="s">
        <v>2</v>
      </c>
      <c r="CV8" s="1" t="s">
        <v>4</v>
      </c>
      <c r="DA8" t="s">
        <v>22</v>
      </c>
      <c r="DB8" s="1" t="s">
        <v>1</v>
      </c>
      <c r="DC8" s="23">
        <v>0.70492284759636947</v>
      </c>
      <c r="DD8" s="23">
        <v>0.71393822850931155</v>
      </c>
      <c r="DE8" s="23">
        <v>0.71446486124964681</v>
      </c>
      <c r="DF8" s="23">
        <v>0.71752787053189593</v>
      </c>
      <c r="DG8" s="23">
        <v>0.71924314150809932</v>
      </c>
      <c r="DH8" s="23">
        <v>0.71947452206965223</v>
      </c>
      <c r="DI8" s="23">
        <v>0.71849531385010945</v>
      </c>
      <c r="DJ8" s="23">
        <v>0.71650902714452402</v>
      </c>
    </row>
    <row r="9" spans="3:114" ht="27" thickBot="1" x14ac:dyDescent="0.3">
      <c r="C9" s="1">
        <v>2025</v>
      </c>
      <c r="D9" s="2">
        <v>24.783513330000002</v>
      </c>
      <c r="E9" s="2">
        <v>0.23876406859999999</v>
      </c>
      <c r="F9" s="2">
        <v>23.079574390000001</v>
      </c>
      <c r="G9" s="2">
        <v>9.6659128729999999</v>
      </c>
      <c r="H9" s="2">
        <v>14.36032076</v>
      </c>
      <c r="X9" s="30"/>
      <c r="Y9" s="32" t="s">
        <v>4</v>
      </c>
      <c r="Z9" s="32">
        <v>9.1316000000000006</v>
      </c>
      <c r="AA9" s="32">
        <v>7.7752999999999997</v>
      </c>
      <c r="AB9" s="32">
        <v>9.6659000000000006</v>
      </c>
      <c r="AC9" s="32">
        <v>11.412699999999999</v>
      </c>
      <c r="AD9" s="32">
        <v>13.372</v>
      </c>
      <c r="AE9" s="32">
        <v>15.6287</v>
      </c>
      <c r="AF9" s="32">
        <v>18.271000000000001</v>
      </c>
      <c r="AG9" s="33">
        <v>21.2988</v>
      </c>
      <c r="AI9" s="30">
        <v>2020</v>
      </c>
      <c r="AJ9" s="31">
        <v>19.900099999999998</v>
      </c>
      <c r="AK9" s="32">
        <v>0.1983</v>
      </c>
      <c r="AL9" s="32">
        <v>7.7752999999999997</v>
      </c>
      <c r="AM9" s="29">
        <v>27.873699999999999</v>
      </c>
      <c r="AU9" s="1">
        <v>2025</v>
      </c>
      <c r="AV9" s="6">
        <v>24.7835</v>
      </c>
      <c r="AW9" s="2">
        <v>0.23880000000000001</v>
      </c>
      <c r="AX9" s="2">
        <v>9.6659000000000006</v>
      </c>
      <c r="AY9">
        <f t="shared" si="0"/>
        <v>34.688200000000002</v>
      </c>
      <c r="BH9" s="1">
        <v>2025</v>
      </c>
      <c r="BI9" s="23">
        <f t="shared" si="1"/>
        <v>0.71446486124964681</v>
      </c>
      <c r="BJ9" s="23">
        <f t="shared" si="1"/>
        <v>6.884185400222554E-3</v>
      </c>
      <c r="BK9" s="23">
        <f t="shared" si="1"/>
        <v>0.27865095335013057</v>
      </c>
      <c r="BL9">
        <f t="shared" si="2"/>
        <v>0.99999999999999989</v>
      </c>
      <c r="CE9" s="11">
        <v>2025</v>
      </c>
      <c r="CF9" s="16">
        <f t="shared" si="3"/>
        <v>313.82159999999999</v>
      </c>
      <c r="CG9">
        <f t="shared" si="3"/>
        <v>284.66819999999996</v>
      </c>
      <c r="CH9">
        <f t="shared" si="4"/>
        <v>249.41579999999999</v>
      </c>
      <c r="CI9">
        <f t="shared" si="5"/>
        <v>75.018000000000001</v>
      </c>
      <c r="CJ9">
        <f t="shared" si="6"/>
        <v>27.618199999999998</v>
      </c>
      <c r="CK9">
        <f t="shared" si="9"/>
        <v>1.4689000000000001</v>
      </c>
      <c r="CL9">
        <f t="shared" si="10"/>
        <v>8.0299999999999996E-2</v>
      </c>
      <c r="CM9">
        <f t="shared" si="11"/>
        <v>0.66539999999999999</v>
      </c>
      <c r="CN9" s="17">
        <f t="shared" si="7"/>
        <v>0</v>
      </c>
      <c r="CO9" s="21">
        <f t="shared" si="8"/>
        <v>952.75639999999987</v>
      </c>
      <c r="CS9" s="1">
        <v>2019</v>
      </c>
      <c r="CT9" s="23">
        <v>0.70492284759636947</v>
      </c>
      <c r="CU9" s="23">
        <v>6.6920156894449958E-3</v>
      </c>
      <c r="CV9" s="23">
        <v>0.28838513671418559</v>
      </c>
      <c r="CW9">
        <v>1</v>
      </c>
      <c r="DB9" s="1" t="s">
        <v>2</v>
      </c>
      <c r="DC9" s="23">
        <v>6.6920156894449958E-3</v>
      </c>
      <c r="DD9" s="23">
        <v>7.1142331301549495E-3</v>
      </c>
      <c r="DE9" s="23">
        <v>6.884185400222554E-3</v>
      </c>
      <c r="DF9" s="23">
        <v>6.7217875799148548E-3</v>
      </c>
      <c r="DG9" s="23">
        <v>6.6017020910173795E-3</v>
      </c>
      <c r="DH9" s="23">
        <v>6.5185070900598899E-3</v>
      </c>
      <c r="DI9" s="23">
        <v>6.4624611243749045E-3</v>
      </c>
      <c r="DJ9" s="23">
        <v>6.4287265996042856E-3</v>
      </c>
    </row>
    <row r="10" spans="3:114" ht="27" thickBot="1" x14ac:dyDescent="0.3">
      <c r="C10" s="1">
        <v>2030</v>
      </c>
      <c r="D10" s="2">
        <v>29.696907920000001</v>
      </c>
      <c r="E10" s="2">
        <v>0.27824046089999999</v>
      </c>
      <c r="F10" s="2">
        <v>27.187411669999999</v>
      </c>
      <c r="G10" s="2">
        <v>11.41274102</v>
      </c>
      <c r="H10" s="2">
        <v>16.63471066</v>
      </c>
      <c r="Z10" s="29">
        <v>31.6646</v>
      </c>
      <c r="AA10" s="29">
        <v>27.873699999999999</v>
      </c>
      <c r="AB10" s="29">
        <v>34.688200000000002</v>
      </c>
      <c r="AC10" s="29">
        <v>41.387799999999999</v>
      </c>
      <c r="AD10" s="29">
        <v>48.775300000000001</v>
      </c>
      <c r="AE10" s="29">
        <v>57.037600000000005</v>
      </c>
      <c r="AF10" s="29">
        <v>66.4298</v>
      </c>
      <c r="AG10" s="29">
        <v>76.873699999999999</v>
      </c>
      <c r="AI10" s="30">
        <v>2025</v>
      </c>
      <c r="AJ10" s="31">
        <v>24.7835</v>
      </c>
      <c r="AK10" s="32">
        <v>0.23880000000000001</v>
      </c>
      <c r="AL10" s="32">
        <v>9.6659000000000006</v>
      </c>
      <c r="AM10" s="29">
        <v>34.688200000000002</v>
      </c>
      <c r="AU10" s="1">
        <v>2030</v>
      </c>
      <c r="AV10" s="6">
        <v>29.696899999999999</v>
      </c>
      <c r="AW10" s="2">
        <v>0.2782</v>
      </c>
      <c r="AX10" s="2">
        <v>11.412699999999999</v>
      </c>
      <c r="AY10">
        <f t="shared" si="0"/>
        <v>41.387799999999999</v>
      </c>
      <c r="BH10" s="1">
        <v>2030</v>
      </c>
      <c r="BI10" s="23">
        <f t="shared" si="1"/>
        <v>0.71752787053189593</v>
      </c>
      <c r="BJ10" s="23">
        <f t="shared" si="1"/>
        <v>6.7217875799148548E-3</v>
      </c>
      <c r="BK10" s="23">
        <f t="shared" si="1"/>
        <v>0.27575034188818925</v>
      </c>
      <c r="BL10">
        <f t="shared" si="2"/>
        <v>1</v>
      </c>
      <c r="CE10" s="11">
        <v>2030</v>
      </c>
      <c r="CF10" s="16">
        <f t="shared" si="3"/>
        <v>340.25659999999999</v>
      </c>
      <c r="CG10">
        <f t="shared" si="3"/>
        <v>297.40249999999997</v>
      </c>
      <c r="CH10">
        <f t="shared" si="4"/>
        <v>279.95000000000005</v>
      </c>
      <c r="CI10">
        <f t="shared" si="5"/>
        <v>91.357600000000005</v>
      </c>
      <c r="CJ10">
        <f t="shared" si="6"/>
        <v>30.031199999999998</v>
      </c>
      <c r="CK10">
        <f t="shared" si="9"/>
        <v>1.7181999999999999</v>
      </c>
      <c r="CL10">
        <f t="shared" si="10"/>
        <v>8.8800000000000004E-2</v>
      </c>
      <c r="CM10">
        <f t="shared" si="11"/>
        <v>0.81030000000000002</v>
      </c>
      <c r="CN10" s="17">
        <f t="shared" si="7"/>
        <v>0</v>
      </c>
      <c r="CO10" s="21">
        <f t="shared" si="8"/>
        <v>1041.6152000000002</v>
      </c>
      <c r="CS10" s="1">
        <v>2020</v>
      </c>
      <c r="CT10" s="23">
        <v>0.71393822850931155</v>
      </c>
      <c r="CU10" s="23">
        <v>7.1142331301549495E-3</v>
      </c>
      <c r="CV10" s="23">
        <v>0.27894753836053338</v>
      </c>
      <c r="CW10">
        <v>0.99999999999999978</v>
      </c>
      <c r="DB10" s="1" t="s">
        <v>4</v>
      </c>
      <c r="DC10" s="23">
        <v>0.28838513671418559</v>
      </c>
      <c r="DD10" s="23">
        <v>0.27894753836053338</v>
      </c>
      <c r="DE10" s="23">
        <v>0.27865095335013057</v>
      </c>
      <c r="DF10" s="23">
        <v>0.27575034188818925</v>
      </c>
      <c r="DG10" s="23">
        <v>0.27415515640088323</v>
      </c>
      <c r="DH10" s="23">
        <v>0.2740069708402878</v>
      </c>
      <c r="DI10" s="23">
        <v>0.27504222502551567</v>
      </c>
      <c r="DJ10" s="23">
        <v>0.27706224625587167</v>
      </c>
    </row>
    <row r="11" spans="3:114" ht="15.75" thickBot="1" x14ac:dyDescent="0.3">
      <c r="C11" s="1">
        <v>2035</v>
      </c>
      <c r="D11" s="2">
        <v>35.081304770000003</v>
      </c>
      <c r="E11" s="2">
        <v>0.3220478987</v>
      </c>
      <c r="F11" s="2">
        <v>31.7875154</v>
      </c>
      <c r="G11" s="2">
        <v>13.37201213</v>
      </c>
      <c r="H11" s="2">
        <v>19.152290709999999</v>
      </c>
      <c r="Y11" s="30"/>
      <c r="Z11" s="31"/>
      <c r="AA11" s="32"/>
      <c r="AB11" s="32"/>
      <c r="AI11" s="30">
        <v>2030</v>
      </c>
      <c r="AJ11" s="31">
        <v>29.696899999999999</v>
      </c>
      <c r="AK11" s="32">
        <v>0.2782</v>
      </c>
      <c r="AL11" s="32">
        <v>11.412699999999999</v>
      </c>
      <c r="AM11" s="29">
        <v>41.387799999999999</v>
      </c>
      <c r="AU11" s="1">
        <v>2035</v>
      </c>
      <c r="AV11" s="6">
        <v>35.081299999999999</v>
      </c>
      <c r="AW11" s="2">
        <v>0.32200000000000001</v>
      </c>
      <c r="AX11" s="2">
        <v>13.372</v>
      </c>
      <c r="AY11">
        <f t="shared" si="0"/>
        <v>48.775300000000001</v>
      </c>
      <c r="BH11" s="1">
        <v>2035</v>
      </c>
      <c r="BI11" s="23">
        <f t="shared" si="1"/>
        <v>0.71924314150809932</v>
      </c>
      <c r="BJ11" s="23">
        <f t="shared" si="1"/>
        <v>6.6017020910173795E-3</v>
      </c>
      <c r="BK11" s="23">
        <f t="shared" si="1"/>
        <v>0.27415515640088323</v>
      </c>
      <c r="BL11">
        <f t="shared" si="2"/>
        <v>1</v>
      </c>
      <c r="CE11" s="11">
        <v>2035</v>
      </c>
      <c r="CF11" s="16">
        <f t="shared" si="3"/>
        <v>353.62580000000003</v>
      </c>
      <c r="CG11">
        <f t="shared" si="3"/>
        <v>299.3922</v>
      </c>
      <c r="CH11">
        <f t="shared" si="4"/>
        <v>313.51769999999999</v>
      </c>
      <c r="CI11">
        <f t="shared" si="5"/>
        <v>109.45009999999999</v>
      </c>
      <c r="CJ11">
        <f t="shared" si="6"/>
        <v>31.882599999999996</v>
      </c>
      <c r="CK11">
        <f t="shared" si="9"/>
        <v>1.9790000000000001</v>
      </c>
      <c r="CL11">
        <f t="shared" si="10"/>
        <v>9.4100000000000003E-2</v>
      </c>
      <c r="CM11">
        <f t="shared" si="11"/>
        <v>0.9708</v>
      </c>
      <c r="CN11" s="17">
        <f t="shared" si="7"/>
        <v>0</v>
      </c>
      <c r="CO11" s="21">
        <f t="shared" si="8"/>
        <v>1110.9123</v>
      </c>
      <c r="CS11" s="1">
        <v>2025</v>
      </c>
      <c r="CT11" s="23">
        <v>0.71446486124964681</v>
      </c>
      <c r="CU11" s="23">
        <v>6.884185400222554E-3</v>
      </c>
      <c r="CV11" s="23">
        <v>0.27865095335013057</v>
      </c>
      <c r="CW11">
        <v>0.99999999999999989</v>
      </c>
    </row>
    <row r="12" spans="3:114" ht="15.75" thickBot="1" x14ac:dyDescent="0.3">
      <c r="C12" s="1">
        <v>2040</v>
      </c>
      <c r="D12" s="2">
        <v>41.037057400000002</v>
      </c>
      <c r="E12" s="2">
        <v>0.37178098879999999</v>
      </c>
      <c r="F12" s="2">
        <v>37.074858130000003</v>
      </c>
      <c r="G12" s="2">
        <v>15.62870245</v>
      </c>
      <c r="H12" s="2">
        <v>22.002672799999999</v>
      </c>
      <c r="Y12" s="30"/>
      <c r="Z12" s="31"/>
      <c r="AA12" s="32"/>
      <c r="AB12" s="32"/>
      <c r="AI12" s="30">
        <v>2035</v>
      </c>
      <c r="AJ12" s="31">
        <v>35.081299999999999</v>
      </c>
      <c r="AK12" s="32">
        <v>0.32200000000000001</v>
      </c>
      <c r="AL12" s="32">
        <v>13.372</v>
      </c>
      <c r="AM12" s="29">
        <v>48.775300000000001</v>
      </c>
      <c r="AU12" s="1">
        <v>2040</v>
      </c>
      <c r="AV12" s="6">
        <v>41.037100000000002</v>
      </c>
      <c r="AW12" s="2">
        <v>0.37180000000000002</v>
      </c>
      <c r="AX12" s="2">
        <v>15.6287</v>
      </c>
      <c r="AY12">
        <f t="shared" si="0"/>
        <v>57.037600000000005</v>
      </c>
      <c r="BH12" s="1">
        <v>2040</v>
      </c>
      <c r="BI12" s="23">
        <f t="shared" si="1"/>
        <v>0.71947452206965223</v>
      </c>
      <c r="BJ12" s="23">
        <f t="shared" si="1"/>
        <v>6.5185070900598899E-3</v>
      </c>
      <c r="BK12" s="23">
        <f t="shared" si="1"/>
        <v>0.2740069708402878</v>
      </c>
      <c r="BL12">
        <f t="shared" si="2"/>
        <v>0.99999999999999989</v>
      </c>
      <c r="CE12" s="11">
        <v>2040</v>
      </c>
      <c r="CF12" s="16">
        <f t="shared" si="3"/>
        <v>357.47579999999999</v>
      </c>
      <c r="CG12">
        <f t="shared" si="3"/>
        <v>297.62960000000004</v>
      </c>
      <c r="CH12">
        <f t="shared" si="4"/>
        <v>357.16610000000003</v>
      </c>
      <c r="CI12">
        <f t="shared" si="5"/>
        <v>129.768</v>
      </c>
      <c r="CJ12">
        <f t="shared" si="6"/>
        <v>34.121699999999997</v>
      </c>
      <c r="CK12">
        <f t="shared" si="9"/>
        <v>2.2671999999999999</v>
      </c>
      <c r="CL12">
        <f t="shared" si="10"/>
        <v>9.8900000000000002E-2</v>
      </c>
      <c r="CM12">
        <f t="shared" si="11"/>
        <v>1.1511</v>
      </c>
      <c r="CN12" s="17">
        <f t="shared" si="7"/>
        <v>0</v>
      </c>
      <c r="CO12" s="21">
        <f t="shared" si="8"/>
        <v>1179.6784</v>
      </c>
      <c r="CS12" s="1">
        <v>2030</v>
      </c>
      <c r="CT12" s="23">
        <v>0.71752787053189593</v>
      </c>
      <c r="CU12" s="23">
        <v>6.7217875799148548E-3</v>
      </c>
      <c r="CV12" s="23">
        <v>0.27575034188818925</v>
      </c>
      <c r="CW12">
        <v>1</v>
      </c>
    </row>
    <row r="13" spans="3:114" ht="15.75" thickBot="1" x14ac:dyDescent="0.3">
      <c r="C13" s="1">
        <v>2045</v>
      </c>
      <c r="D13" s="2">
        <v>47.72948255</v>
      </c>
      <c r="E13" s="2">
        <v>0.42926308229999999</v>
      </c>
      <c r="F13" s="2">
        <v>43.25428161</v>
      </c>
      <c r="G13" s="2">
        <v>18.270971750000001</v>
      </c>
      <c r="H13" s="2">
        <v>25.290185059999999</v>
      </c>
      <c r="Y13" s="30"/>
      <c r="Z13" s="31"/>
      <c r="AA13" s="32"/>
      <c r="AB13" s="32"/>
      <c r="AI13" s="30">
        <v>2040</v>
      </c>
      <c r="AJ13" s="31">
        <v>41.037100000000002</v>
      </c>
      <c r="AK13" s="32">
        <v>0.37180000000000002</v>
      </c>
      <c r="AL13" s="32">
        <v>15.6287</v>
      </c>
      <c r="AM13" s="29">
        <v>57.037600000000005</v>
      </c>
      <c r="AU13" s="1">
        <v>2045</v>
      </c>
      <c r="AV13" s="6">
        <v>47.729500000000002</v>
      </c>
      <c r="AW13" s="2">
        <v>0.42930000000000001</v>
      </c>
      <c r="AX13" s="2">
        <v>18.271000000000001</v>
      </c>
      <c r="AY13">
        <f t="shared" si="0"/>
        <v>66.4298</v>
      </c>
      <c r="BH13" s="1">
        <v>2045</v>
      </c>
      <c r="BI13" s="23">
        <f t="shared" si="1"/>
        <v>0.71849531385010945</v>
      </c>
      <c r="BJ13" s="23">
        <f t="shared" si="1"/>
        <v>6.4624611243749045E-3</v>
      </c>
      <c r="BK13" s="23">
        <f t="shared" si="1"/>
        <v>0.27504222502551567</v>
      </c>
      <c r="BL13">
        <f t="shared" si="2"/>
        <v>1</v>
      </c>
      <c r="CE13" s="11">
        <v>2045</v>
      </c>
      <c r="CF13" s="16">
        <f t="shared" si="3"/>
        <v>350.81380000000001</v>
      </c>
      <c r="CG13">
        <f t="shared" si="3"/>
        <v>294.49270000000001</v>
      </c>
      <c r="CH13">
        <f t="shared" si="4"/>
        <v>418.81800000000004</v>
      </c>
      <c r="CI13">
        <f t="shared" si="5"/>
        <v>151.02089999999998</v>
      </c>
      <c r="CJ13">
        <f t="shared" si="6"/>
        <v>37.129800000000003</v>
      </c>
      <c r="CK13">
        <f t="shared" si="9"/>
        <v>2.6068000000000002</v>
      </c>
      <c r="CL13">
        <f t="shared" si="10"/>
        <v>0.1076</v>
      </c>
      <c r="CM13">
        <f t="shared" si="11"/>
        <v>1.3395999999999999</v>
      </c>
      <c r="CN13" s="17">
        <f t="shared" si="7"/>
        <v>0</v>
      </c>
      <c r="CO13" s="21">
        <f t="shared" si="8"/>
        <v>1256.3292000000001</v>
      </c>
      <c r="CS13" s="1">
        <v>2035</v>
      </c>
      <c r="CT13" s="23">
        <v>0.71924314150809932</v>
      </c>
      <c r="CU13" s="23">
        <v>6.6017020910173795E-3</v>
      </c>
      <c r="CV13" s="23">
        <v>0.27415515640088323</v>
      </c>
      <c r="CW13">
        <v>1</v>
      </c>
    </row>
    <row r="14" spans="3:114" ht="15.75" thickBot="1" x14ac:dyDescent="0.3">
      <c r="C14" s="1">
        <v>2050</v>
      </c>
      <c r="D14" s="2">
        <v>55.080663819999998</v>
      </c>
      <c r="E14" s="2">
        <v>0.49417979309999999</v>
      </c>
      <c r="F14" s="2">
        <v>50.32087241</v>
      </c>
      <c r="G14" s="2">
        <v>21.298823949999999</v>
      </c>
      <c r="H14" s="2">
        <v>28.992189790000001</v>
      </c>
      <c r="Y14" s="30"/>
      <c r="Z14" s="31"/>
      <c r="AA14" s="32"/>
      <c r="AB14" s="32"/>
      <c r="AI14" s="30">
        <v>2045</v>
      </c>
      <c r="AJ14" s="31">
        <v>47.729500000000002</v>
      </c>
      <c r="AK14" s="32">
        <v>0.42930000000000001</v>
      </c>
      <c r="AL14" s="32">
        <v>18.271000000000001</v>
      </c>
      <c r="AM14" s="29">
        <v>66.4298</v>
      </c>
      <c r="AU14" s="1">
        <v>2050</v>
      </c>
      <c r="AV14" s="7">
        <v>55.0807</v>
      </c>
      <c r="AW14" s="8">
        <v>0.49419999999999997</v>
      </c>
      <c r="AX14" s="8">
        <v>21.2988</v>
      </c>
      <c r="AY14">
        <f t="shared" si="0"/>
        <v>76.873699999999999</v>
      </c>
      <c r="BH14" s="1">
        <v>2050</v>
      </c>
      <c r="BI14" s="23">
        <f t="shared" si="1"/>
        <v>0.71650902714452402</v>
      </c>
      <c r="BJ14" s="23">
        <f t="shared" si="1"/>
        <v>6.4287265996042856E-3</v>
      </c>
      <c r="BK14" s="23">
        <f t="shared" si="1"/>
        <v>0.27706224625587167</v>
      </c>
      <c r="BL14">
        <f t="shared" si="2"/>
        <v>1</v>
      </c>
      <c r="CE14" s="11">
        <v>2050</v>
      </c>
      <c r="CF14" s="18">
        <f t="shared" si="3"/>
        <v>343.17560000000003</v>
      </c>
      <c r="CG14" s="19">
        <f t="shared" si="3"/>
        <v>293.5419</v>
      </c>
      <c r="CH14" s="19">
        <f t="shared" si="4"/>
        <v>494.47460000000001</v>
      </c>
      <c r="CI14" s="19">
        <f t="shared" si="5"/>
        <v>172.37039999999999</v>
      </c>
      <c r="CJ14" s="19">
        <f t="shared" si="6"/>
        <v>40.573300000000003</v>
      </c>
      <c r="CK14" s="19">
        <f t="shared" si="9"/>
        <v>2.9931000000000001</v>
      </c>
      <c r="CL14" s="19">
        <f t="shared" si="10"/>
        <v>0.1196</v>
      </c>
      <c r="CM14" s="19">
        <f t="shared" si="11"/>
        <v>1.5289999999999999</v>
      </c>
      <c r="CN14" s="20">
        <f t="shared" si="7"/>
        <v>0</v>
      </c>
      <c r="CO14" s="21">
        <f t="shared" si="8"/>
        <v>1348.7774999999999</v>
      </c>
      <c r="CS14" s="1">
        <v>2040</v>
      </c>
      <c r="CT14" s="23">
        <v>0.71947452206965223</v>
      </c>
      <c r="CU14" s="23">
        <v>6.5185070900598899E-3</v>
      </c>
      <c r="CV14" s="23">
        <v>0.2740069708402878</v>
      </c>
      <c r="CW14">
        <v>0.99999999999999989</v>
      </c>
    </row>
    <row r="15" spans="3:114" ht="15.75" thickBot="1" x14ac:dyDescent="0.3">
      <c r="Z15" s="33"/>
      <c r="AA15" s="33"/>
      <c r="AB15" s="33"/>
      <c r="AI15" s="29">
        <v>2050</v>
      </c>
      <c r="AJ15" s="33">
        <v>55.0807</v>
      </c>
      <c r="AK15" s="33">
        <v>0.49419999999999997</v>
      </c>
      <c r="AL15" s="33">
        <v>21.2988</v>
      </c>
      <c r="AM15" s="29">
        <v>76.873699999999999</v>
      </c>
      <c r="AV15" s="22"/>
      <c r="AW15" s="22"/>
      <c r="AX15" s="22"/>
      <c r="CS15" s="1">
        <v>2045</v>
      </c>
      <c r="CT15" s="23">
        <v>0.71849531385010945</v>
      </c>
      <c r="CU15" s="23">
        <v>6.4624611243749045E-3</v>
      </c>
      <c r="CV15" s="23">
        <v>0.27504222502551567</v>
      </c>
      <c r="CW15">
        <v>1</v>
      </c>
    </row>
    <row r="16" spans="3:114" ht="15.75" thickBot="1" x14ac:dyDescent="0.3">
      <c r="CS16" s="1">
        <v>2050</v>
      </c>
      <c r="CT16" s="23">
        <v>0.71650902714452402</v>
      </c>
      <c r="CU16" s="23">
        <v>6.4287265996042856E-3</v>
      </c>
      <c r="CV16" s="23">
        <v>0.27706224625587167</v>
      </c>
      <c r="CW16">
        <v>1</v>
      </c>
    </row>
    <row r="17" spans="3:114" x14ac:dyDescent="0.25">
      <c r="CG17">
        <v>250</v>
      </c>
    </row>
    <row r="18" spans="3:114" ht="15.75" thickBot="1" x14ac:dyDescent="0.3">
      <c r="C18" t="s">
        <v>8</v>
      </c>
      <c r="D18" t="s">
        <v>22</v>
      </c>
      <c r="AU18" t="s">
        <v>8</v>
      </c>
      <c r="AV18" t="s">
        <v>22</v>
      </c>
      <c r="BH18" t="s">
        <v>8</v>
      </c>
      <c r="BI18" t="s">
        <v>22</v>
      </c>
      <c r="CI18">
        <f>+CH12*2</f>
        <v>714.33220000000006</v>
      </c>
    </row>
    <row r="19" spans="3:114" ht="27" thickBot="1" x14ac:dyDescent="0.3">
      <c r="C19" s="1" t="s">
        <v>0</v>
      </c>
      <c r="D19" s="1" t="s">
        <v>3</v>
      </c>
      <c r="E19" s="1" t="s">
        <v>4</v>
      </c>
      <c r="F19" s="1" t="s">
        <v>7</v>
      </c>
      <c r="X19" s="30" t="s">
        <v>8</v>
      </c>
      <c r="Y19" s="30" t="s">
        <v>0</v>
      </c>
      <c r="Z19" s="30">
        <v>2019</v>
      </c>
      <c r="AA19" s="30">
        <v>2020</v>
      </c>
      <c r="AB19" s="30">
        <v>2025</v>
      </c>
      <c r="AC19" s="30">
        <v>2030</v>
      </c>
      <c r="AD19" s="30">
        <v>2035</v>
      </c>
      <c r="AE19" s="30">
        <v>2040</v>
      </c>
      <c r="AF19" s="30">
        <v>2045</v>
      </c>
      <c r="AG19" s="29">
        <v>2050</v>
      </c>
      <c r="AI19" s="30" t="s">
        <v>8</v>
      </c>
      <c r="AJ19" s="30" t="s">
        <v>22</v>
      </c>
      <c r="AK19" s="30"/>
      <c r="AU19" s="1" t="s">
        <v>0</v>
      </c>
      <c r="AV19" s="1" t="s">
        <v>4</v>
      </c>
      <c r="AW19" s="1" t="s">
        <v>7</v>
      </c>
      <c r="BH19" s="1" t="s">
        <v>0</v>
      </c>
      <c r="BI19" s="1" t="s">
        <v>4</v>
      </c>
      <c r="BJ19" s="1" t="s">
        <v>7</v>
      </c>
    </row>
    <row r="20" spans="3:114" ht="52.5" thickBot="1" x14ac:dyDescent="0.3">
      <c r="C20" s="1">
        <v>2019</v>
      </c>
      <c r="D20" s="2">
        <v>59.01934378</v>
      </c>
      <c r="E20" s="2">
        <v>18.24995393</v>
      </c>
      <c r="F20" s="2">
        <v>3.162057253</v>
      </c>
      <c r="X20" s="30" t="s">
        <v>22</v>
      </c>
      <c r="Y20" s="32" t="s">
        <v>4</v>
      </c>
      <c r="Z20" s="32">
        <v>59.019300000000001</v>
      </c>
      <c r="AA20" s="32">
        <v>51.586199999999998</v>
      </c>
      <c r="AB20" s="32">
        <v>56.642000000000003</v>
      </c>
      <c r="AC20" s="32">
        <v>63.609099999999998</v>
      </c>
      <c r="AD20" s="32">
        <v>69.843999999999994</v>
      </c>
      <c r="AE20" s="32">
        <v>75.542000000000002</v>
      </c>
      <c r="AF20" s="32">
        <v>84.720200000000006</v>
      </c>
      <c r="AG20" s="29">
        <v>97.112799999999993</v>
      </c>
      <c r="AI20" s="30" t="s">
        <v>0</v>
      </c>
      <c r="AJ20" s="32" t="s">
        <v>4</v>
      </c>
      <c r="AK20" s="32" t="s">
        <v>7</v>
      </c>
      <c r="AU20" s="1">
        <v>2019</v>
      </c>
      <c r="AV20" s="2" cm="1">
        <f t="array" ref="AV20:AV27">+ROUND(D20:D27,4)</f>
        <v>59.019300000000001</v>
      </c>
      <c r="AW20" s="2" cm="1">
        <f t="array" ref="AW20:AW27">+ROUND(F20:F27,4)</f>
        <v>3.1621000000000001</v>
      </c>
      <c r="AX20">
        <f t="shared" ref="AX20:AX27" si="12">+SUM(AV20:AW20)</f>
        <v>62.181400000000004</v>
      </c>
      <c r="BH20" s="1">
        <v>2019</v>
      </c>
      <c r="BI20" s="24">
        <f t="shared" ref="BI20:BJ27" si="13">+AV20/$AX20</f>
        <v>0.94914717262718429</v>
      </c>
      <c r="BJ20" s="24">
        <f t="shared" si="13"/>
        <v>5.0852827372815664E-2</v>
      </c>
      <c r="BK20">
        <f t="shared" ref="BK20:BK27" si="14">+SUM(BI20:BJ20)</f>
        <v>1</v>
      </c>
      <c r="CS20" t="s">
        <v>8</v>
      </c>
      <c r="CT20" t="s">
        <v>22</v>
      </c>
      <c r="DA20" t="s">
        <v>8</v>
      </c>
      <c r="DB20" s="1" t="s">
        <v>0</v>
      </c>
      <c r="DC20" s="28" t="s">
        <v>32</v>
      </c>
      <c r="DD20" s="28" t="s">
        <v>32</v>
      </c>
      <c r="DE20" s="28" t="s">
        <v>33</v>
      </c>
      <c r="DF20" s="28" t="s">
        <v>34</v>
      </c>
      <c r="DG20" s="28" t="s">
        <v>35</v>
      </c>
      <c r="DH20" s="28" t="s">
        <v>36</v>
      </c>
      <c r="DI20" s="28" t="s">
        <v>37</v>
      </c>
      <c r="DJ20" s="28" t="s">
        <v>38</v>
      </c>
    </row>
    <row r="21" spans="3:114" ht="27" thickBot="1" x14ac:dyDescent="0.3">
      <c r="C21" s="1">
        <v>2020</v>
      </c>
      <c r="D21" s="2">
        <v>51.586232090000003</v>
      </c>
      <c r="E21" s="2">
        <v>16.021264030000001</v>
      </c>
      <c r="F21" s="2">
        <v>2.7669333260000002</v>
      </c>
      <c r="X21" s="30"/>
      <c r="Y21" s="32" t="s">
        <v>7</v>
      </c>
      <c r="Z21" s="32">
        <v>3.1621000000000001</v>
      </c>
      <c r="AA21" s="32">
        <v>2.7669000000000001</v>
      </c>
      <c r="AB21" s="32">
        <v>3.3717999999999999</v>
      </c>
      <c r="AC21" s="32">
        <v>3.9958999999999998</v>
      </c>
      <c r="AD21" s="32">
        <v>4.5808</v>
      </c>
      <c r="AE21" s="32">
        <v>5.2009999999999996</v>
      </c>
      <c r="AF21" s="32">
        <v>5.9916999999999998</v>
      </c>
      <c r="AG21" s="29">
        <v>6.9436999999999998</v>
      </c>
      <c r="AI21" s="30">
        <v>2019</v>
      </c>
      <c r="AJ21" s="32">
        <v>59.019300000000001</v>
      </c>
      <c r="AK21" s="32">
        <v>3.1621000000000001</v>
      </c>
      <c r="AL21" s="29">
        <v>62.181400000000004</v>
      </c>
      <c r="AU21" s="1">
        <v>2020</v>
      </c>
      <c r="AV21" s="2">
        <v>51.586199999999998</v>
      </c>
      <c r="AW21" s="2">
        <v>2.7669000000000001</v>
      </c>
      <c r="AX21">
        <f t="shared" si="12"/>
        <v>54.353099999999998</v>
      </c>
      <c r="BH21" s="1">
        <v>2020</v>
      </c>
      <c r="BI21" s="24">
        <f t="shared" si="13"/>
        <v>0.94909397992018851</v>
      </c>
      <c r="BJ21" s="24">
        <f t="shared" si="13"/>
        <v>5.0906020079811459E-2</v>
      </c>
      <c r="BK21">
        <f t="shared" si="14"/>
        <v>1</v>
      </c>
      <c r="CS21" s="1" t="s">
        <v>0</v>
      </c>
      <c r="CT21" s="1" t="s">
        <v>4</v>
      </c>
      <c r="CU21" s="1" t="s">
        <v>7</v>
      </c>
      <c r="DA21" t="s">
        <v>22</v>
      </c>
      <c r="DB21" s="1" t="s">
        <v>4</v>
      </c>
      <c r="DC21" s="24">
        <v>0.94914717262718429</v>
      </c>
      <c r="DD21" s="24">
        <v>0.94909397992018851</v>
      </c>
      <c r="DE21" s="24">
        <v>0.94381625559454663</v>
      </c>
      <c r="DF21" s="24">
        <v>0.94089342504252638</v>
      </c>
      <c r="DG21" s="24">
        <v>0.93845062398555323</v>
      </c>
      <c r="DH21" s="24">
        <v>0.93558574737128919</v>
      </c>
      <c r="DI21" s="24">
        <v>0.93394802666463828</v>
      </c>
      <c r="DJ21" s="24">
        <v>0.933269906252853</v>
      </c>
    </row>
    <row r="22" spans="3:114" ht="15.75" thickBot="1" x14ac:dyDescent="0.3">
      <c r="C22" s="1">
        <v>2025</v>
      </c>
      <c r="D22" s="2">
        <v>56.641984430000001</v>
      </c>
      <c r="E22" s="2">
        <v>19.517854849999999</v>
      </c>
      <c r="F22" s="2">
        <v>3.3717760430000001</v>
      </c>
      <c r="Z22" s="29">
        <v>62.181400000000004</v>
      </c>
      <c r="AA22" s="29">
        <v>54.353099999999998</v>
      </c>
      <c r="AB22" s="29">
        <v>60.013800000000003</v>
      </c>
      <c r="AC22" s="29">
        <v>67.605000000000004</v>
      </c>
      <c r="AD22" s="29">
        <v>74.424799999999991</v>
      </c>
      <c r="AE22" s="29">
        <v>80.742999999999995</v>
      </c>
      <c r="AF22" s="29">
        <v>90.7119</v>
      </c>
      <c r="AG22" s="29">
        <v>104.0565</v>
      </c>
      <c r="AI22" s="30">
        <v>2020</v>
      </c>
      <c r="AJ22" s="32">
        <v>51.586199999999998</v>
      </c>
      <c r="AK22" s="32">
        <v>2.7669000000000001</v>
      </c>
      <c r="AL22" s="29">
        <v>54.353099999999998</v>
      </c>
      <c r="AU22" s="1">
        <v>2025</v>
      </c>
      <c r="AV22" s="2">
        <v>56.642000000000003</v>
      </c>
      <c r="AW22" s="2">
        <v>3.3717999999999999</v>
      </c>
      <c r="AX22">
        <f t="shared" si="12"/>
        <v>60.013800000000003</v>
      </c>
      <c r="BH22" s="1">
        <v>2025</v>
      </c>
      <c r="BI22" s="24">
        <f t="shared" si="13"/>
        <v>0.94381625559454663</v>
      </c>
      <c r="BJ22" s="24">
        <f t="shared" si="13"/>
        <v>5.6183744405453408E-2</v>
      </c>
      <c r="BK22">
        <f t="shared" si="14"/>
        <v>1</v>
      </c>
      <c r="CS22" s="1">
        <v>2019</v>
      </c>
      <c r="CT22" s="24">
        <v>0.94914717262718429</v>
      </c>
      <c r="CU22" s="24">
        <v>5.0852827372815664E-2</v>
      </c>
      <c r="CV22">
        <v>1</v>
      </c>
      <c r="DB22" s="1" t="s">
        <v>7</v>
      </c>
      <c r="DC22" s="24">
        <v>5.0852827372815664E-2</v>
      </c>
      <c r="DD22" s="24">
        <v>5.0906020079811459E-2</v>
      </c>
      <c r="DE22" s="24">
        <v>5.6183744405453408E-2</v>
      </c>
      <c r="DF22" s="24">
        <v>5.9106574957473554E-2</v>
      </c>
      <c r="DG22" s="24">
        <v>6.1549376014446808E-2</v>
      </c>
      <c r="DH22" s="24">
        <v>6.4414252628710852E-2</v>
      </c>
      <c r="DI22" s="24">
        <v>6.6051973335361724E-2</v>
      </c>
      <c r="DJ22" s="24">
        <v>6.6730093747146987E-2</v>
      </c>
    </row>
    <row r="23" spans="3:114" ht="15.75" thickBot="1" x14ac:dyDescent="0.3">
      <c r="C23" s="1">
        <v>2030</v>
      </c>
      <c r="D23" s="2">
        <v>63.609083830000003</v>
      </c>
      <c r="E23" s="2">
        <v>23.09220938</v>
      </c>
      <c r="F23" s="2">
        <v>3.9958940350000001</v>
      </c>
      <c r="Y23" s="30"/>
      <c r="Z23" s="32"/>
      <c r="AA23" s="32"/>
      <c r="AI23" s="30">
        <v>2025</v>
      </c>
      <c r="AJ23" s="32">
        <v>56.642000000000003</v>
      </c>
      <c r="AK23" s="32">
        <v>3.3717999999999999</v>
      </c>
      <c r="AL23" s="29">
        <v>60.013800000000003</v>
      </c>
      <c r="AU23" s="1">
        <v>2030</v>
      </c>
      <c r="AV23" s="2">
        <v>63.609099999999998</v>
      </c>
      <c r="AW23" s="2">
        <v>3.9958999999999998</v>
      </c>
      <c r="AX23">
        <f t="shared" si="12"/>
        <v>67.605000000000004</v>
      </c>
      <c r="BH23" s="1">
        <v>2030</v>
      </c>
      <c r="BI23" s="24">
        <f t="shared" si="13"/>
        <v>0.94089342504252638</v>
      </c>
      <c r="BJ23" s="24">
        <f t="shared" si="13"/>
        <v>5.9106574957473554E-2</v>
      </c>
      <c r="BK23">
        <f t="shared" si="14"/>
        <v>0.99999999999999989</v>
      </c>
      <c r="CS23" s="1">
        <v>2020</v>
      </c>
      <c r="CT23" s="24">
        <v>0.94909397992018851</v>
      </c>
      <c r="CU23" s="24">
        <v>5.0906020079811459E-2</v>
      </c>
      <c r="CV23">
        <v>1</v>
      </c>
    </row>
    <row r="24" spans="3:114" ht="15.75" thickBot="1" x14ac:dyDescent="0.3">
      <c r="C24" s="1">
        <v>2035</v>
      </c>
      <c r="D24" s="2">
        <v>69.844042560000005</v>
      </c>
      <c r="E24" s="2">
        <v>26.34347811</v>
      </c>
      <c r="F24" s="2">
        <v>4.5807605850000002</v>
      </c>
      <c r="Y24" s="30"/>
      <c r="Z24" s="32"/>
      <c r="AA24" s="32"/>
      <c r="AI24" s="30">
        <v>2030</v>
      </c>
      <c r="AJ24" s="32">
        <v>63.609099999999998</v>
      </c>
      <c r="AK24" s="32">
        <v>3.9958999999999998</v>
      </c>
      <c r="AL24" s="29">
        <v>67.605000000000004</v>
      </c>
      <c r="AU24" s="1">
        <v>2035</v>
      </c>
      <c r="AV24" s="2">
        <v>69.843999999999994</v>
      </c>
      <c r="AW24" s="2">
        <v>4.5808</v>
      </c>
      <c r="AX24">
        <f t="shared" si="12"/>
        <v>74.424799999999991</v>
      </c>
      <c r="BH24" s="1">
        <v>2035</v>
      </c>
      <c r="BI24" s="24">
        <f t="shared" si="13"/>
        <v>0.93845062398555323</v>
      </c>
      <c r="BJ24" s="24">
        <f t="shared" si="13"/>
        <v>6.1549376014446808E-2</v>
      </c>
      <c r="BK24">
        <f t="shared" si="14"/>
        <v>1</v>
      </c>
      <c r="CS24" s="1">
        <v>2025</v>
      </c>
      <c r="CT24" s="24">
        <v>0.94381625559454663</v>
      </c>
      <c r="CU24" s="24">
        <v>5.6183744405453408E-2</v>
      </c>
      <c r="CV24">
        <v>1</v>
      </c>
    </row>
    <row r="25" spans="3:114" ht="15.75" thickBot="1" x14ac:dyDescent="0.3">
      <c r="C25" s="1">
        <v>2040</v>
      </c>
      <c r="D25" s="2">
        <v>75.542025429999995</v>
      </c>
      <c r="E25" s="2">
        <v>29.750279760000002</v>
      </c>
      <c r="F25" s="2">
        <v>5.2010050290000001</v>
      </c>
      <c r="Y25" s="30"/>
      <c r="Z25" s="32"/>
      <c r="AA25" s="32"/>
      <c r="AI25" s="30">
        <v>2035</v>
      </c>
      <c r="AJ25" s="32">
        <v>69.843999999999994</v>
      </c>
      <c r="AK25" s="32">
        <v>4.5808</v>
      </c>
      <c r="AL25" s="29">
        <v>74.424799999999991</v>
      </c>
      <c r="AU25" s="1">
        <v>2040</v>
      </c>
      <c r="AV25" s="2">
        <v>75.542000000000002</v>
      </c>
      <c r="AW25" s="2">
        <v>5.2009999999999996</v>
      </c>
      <c r="AX25">
        <f t="shared" si="12"/>
        <v>80.742999999999995</v>
      </c>
      <c r="BH25" s="1">
        <v>2040</v>
      </c>
      <c r="BI25" s="24">
        <f t="shared" si="13"/>
        <v>0.93558574737128919</v>
      </c>
      <c r="BJ25" s="24">
        <f t="shared" si="13"/>
        <v>6.4414252628710852E-2</v>
      </c>
      <c r="BK25">
        <f t="shared" si="14"/>
        <v>1</v>
      </c>
      <c r="CS25" s="1">
        <v>2030</v>
      </c>
      <c r="CT25" s="24">
        <v>0.94089342504252638</v>
      </c>
      <c r="CU25" s="24">
        <v>5.9106574957473554E-2</v>
      </c>
      <c r="CV25">
        <v>0.99999999999999989</v>
      </c>
    </row>
    <row r="26" spans="3:114" ht="15.75" thickBot="1" x14ac:dyDescent="0.3">
      <c r="C26" s="1">
        <v>2045</v>
      </c>
      <c r="D26" s="2">
        <v>84.720165190000003</v>
      </c>
      <c r="E26" s="2">
        <v>34.18926544</v>
      </c>
      <c r="F26" s="2">
        <v>5.99173519</v>
      </c>
      <c r="Y26" s="30"/>
      <c r="Z26" s="32"/>
      <c r="AA26" s="32"/>
      <c r="AI26" s="30">
        <v>2040</v>
      </c>
      <c r="AJ26" s="32">
        <v>75.542000000000002</v>
      </c>
      <c r="AK26" s="32">
        <v>5.2009999999999996</v>
      </c>
      <c r="AL26" s="29">
        <v>80.742999999999995</v>
      </c>
      <c r="AU26" s="1">
        <v>2045</v>
      </c>
      <c r="AV26" s="2">
        <v>84.720200000000006</v>
      </c>
      <c r="AW26" s="2">
        <v>5.9916999999999998</v>
      </c>
      <c r="AX26">
        <f t="shared" si="12"/>
        <v>90.7119</v>
      </c>
      <c r="BH26" s="1">
        <v>2045</v>
      </c>
      <c r="BI26" s="24">
        <f t="shared" si="13"/>
        <v>0.93394802666463828</v>
      </c>
      <c r="BJ26" s="24">
        <f t="shared" si="13"/>
        <v>6.6051973335361724E-2</v>
      </c>
      <c r="BK26">
        <f t="shared" si="14"/>
        <v>1</v>
      </c>
      <c r="CS26" s="1">
        <v>2035</v>
      </c>
      <c r="CT26" s="24">
        <v>0.93845062398555323</v>
      </c>
      <c r="CU26" s="24">
        <v>6.1549376014446808E-2</v>
      </c>
      <c r="CV26">
        <v>1</v>
      </c>
    </row>
    <row r="27" spans="3:114" ht="15.75" thickBot="1" x14ac:dyDescent="0.3">
      <c r="C27" s="1">
        <v>2050</v>
      </c>
      <c r="D27" s="2">
        <v>97.112758450000001</v>
      </c>
      <c r="E27" s="2">
        <v>39.604049619999998</v>
      </c>
      <c r="F27" s="2">
        <v>6.9437124969999999</v>
      </c>
      <c r="Y27" s="30"/>
      <c r="Z27" s="32"/>
      <c r="AA27" s="32"/>
      <c r="AI27" s="30">
        <v>2045</v>
      </c>
      <c r="AJ27" s="32">
        <v>84.720200000000006</v>
      </c>
      <c r="AK27" s="32">
        <v>5.9916999999999998</v>
      </c>
      <c r="AL27" s="29">
        <v>90.7119</v>
      </c>
      <c r="AU27" s="1">
        <v>2050</v>
      </c>
      <c r="AV27" s="2">
        <v>97.112799999999993</v>
      </c>
      <c r="AW27" s="2">
        <v>6.9436999999999998</v>
      </c>
      <c r="AX27">
        <f t="shared" si="12"/>
        <v>104.0565</v>
      </c>
      <c r="BH27" s="1">
        <v>2050</v>
      </c>
      <c r="BI27" s="24">
        <f t="shared" si="13"/>
        <v>0.933269906252853</v>
      </c>
      <c r="BJ27" s="24">
        <f t="shared" si="13"/>
        <v>6.6730093747146987E-2</v>
      </c>
      <c r="BK27">
        <f t="shared" si="14"/>
        <v>1</v>
      </c>
      <c r="CS27" s="1">
        <v>2040</v>
      </c>
      <c r="CT27" s="24">
        <v>0.93558574737128919</v>
      </c>
      <c r="CU27" s="24">
        <v>6.4414252628710852E-2</v>
      </c>
      <c r="CV27">
        <v>1</v>
      </c>
    </row>
    <row r="28" spans="3:114" ht="15.75" thickBot="1" x14ac:dyDescent="0.3">
      <c r="AI28" s="29">
        <v>2050</v>
      </c>
      <c r="AJ28" s="29">
        <v>97.112799999999993</v>
      </c>
      <c r="AK28" s="29">
        <v>6.9436999999999998</v>
      </c>
      <c r="AL28" s="29">
        <v>104.0565</v>
      </c>
      <c r="CS28" s="1">
        <v>2045</v>
      </c>
      <c r="CT28" s="24">
        <v>0.93394802666463828</v>
      </c>
      <c r="CU28" s="24">
        <v>6.6051973335361724E-2</v>
      </c>
      <c r="CV28">
        <v>1</v>
      </c>
    </row>
    <row r="29" spans="3:114" ht="15.75" thickBot="1" x14ac:dyDescent="0.3">
      <c r="CS29" s="1">
        <v>2050</v>
      </c>
      <c r="CT29" s="24">
        <v>0.933269906252853</v>
      </c>
      <c r="CU29" s="24">
        <v>6.6730093747146987E-2</v>
      </c>
      <c r="CV29">
        <v>1</v>
      </c>
    </row>
    <row r="31" spans="3:114" ht="15.75" thickBot="1" x14ac:dyDescent="0.3">
      <c r="C31" t="s">
        <v>9</v>
      </c>
      <c r="D31" t="s">
        <v>22</v>
      </c>
      <c r="AU31" t="s">
        <v>9</v>
      </c>
      <c r="AV31" t="s">
        <v>22</v>
      </c>
      <c r="BH31" t="s">
        <v>9</v>
      </c>
      <c r="BI31" t="s">
        <v>22</v>
      </c>
    </row>
    <row r="32" spans="3:114" ht="27" thickBot="1" x14ac:dyDescent="0.3">
      <c r="C32" s="1" t="s">
        <v>0</v>
      </c>
      <c r="D32" s="1" t="s">
        <v>3</v>
      </c>
      <c r="E32" s="1" t="s">
        <v>4</v>
      </c>
      <c r="F32" s="1" t="s">
        <v>5</v>
      </c>
      <c r="G32" s="1" t="s">
        <v>7</v>
      </c>
      <c r="Y32" s="30"/>
      <c r="Z32" s="30"/>
      <c r="AA32" s="30"/>
      <c r="AI32" s="30" t="s">
        <v>9</v>
      </c>
      <c r="AJ32" s="30" t="s">
        <v>22</v>
      </c>
      <c r="AK32" s="30"/>
      <c r="AU32" s="1" t="s">
        <v>0</v>
      </c>
      <c r="AV32" s="1" t="s">
        <v>4</v>
      </c>
      <c r="AW32" s="1" t="s">
        <v>7</v>
      </c>
      <c r="BH32" s="1" t="s">
        <v>0</v>
      </c>
      <c r="BI32" s="1" t="s">
        <v>4</v>
      </c>
      <c r="BJ32" s="1" t="s">
        <v>7</v>
      </c>
    </row>
    <row r="33" spans="3:118" ht="15.75" thickBot="1" x14ac:dyDescent="0.3">
      <c r="C33" s="1">
        <v>2019</v>
      </c>
      <c r="D33" s="2">
        <v>86.719482220000003</v>
      </c>
      <c r="E33" s="2">
        <v>51.217250200000002</v>
      </c>
      <c r="F33" s="2">
        <v>96.004245639999994</v>
      </c>
      <c r="G33" s="2">
        <v>18.123960950000001</v>
      </c>
      <c r="X33" s="30" t="s">
        <v>9</v>
      </c>
      <c r="Y33" s="30" t="s">
        <v>0</v>
      </c>
      <c r="Z33" s="30">
        <v>2019</v>
      </c>
      <c r="AA33" s="30">
        <v>2020</v>
      </c>
      <c r="AB33" s="30">
        <v>2025</v>
      </c>
      <c r="AC33" s="30">
        <v>2030</v>
      </c>
      <c r="AD33" s="30">
        <v>2035</v>
      </c>
      <c r="AE33" s="30">
        <v>2040</v>
      </c>
      <c r="AF33" s="30">
        <v>2045</v>
      </c>
      <c r="AG33" s="29">
        <v>2050</v>
      </c>
      <c r="AI33" s="30" t="s">
        <v>0</v>
      </c>
      <c r="AJ33" s="32" t="s">
        <v>4</v>
      </c>
      <c r="AK33" s="32" t="s">
        <v>7</v>
      </c>
      <c r="AU33" s="1">
        <v>2019</v>
      </c>
      <c r="AV33" s="2" cm="1">
        <f t="array" ref="AV33:AV40">+ROUND(E33:E40,4)</f>
        <v>51.217300000000002</v>
      </c>
      <c r="AW33" s="2" cm="1">
        <f t="array" ref="AW33:AW40">+ROUND(G33:G40,4)</f>
        <v>18.123999999999999</v>
      </c>
      <c r="AX33">
        <f t="shared" ref="AX33:AX40" si="15">+SUM(AV33:AW33)</f>
        <v>69.341300000000004</v>
      </c>
      <c r="BH33" s="1">
        <v>2019</v>
      </c>
      <c r="BI33" s="24">
        <f t="shared" ref="BI33:BJ40" si="16">+AV33/$AX33</f>
        <v>0.73862618670258562</v>
      </c>
      <c r="BJ33" s="24">
        <f t="shared" si="16"/>
        <v>0.26137381329741433</v>
      </c>
      <c r="BK33">
        <f t="shared" ref="BK33:BK40" si="17">+SUM(BI33:BJ33)</f>
        <v>1</v>
      </c>
      <c r="CS33" t="s">
        <v>9</v>
      </c>
      <c r="CT33" t="s">
        <v>22</v>
      </c>
      <c r="DA33" t="s">
        <v>9</v>
      </c>
      <c r="DB33" s="1" t="s">
        <v>0</v>
      </c>
      <c r="DC33" s="28" t="s">
        <v>32</v>
      </c>
      <c r="DD33" s="28" t="s">
        <v>32</v>
      </c>
      <c r="DE33" s="28" t="s">
        <v>33</v>
      </c>
      <c r="DF33" s="28" t="s">
        <v>34</v>
      </c>
      <c r="DG33" s="28" t="s">
        <v>35</v>
      </c>
      <c r="DH33" s="28" t="s">
        <v>36</v>
      </c>
      <c r="DI33" s="28" t="s">
        <v>37</v>
      </c>
      <c r="DJ33" s="28" t="s">
        <v>38</v>
      </c>
    </row>
    <row r="34" spans="3:118" ht="52.5" thickBot="1" x14ac:dyDescent="0.3">
      <c r="C34" s="1">
        <v>2020</v>
      </c>
      <c r="D34" s="2">
        <v>87.35472455</v>
      </c>
      <c r="E34" s="2">
        <v>52.991867550000002</v>
      </c>
      <c r="F34" s="2">
        <v>91.564554580000006</v>
      </c>
      <c r="G34" s="2">
        <v>18.086526970000001</v>
      </c>
      <c r="X34" s="30" t="s">
        <v>22</v>
      </c>
      <c r="Y34" s="32" t="s">
        <v>4</v>
      </c>
      <c r="Z34" s="32">
        <v>51.217300000000002</v>
      </c>
      <c r="AA34" s="32">
        <v>52.991900000000001</v>
      </c>
      <c r="AB34" s="32">
        <v>60.592399999999998</v>
      </c>
      <c r="AC34" s="32">
        <v>67.755200000000002</v>
      </c>
      <c r="AD34" s="32">
        <v>72.229100000000003</v>
      </c>
      <c r="AE34" s="32">
        <v>75.447100000000006</v>
      </c>
      <c r="AF34" s="32">
        <v>79.880099999999999</v>
      </c>
      <c r="AG34" s="29">
        <v>85.044200000000004</v>
      </c>
      <c r="AI34" s="30">
        <v>2019</v>
      </c>
      <c r="AJ34" s="32">
        <v>51.217300000000002</v>
      </c>
      <c r="AK34" s="32">
        <v>18.123999999999999</v>
      </c>
      <c r="AL34" s="29">
        <v>69.341300000000004</v>
      </c>
      <c r="AU34" s="1">
        <v>2020</v>
      </c>
      <c r="AV34" s="2">
        <v>52.991900000000001</v>
      </c>
      <c r="AW34" s="2">
        <v>18.086500000000001</v>
      </c>
      <c r="AX34">
        <f t="shared" si="15"/>
        <v>71.078400000000002</v>
      </c>
      <c r="BH34" s="1">
        <v>2020</v>
      </c>
      <c r="BI34" s="24">
        <f t="shared" si="16"/>
        <v>0.74554154285971541</v>
      </c>
      <c r="BJ34" s="24">
        <f t="shared" si="16"/>
        <v>0.25445845714028453</v>
      </c>
      <c r="BK34">
        <f t="shared" si="17"/>
        <v>1</v>
      </c>
      <c r="CS34" s="1" t="s">
        <v>0</v>
      </c>
      <c r="CT34" s="1" t="s">
        <v>4</v>
      </c>
      <c r="CU34" s="1" t="s">
        <v>7</v>
      </c>
      <c r="DA34" t="s">
        <v>22</v>
      </c>
      <c r="DB34" s="1" t="s">
        <v>4</v>
      </c>
      <c r="DC34" s="24">
        <v>0.73862618670258562</v>
      </c>
      <c r="DD34" s="24">
        <v>0.74554154285971541</v>
      </c>
      <c r="DE34" s="24">
        <v>0.75129509265895111</v>
      </c>
      <c r="DF34" s="24">
        <v>0.75734173890202261</v>
      </c>
      <c r="DG34" s="24">
        <v>0.76288003210832334</v>
      </c>
      <c r="DH34" s="24">
        <v>0.76798679968770389</v>
      </c>
      <c r="DI34" s="24">
        <v>0.77271043225491287</v>
      </c>
      <c r="DJ34" s="24">
        <v>0.7770943916548716</v>
      </c>
    </row>
    <row r="35" spans="3:118" ht="15.75" thickBot="1" x14ac:dyDescent="0.3">
      <c r="C35" s="1">
        <v>2025</v>
      </c>
      <c r="D35" s="2">
        <v>91.121037040000004</v>
      </c>
      <c r="E35" s="2">
        <v>60.59239951</v>
      </c>
      <c r="F35" s="2">
        <v>82.589558249999996</v>
      </c>
      <c r="G35" s="2">
        <v>20.058155849999999</v>
      </c>
      <c r="X35" s="30"/>
      <c r="Y35" s="32" t="s">
        <v>7</v>
      </c>
      <c r="Z35" s="32">
        <v>18.123999999999999</v>
      </c>
      <c r="AA35" s="32">
        <v>18.086500000000001</v>
      </c>
      <c r="AB35" s="32">
        <v>20.058199999999999</v>
      </c>
      <c r="AC35" s="32">
        <v>21.709299999999999</v>
      </c>
      <c r="AD35" s="32">
        <v>22.450399999999998</v>
      </c>
      <c r="AE35" s="32">
        <v>22.792999999999999</v>
      </c>
      <c r="AF35" s="32">
        <v>23.496400000000001</v>
      </c>
      <c r="AG35" s="29">
        <v>24.394500000000001</v>
      </c>
      <c r="AI35" s="30">
        <v>2020</v>
      </c>
      <c r="AJ35" s="32">
        <v>52.991900000000001</v>
      </c>
      <c r="AK35" s="32">
        <v>18.086500000000001</v>
      </c>
      <c r="AL35" s="29">
        <v>71.078400000000002</v>
      </c>
      <c r="AU35" s="1">
        <v>2025</v>
      </c>
      <c r="AV35" s="2">
        <v>60.592399999999998</v>
      </c>
      <c r="AW35" s="2">
        <v>20.058199999999999</v>
      </c>
      <c r="AX35">
        <f t="shared" si="15"/>
        <v>80.650599999999997</v>
      </c>
      <c r="BH35" s="1">
        <v>2025</v>
      </c>
      <c r="BI35" s="24">
        <f t="shared" si="16"/>
        <v>0.75129509265895111</v>
      </c>
      <c r="BJ35" s="24">
        <f t="shared" si="16"/>
        <v>0.24870490734104891</v>
      </c>
      <c r="BK35">
        <f t="shared" si="17"/>
        <v>1</v>
      </c>
      <c r="CS35" s="1">
        <v>2019</v>
      </c>
      <c r="CT35" s="24">
        <v>0.73862618670258562</v>
      </c>
      <c r="CU35" s="24">
        <v>0.26137381329741433</v>
      </c>
      <c r="CV35">
        <v>1</v>
      </c>
      <c r="DB35" s="1" t="s">
        <v>7</v>
      </c>
      <c r="DC35" s="24">
        <v>0.26137381329741433</v>
      </c>
      <c r="DD35" s="24">
        <v>0.25445845714028453</v>
      </c>
      <c r="DE35" s="24">
        <v>0.24870490734104891</v>
      </c>
      <c r="DF35" s="24">
        <v>0.24265826109797739</v>
      </c>
      <c r="DG35" s="24">
        <v>0.23711996789167664</v>
      </c>
      <c r="DH35" s="24">
        <v>0.23201320031229605</v>
      </c>
      <c r="DI35" s="24">
        <v>0.22728956774508716</v>
      </c>
      <c r="DJ35" s="24">
        <v>0.22290560834512835</v>
      </c>
    </row>
    <row r="36" spans="3:118" ht="15.75" thickBot="1" x14ac:dyDescent="0.3">
      <c r="C36" s="1">
        <v>2030</v>
      </c>
      <c r="D36" s="2">
        <v>95.647564729999999</v>
      </c>
      <c r="E36" s="2">
        <v>67.755181699999994</v>
      </c>
      <c r="F36" s="2">
        <v>73.546452799999997</v>
      </c>
      <c r="G36" s="2">
        <v>21.70928073</v>
      </c>
      <c r="Z36" s="29">
        <v>69.341300000000004</v>
      </c>
      <c r="AA36" s="29">
        <v>71.078400000000002</v>
      </c>
      <c r="AB36" s="29">
        <v>80.650599999999997</v>
      </c>
      <c r="AC36" s="29">
        <v>89.464500000000001</v>
      </c>
      <c r="AD36" s="29">
        <v>94.679500000000004</v>
      </c>
      <c r="AE36" s="29">
        <v>98.240100000000012</v>
      </c>
      <c r="AF36" s="29">
        <v>103.37649999999999</v>
      </c>
      <c r="AG36" s="29">
        <v>109.43870000000001</v>
      </c>
      <c r="AI36" s="30">
        <v>2025</v>
      </c>
      <c r="AJ36" s="32">
        <v>60.592399999999998</v>
      </c>
      <c r="AK36" s="32">
        <v>20.058199999999999</v>
      </c>
      <c r="AL36" s="29">
        <v>80.650599999999997</v>
      </c>
      <c r="AU36" s="1">
        <v>2030</v>
      </c>
      <c r="AV36" s="2">
        <v>67.755200000000002</v>
      </c>
      <c r="AW36" s="2">
        <v>21.709299999999999</v>
      </c>
      <c r="AX36">
        <f t="shared" si="15"/>
        <v>89.464500000000001</v>
      </c>
      <c r="BH36" s="1">
        <v>2030</v>
      </c>
      <c r="BI36" s="24">
        <f t="shared" si="16"/>
        <v>0.75734173890202261</v>
      </c>
      <c r="BJ36" s="24">
        <f t="shared" si="16"/>
        <v>0.24265826109797739</v>
      </c>
      <c r="BK36">
        <f t="shared" si="17"/>
        <v>1</v>
      </c>
      <c r="CS36" s="1">
        <v>2020</v>
      </c>
      <c r="CT36" s="24">
        <v>0.74554154285971541</v>
      </c>
      <c r="CU36" s="24">
        <v>0.25445845714028453</v>
      </c>
      <c r="CV36">
        <v>1</v>
      </c>
    </row>
    <row r="37" spans="3:118" ht="15.75" thickBot="1" x14ac:dyDescent="0.3">
      <c r="C37" s="1">
        <v>2035</v>
      </c>
      <c r="D37" s="2">
        <v>89.597049979999994</v>
      </c>
      <c r="E37" s="2">
        <v>72.229141429999999</v>
      </c>
      <c r="F37" s="2">
        <v>62.635394929999997</v>
      </c>
      <c r="G37" s="2">
        <v>22.450440459999999</v>
      </c>
      <c r="Y37" s="30"/>
      <c r="Z37" s="32"/>
      <c r="AA37" s="32"/>
      <c r="AI37" s="30">
        <v>2030</v>
      </c>
      <c r="AJ37" s="32">
        <v>67.755200000000002</v>
      </c>
      <c r="AK37" s="32">
        <v>21.709299999999999</v>
      </c>
      <c r="AL37" s="29">
        <v>89.464500000000001</v>
      </c>
      <c r="AU37" s="1">
        <v>2035</v>
      </c>
      <c r="AV37" s="2">
        <v>72.229100000000003</v>
      </c>
      <c r="AW37" s="2">
        <v>22.450399999999998</v>
      </c>
      <c r="AX37">
        <f t="shared" si="15"/>
        <v>94.679500000000004</v>
      </c>
      <c r="BH37" s="1">
        <v>2035</v>
      </c>
      <c r="BI37" s="24">
        <f t="shared" si="16"/>
        <v>0.76288003210832334</v>
      </c>
      <c r="BJ37" s="24">
        <f t="shared" si="16"/>
        <v>0.23711996789167664</v>
      </c>
      <c r="BK37">
        <f t="shared" si="17"/>
        <v>1</v>
      </c>
      <c r="CS37" s="1">
        <v>2025</v>
      </c>
      <c r="CT37" s="24">
        <v>0.75129509265895111</v>
      </c>
      <c r="CU37" s="24">
        <v>0.24870490734104891</v>
      </c>
      <c r="CV37">
        <v>1</v>
      </c>
    </row>
    <row r="38" spans="3:118" ht="15.75" thickBot="1" x14ac:dyDescent="0.3">
      <c r="C38" s="1">
        <v>2040</v>
      </c>
      <c r="D38" s="2">
        <v>80.347680019999999</v>
      </c>
      <c r="E38" s="2">
        <v>75.447063510000007</v>
      </c>
      <c r="F38" s="2">
        <v>51.974442490000001</v>
      </c>
      <c r="G38" s="2">
        <v>22.793048590000001</v>
      </c>
      <c r="Y38" s="30"/>
      <c r="Z38" s="32"/>
      <c r="AA38" s="32"/>
      <c r="AI38" s="30">
        <v>2035</v>
      </c>
      <c r="AJ38" s="32">
        <v>72.229100000000003</v>
      </c>
      <c r="AK38" s="32">
        <v>22.450399999999998</v>
      </c>
      <c r="AL38" s="29">
        <v>94.679500000000004</v>
      </c>
      <c r="AU38" s="1">
        <v>2040</v>
      </c>
      <c r="AV38" s="2">
        <v>75.447100000000006</v>
      </c>
      <c r="AW38" s="2">
        <v>22.792999999999999</v>
      </c>
      <c r="AX38">
        <f t="shared" si="15"/>
        <v>98.240100000000012</v>
      </c>
      <c r="BH38" s="1">
        <v>2040</v>
      </c>
      <c r="BI38" s="24">
        <f t="shared" si="16"/>
        <v>0.76798679968770389</v>
      </c>
      <c r="BJ38" s="24">
        <f t="shared" si="16"/>
        <v>0.23201320031229605</v>
      </c>
      <c r="BK38">
        <f t="shared" si="17"/>
        <v>1</v>
      </c>
      <c r="CS38" s="1">
        <v>2030</v>
      </c>
      <c r="CT38" s="24">
        <v>0.75734173890202261</v>
      </c>
      <c r="CU38" s="24">
        <v>0.24265826109797739</v>
      </c>
      <c r="CV38">
        <v>1</v>
      </c>
    </row>
    <row r="39" spans="3:118" ht="15.75" thickBot="1" x14ac:dyDescent="0.3">
      <c r="C39" s="1">
        <v>2045</v>
      </c>
      <c r="D39" s="2">
        <v>77.582792029999993</v>
      </c>
      <c r="E39" s="2">
        <v>79.880100740000003</v>
      </c>
      <c r="F39" s="2">
        <v>42.842705299999999</v>
      </c>
      <c r="G39" s="2">
        <v>23.496426190000001</v>
      </c>
      <c r="Y39" s="30"/>
      <c r="Z39" s="32"/>
      <c r="AA39" s="32"/>
      <c r="AI39" s="30">
        <v>2040</v>
      </c>
      <c r="AJ39" s="32">
        <v>75.447100000000006</v>
      </c>
      <c r="AK39" s="32">
        <v>22.792999999999999</v>
      </c>
      <c r="AL39" s="29">
        <v>98.240100000000012</v>
      </c>
      <c r="AU39" s="1">
        <v>2045</v>
      </c>
      <c r="AV39" s="2">
        <v>79.880099999999999</v>
      </c>
      <c r="AW39" s="2">
        <v>23.496400000000001</v>
      </c>
      <c r="AX39">
        <f t="shared" si="15"/>
        <v>103.37649999999999</v>
      </c>
      <c r="BH39" s="1">
        <v>2045</v>
      </c>
      <c r="BI39" s="24">
        <f t="shared" si="16"/>
        <v>0.77271043225491287</v>
      </c>
      <c r="BJ39" s="24">
        <f t="shared" si="16"/>
        <v>0.22728956774508716</v>
      </c>
      <c r="BK39">
        <f t="shared" si="17"/>
        <v>1</v>
      </c>
      <c r="CS39" s="1">
        <v>2035</v>
      </c>
      <c r="CT39" s="24">
        <v>0.76288003210832334</v>
      </c>
      <c r="CU39" s="24">
        <v>0.23711996789167664</v>
      </c>
      <c r="CV39">
        <v>1</v>
      </c>
    </row>
    <row r="40" spans="3:118" ht="15.75" thickBot="1" x14ac:dyDescent="0.3">
      <c r="C40" s="1">
        <v>2050</v>
      </c>
      <c r="D40" s="2">
        <v>79.417626600000006</v>
      </c>
      <c r="E40" s="2">
        <v>85.044170230000006</v>
      </c>
      <c r="F40" s="2">
        <v>34.84487257</v>
      </c>
      <c r="G40" s="2">
        <v>24.39450102</v>
      </c>
      <c r="Y40" s="30"/>
      <c r="Z40" s="32"/>
      <c r="AA40" s="32"/>
      <c r="AI40" s="30">
        <v>2045</v>
      </c>
      <c r="AJ40" s="32">
        <v>79.880099999999999</v>
      </c>
      <c r="AK40" s="32">
        <v>23.496400000000001</v>
      </c>
      <c r="AL40" s="29">
        <v>103.37649999999999</v>
      </c>
      <c r="AU40" s="1">
        <v>2050</v>
      </c>
      <c r="AV40" s="2">
        <v>85.044200000000004</v>
      </c>
      <c r="AW40" s="2">
        <v>24.394500000000001</v>
      </c>
      <c r="AX40">
        <f t="shared" si="15"/>
        <v>109.43870000000001</v>
      </c>
      <c r="BH40" s="1">
        <v>2050</v>
      </c>
      <c r="BI40" s="24">
        <f t="shared" si="16"/>
        <v>0.7770943916548716</v>
      </c>
      <c r="BJ40" s="24">
        <f t="shared" si="16"/>
        <v>0.22290560834512835</v>
      </c>
      <c r="BK40">
        <f t="shared" si="17"/>
        <v>1</v>
      </c>
      <c r="CS40" s="1">
        <v>2040</v>
      </c>
      <c r="CT40" s="24">
        <v>0.76798679968770389</v>
      </c>
      <c r="CU40" s="24">
        <v>0.23201320031229605</v>
      </c>
      <c r="CV40">
        <v>1</v>
      </c>
    </row>
    <row r="41" spans="3:118" ht="15.75" thickBot="1" x14ac:dyDescent="0.3">
      <c r="AI41" s="29">
        <v>2050</v>
      </c>
      <c r="AJ41" s="29">
        <v>85.044200000000004</v>
      </c>
      <c r="AK41" s="29">
        <v>24.394500000000001</v>
      </c>
      <c r="AL41" s="29">
        <v>109.43870000000001</v>
      </c>
      <c r="CS41" s="1">
        <v>2045</v>
      </c>
      <c r="CT41" s="24">
        <v>0.77271043225491287</v>
      </c>
      <c r="CU41" s="24">
        <v>0.22728956774508716</v>
      </c>
      <c r="CV41">
        <v>1</v>
      </c>
    </row>
    <row r="42" spans="3:118" ht="15.75" thickBot="1" x14ac:dyDescent="0.3">
      <c r="CS42" s="1">
        <v>2050</v>
      </c>
      <c r="CT42" s="24">
        <v>0.7770943916548716</v>
      </c>
      <c r="CU42" s="24">
        <v>0.22290560834512835</v>
      </c>
      <c r="CV42">
        <v>1</v>
      </c>
    </row>
    <row r="46" spans="3:118" ht="15.75" thickBot="1" x14ac:dyDescent="0.3">
      <c r="C46" t="s">
        <v>19</v>
      </c>
      <c r="D46" t="s">
        <v>23</v>
      </c>
      <c r="AU46" t="s">
        <v>19</v>
      </c>
      <c r="AV46" t="s">
        <v>23</v>
      </c>
      <c r="BH46" t="s">
        <v>19</v>
      </c>
      <c r="BI46" t="s">
        <v>23</v>
      </c>
    </row>
    <row r="47" spans="3:118" ht="27" thickBot="1" x14ac:dyDescent="0.3">
      <c r="C47" s="1" t="s">
        <v>0</v>
      </c>
      <c r="D47" s="1" t="s">
        <v>1</v>
      </c>
      <c r="E47" s="1" t="s">
        <v>2</v>
      </c>
      <c r="F47" s="1" t="s">
        <v>3</v>
      </c>
      <c r="G47" s="1" t="s">
        <v>4</v>
      </c>
      <c r="H47" s="1" t="s">
        <v>10</v>
      </c>
      <c r="I47" s="1" t="s">
        <v>11</v>
      </c>
      <c r="J47" s="1" t="s">
        <v>12</v>
      </c>
      <c r="K47" s="1" t="s">
        <v>5</v>
      </c>
      <c r="L47" s="1" t="s">
        <v>7</v>
      </c>
      <c r="M47" s="1" t="s">
        <v>13</v>
      </c>
      <c r="N47" s="1" t="s">
        <v>14</v>
      </c>
      <c r="O47" s="3" t="s">
        <v>15</v>
      </c>
      <c r="P47" s="1" t="s">
        <v>16</v>
      </c>
      <c r="Q47" s="1" t="s">
        <v>17</v>
      </c>
      <c r="R47" s="1" t="s">
        <v>18</v>
      </c>
      <c r="W47" s="30" t="s">
        <v>19</v>
      </c>
      <c r="X47" s="30" t="s">
        <v>0</v>
      </c>
      <c r="Y47" s="30">
        <v>2019</v>
      </c>
      <c r="Z47" s="30">
        <v>2020</v>
      </c>
      <c r="AA47" s="30">
        <v>2025</v>
      </c>
      <c r="AB47" s="30">
        <v>2030</v>
      </c>
      <c r="AC47" s="30">
        <v>2035</v>
      </c>
      <c r="AD47" s="30">
        <v>2040</v>
      </c>
      <c r="AE47" s="30">
        <v>2045</v>
      </c>
      <c r="AF47" s="29">
        <v>2050</v>
      </c>
      <c r="AG47" s="30"/>
      <c r="AI47" s="30" t="s">
        <v>19</v>
      </c>
      <c r="AJ47" s="30" t="s">
        <v>23</v>
      </c>
      <c r="AK47" s="30"/>
      <c r="AL47" s="30"/>
      <c r="AM47" s="30"/>
      <c r="AN47" s="30"/>
      <c r="AO47" s="30"/>
      <c r="AP47" s="30"/>
      <c r="AQ47" s="30"/>
      <c r="AU47" s="1" t="s">
        <v>0</v>
      </c>
      <c r="AV47" s="1" t="s">
        <v>1</v>
      </c>
      <c r="AW47" s="1" t="s">
        <v>2</v>
      </c>
      <c r="AX47" s="1" t="s">
        <v>4</v>
      </c>
      <c r="AY47" s="1" t="s">
        <v>10</v>
      </c>
      <c r="AZ47" s="1" t="s">
        <v>7</v>
      </c>
      <c r="BA47" s="1" t="s">
        <v>13</v>
      </c>
      <c r="BB47" s="1" t="s">
        <v>14</v>
      </c>
      <c r="BC47" s="1" t="s">
        <v>18</v>
      </c>
      <c r="BH47" s="1" t="s">
        <v>0</v>
      </c>
      <c r="BI47" s="1" t="s">
        <v>1</v>
      </c>
      <c r="BJ47" s="1" t="s">
        <v>2</v>
      </c>
      <c r="BK47" s="1" t="s">
        <v>4</v>
      </c>
      <c r="BL47" s="1" t="s">
        <v>10</v>
      </c>
      <c r="BM47" s="1" t="s">
        <v>7</v>
      </c>
      <c r="BN47" s="1" t="s">
        <v>13</v>
      </c>
      <c r="BO47" s="1" t="s">
        <v>14</v>
      </c>
      <c r="BP47" s="1" t="s">
        <v>18</v>
      </c>
    </row>
    <row r="48" spans="3:118" ht="65.25" thickBot="1" x14ac:dyDescent="0.3">
      <c r="C48" s="1">
        <v>2019</v>
      </c>
      <c r="D48" s="2">
        <v>2.5236444730000001</v>
      </c>
      <c r="E48" s="2">
        <v>0.21974023209999999</v>
      </c>
      <c r="F48" s="2">
        <v>56.21455375</v>
      </c>
      <c r="G48" s="2">
        <v>98.535505520000001</v>
      </c>
      <c r="H48" s="2">
        <v>4.0370021040000001E-3</v>
      </c>
      <c r="I48" s="2">
        <v>96.694191079999996</v>
      </c>
      <c r="J48" s="2">
        <v>61.631377200000003</v>
      </c>
      <c r="K48" s="2">
        <v>0.2215220376</v>
      </c>
      <c r="L48" s="2">
        <v>4.1690232849999997</v>
      </c>
      <c r="M48" s="2">
        <v>0.44079057770000002</v>
      </c>
      <c r="N48" s="2">
        <v>7.3298984080000004E-2</v>
      </c>
      <c r="O48" s="4">
        <v>0.49609602339999997</v>
      </c>
      <c r="P48" s="2">
        <v>0.2777860305</v>
      </c>
      <c r="Q48" s="2">
        <v>1.3120832400000001E-2</v>
      </c>
      <c r="R48" s="2">
        <v>0</v>
      </c>
      <c r="W48" s="30" t="s">
        <v>23</v>
      </c>
      <c r="X48" s="32" t="s">
        <v>1</v>
      </c>
      <c r="Y48" s="32">
        <v>2.5236000000000001</v>
      </c>
      <c r="Z48" s="32">
        <v>2.1497999999999999</v>
      </c>
      <c r="AA48" s="32">
        <v>2.5537999999999998</v>
      </c>
      <c r="AB48" s="32">
        <v>2.8365999999999998</v>
      </c>
      <c r="AC48" s="32">
        <v>3.0423</v>
      </c>
      <c r="AD48" s="32">
        <v>3.2429999999999999</v>
      </c>
      <c r="AE48" s="32">
        <v>3.5529999999999999</v>
      </c>
      <c r="AF48" s="29">
        <v>3.9535999999999998</v>
      </c>
      <c r="AG48" s="32"/>
      <c r="AI48" s="30" t="s">
        <v>0</v>
      </c>
      <c r="AJ48" s="32" t="s">
        <v>1</v>
      </c>
      <c r="AK48" s="32" t="s">
        <v>2</v>
      </c>
      <c r="AL48" s="32" t="s">
        <v>4</v>
      </c>
      <c r="AM48" s="32" t="s">
        <v>10</v>
      </c>
      <c r="AN48" s="32" t="s">
        <v>7</v>
      </c>
      <c r="AO48" s="32" t="s">
        <v>13</v>
      </c>
      <c r="AP48" s="32" t="s">
        <v>14</v>
      </c>
      <c r="AQ48" s="32" t="s">
        <v>18</v>
      </c>
      <c r="AU48" s="1">
        <v>2019</v>
      </c>
      <c r="AV48" s="2" cm="1">
        <f t="array" ref="AV48:AW55">+ROUND(D48:E55,4)</f>
        <v>2.5236000000000001</v>
      </c>
      <c r="AW48" s="2">
        <v>0.21970000000000001</v>
      </c>
      <c r="AX48" s="2" cm="1">
        <f t="array" ref="AX48:AX55">+ROUND(G48:G55,4)</f>
        <v>98.535499999999999</v>
      </c>
      <c r="AY48" s="2" cm="1">
        <f t="array" ref="AY48:AY55">+ROUND(H48:H55,4)</f>
        <v>4.0000000000000001E-3</v>
      </c>
      <c r="AZ48" s="2" cm="1">
        <f t="array" ref="AZ48:BB55">+ROUND(L48:N55,4)</f>
        <v>4.1689999999999996</v>
      </c>
      <c r="BA48" s="2">
        <v>0.44080000000000003</v>
      </c>
      <c r="BB48" s="2">
        <v>7.3300000000000004E-2</v>
      </c>
      <c r="BC48" s="2" cm="1">
        <f t="array" ref="BC48:BC55">+ROUND(R48:R55,4)</f>
        <v>0</v>
      </c>
      <c r="BD48">
        <f t="shared" ref="BD48:BD55" si="18">+SUM(AV48:BC48)</f>
        <v>105.9659</v>
      </c>
      <c r="BH48" s="1">
        <v>2019</v>
      </c>
      <c r="BI48" s="24">
        <f>+AV48/$BD48</f>
        <v>2.3815208477444158E-2</v>
      </c>
      <c r="BJ48" s="24">
        <f t="shared" ref="BJ48:BP48" si="19">+AW48/$BD48</f>
        <v>2.0733084888629265E-3</v>
      </c>
      <c r="BK48" s="24">
        <f t="shared" si="19"/>
        <v>0.92987932910492899</v>
      </c>
      <c r="BL48" s="24">
        <f t="shared" si="19"/>
        <v>3.7747992514573081E-5</v>
      </c>
      <c r="BM48" s="24">
        <f t="shared" si="19"/>
        <v>3.934284519831379E-2</v>
      </c>
      <c r="BN48" s="24">
        <f t="shared" si="19"/>
        <v>4.1598287751059542E-3</v>
      </c>
      <c r="BO48" s="24">
        <f t="shared" si="19"/>
        <v>6.9173196282955177E-4</v>
      </c>
      <c r="BP48" s="24">
        <f t="shared" si="19"/>
        <v>0</v>
      </c>
      <c r="BQ48">
        <f t="shared" ref="BQ48:BQ55" si="20">+SUM(BI48:BP48)</f>
        <v>0.99999999999999989</v>
      </c>
      <c r="CS48" t="s">
        <v>19</v>
      </c>
      <c r="CT48" t="s">
        <v>23</v>
      </c>
      <c r="DE48" t="s">
        <v>19</v>
      </c>
      <c r="DF48" s="1" t="s">
        <v>0</v>
      </c>
      <c r="DG48" s="28" t="s">
        <v>32</v>
      </c>
      <c r="DH48" s="28" t="s">
        <v>32</v>
      </c>
      <c r="DI48" s="28" t="s">
        <v>33</v>
      </c>
      <c r="DJ48" s="28" t="s">
        <v>34</v>
      </c>
      <c r="DK48" s="28" t="s">
        <v>35</v>
      </c>
      <c r="DL48" s="28" t="s">
        <v>36</v>
      </c>
      <c r="DM48" s="28" t="s">
        <v>37</v>
      </c>
      <c r="DN48" s="28" t="s">
        <v>38</v>
      </c>
    </row>
    <row r="49" spans="3:118" ht="27" thickBot="1" x14ac:dyDescent="0.3">
      <c r="C49" s="1">
        <v>2020</v>
      </c>
      <c r="D49" s="2">
        <v>2.1498079429999999</v>
      </c>
      <c r="E49" s="2">
        <v>0.15597128239999999</v>
      </c>
      <c r="F49" s="2">
        <v>49.492264650000003</v>
      </c>
      <c r="G49" s="2">
        <v>90.397414740000002</v>
      </c>
      <c r="H49" s="2">
        <v>3.8020588269999998E-3</v>
      </c>
      <c r="I49" s="2">
        <v>80.304711710000007</v>
      </c>
      <c r="J49" s="2">
        <v>44.771384240000003</v>
      </c>
      <c r="K49" s="2">
        <v>0.20329718769999999</v>
      </c>
      <c r="L49" s="2">
        <v>4.0276797709999999</v>
      </c>
      <c r="M49" s="2">
        <v>0.33768829970000003</v>
      </c>
      <c r="N49" s="2">
        <v>6.7583706160000007E-2</v>
      </c>
      <c r="O49" s="4">
        <v>0.37198598090000001</v>
      </c>
      <c r="P49" s="2">
        <v>0.2644239142</v>
      </c>
      <c r="Q49" s="2">
        <v>1.1673458290000001E-2</v>
      </c>
      <c r="R49" s="2">
        <v>0</v>
      </c>
      <c r="W49" s="30"/>
      <c r="X49" s="32" t="s">
        <v>2</v>
      </c>
      <c r="Y49" s="32">
        <v>0.21970000000000001</v>
      </c>
      <c r="Z49" s="32">
        <v>0.156</v>
      </c>
      <c r="AA49" s="32">
        <v>0.18429999999999999</v>
      </c>
      <c r="AB49" s="32">
        <v>0.20330000000000001</v>
      </c>
      <c r="AC49" s="32">
        <v>0.21529999999999999</v>
      </c>
      <c r="AD49" s="32">
        <v>0.22639999999999999</v>
      </c>
      <c r="AE49" s="32">
        <v>0.2462</v>
      </c>
      <c r="AF49" s="29">
        <v>0.27300000000000002</v>
      </c>
      <c r="AG49" s="32"/>
      <c r="AI49" s="30">
        <v>2019</v>
      </c>
      <c r="AJ49" s="32">
        <v>2.5236000000000001</v>
      </c>
      <c r="AK49" s="32">
        <v>0.21970000000000001</v>
      </c>
      <c r="AL49" s="32">
        <v>98.535499999999999</v>
      </c>
      <c r="AM49" s="32">
        <v>4.0000000000000001E-3</v>
      </c>
      <c r="AN49" s="32">
        <v>4.1689999999999996</v>
      </c>
      <c r="AO49" s="32">
        <v>0.44080000000000003</v>
      </c>
      <c r="AP49" s="32">
        <v>7.3300000000000004E-2</v>
      </c>
      <c r="AQ49" s="32">
        <v>0</v>
      </c>
      <c r="AR49" s="29">
        <v>105.9659</v>
      </c>
      <c r="AU49" s="1">
        <v>2020</v>
      </c>
      <c r="AV49" s="2">
        <v>2.1497999999999999</v>
      </c>
      <c r="AW49" s="2">
        <v>0.156</v>
      </c>
      <c r="AX49" s="2">
        <v>90.397400000000005</v>
      </c>
      <c r="AY49" s="2">
        <v>3.8E-3</v>
      </c>
      <c r="AZ49" s="2">
        <v>4.0277000000000003</v>
      </c>
      <c r="BA49" s="2">
        <v>0.3377</v>
      </c>
      <c r="BB49" s="2">
        <v>6.7599999999999993E-2</v>
      </c>
      <c r="BC49" s="2">
        <v>0</v>
      </c>
      <c r="BD49">
        <f t="shared" si="18"/>
        <v>97.14</v>
      </c>
      <c r="BH49" s="1">
        <v>2020</v>
      </c>
      <c r="BI49" s="24">
        <f t="shared" ref="BI49:BI55" si="21">+AV49/$BD49</f>
        <v>2.2130945027794936E-2</v>
      </c>
      <c r="BJ49" s="24">
        <f t="shared" ref="BJ49:BJ55" si="22">+AW49/$BD49</f>
        <v>1.605929586164299E-3</v>
      </c>
      <c r="BK49" s="24">
        <f t="shared" ref="BK49:BK55" si="23">+AX49/$BD49</f>
        <v>0.93058884084826032</v>
      </c>
      <c r="BL49" s="24">
        <f t="shared" ref="BL49:BL55" si="24">+AY49/$BD49</f>
        <v>3.9118797611694459E-5</v>
      </c>
      <c r="BM49" s="24">
        <f t="shared" ref="BM49:BM55" si="25">+AZ49/$BD49</f>
        <v>4.1462837142268893E-2</v>
      </c>
      <c r="BN49" s="24">
        <f t="shared" ref="BN49:BN55" si="26">+BA49/$BD49</f>
        <v>3.4764257772287419E-3</v>
      </c>
      <c r="BO49" s="24">
        <f t="shared" ref="BO49:BO55" si="27">+BB49/$BD49</f>
        <v>6.9590282067119613E-4</v>
      </c>
      <c r="BP49" s="24">
        <f t="shared" ref="BP49:BP55" si="28">+BC49/$BD49</f>
        <v>0</v>
      </c>
      <c r="BQ49">
        <f t="shared" si="20"/>
        <v>1</v>
      </c>
      <c r="CS49" s="1" t="s">
        <v>0</v>
      </c>
      <c r="CT49" s="1" t="s">
        <v>1</v>
      </c>
      <c r="CU49" s="1" t="s">
        <v>2</v>
      </c>
      <c r="CV49" s="1" t="s">
        <v>4</v>
      </c>
      <c r="CW49" s="1" t="s">
        <v>10</v>
      </c>
      <c r="CX49" s="1" t="s">
        <v>7</v>
      </c>
      <c r="CY49" s="1" t="s">
        <v>13</v>
      </c>
      <c r="CZ49" s="1" t="s">
        <v>14</v>
      </c>
      <c r="DA49" s="1" t="s">
        <v>18</v>
      </c>
      <c r="DE49" t="s">
        <v>23</v>
      </c>
      <c r="DF49" s="1" t="s">
        <v>1</v>
      </c>
      <c r="DG49" s="24">
        <v>2.3815208477444158E-2</v>
      </c>
      <c r="DH49" s="24">
        <v>2.2130945027794936E-2</v>
      </c>
      <c r="DI49" s="24">
        <v>2.2932665713608379E-2</v>
      </c>
      <c r="DJ49" s="24">
        <v>2.2896265372607132E-2</v>
      </c>
      <c r="DK49" s="24">
        <v>2.2391833159756083E-2</v>
      </c>
      <c r="DL49" s="24">
        <v>2.177574009314618E-2</v>
      </c>
      <c r="DM49" s="24">
        <v>2.1387985767026867E-2</v>
      </c>
      <c r="DN49" s="24">
        <v>2.1105475060029102E-2</v>
      </c>
    </row>
    <row r="50" spans="3:118" ht="27" thickBot="1" x14ac:dyDescent="0.3">
      <c r="C50" s="1">
        <v>2025</v>
      </c>
      <c r="D50" s="2">
        <v>2.553762147</v>
      </c>
      <c r="E50" s="2">
        <v>0.18432766980000001</v>
      </c>
      <c r="F50" s="2">
        <v>57.91823231</v>
      </c>
      <c r="G50" s="2">
        <v>103.98504149999999</v>
      </c>
      <c r="H50" s="2">
        <v>4.3657968799999999E-3</v>
      </c>
      <c r="I50" s="2">
        <v>90.421046399999994</v>
      </c>
      <c r="J50" s="2">
        <v>53.176438699999999</v>
      </c>
      <c r="K50" s="2">
        <v>0.24038080719999999</v>
      </c>
      <c r="L50" s="2">
        <v>4.1509558950000001</v>
      </c>
      <c r="M50" s="2">
        <v>0.40204795300000001</v>
      </c>
      <c r="N50" s="2">
        <v>8.0305897909999993E-2</v>
      </c>
      <c r="O50" s="4">
        <v>1.404420717</v>
      </c>
      <c r="P50" s="2">
        <v>0.31512538289999997</v>
      </c>
      <c r="Q50" s="2">
        <v>1.3945490769999999E-2</v>
      </c>
      <c r="R50" s="2">
        <v>0</v>
      </c>
      <c r="W50" s="30"/>
      <c r="X50" s="32" t="s">
        <v>4</v>
      </c>
      <c r="Y50" s="32">
        <v>98.535499999999999</v>
      </c>
      <c r="Z50" s="32">
        <v>90.397400000000005</v>
      </c>
      <c r="AA50" s="32">
        <v>103.985</v>
      </c>
      <c r="AB50" s="32">
        <v>116.0694</v>
      </c>
      <c r="AC50" s="32">
        <v>127.72</v>
      </c>
      <c r="AD50" s="32">
        <v>140.4605</v>
      </c>
      <c r="AE50" s="32">
        <v>157.16470000000001</v>
      </c>
      <c r="AF50" s="29">
        <v>177.739</v>
      </c>
      <c r="AG50" s="32"/>
      <c r="AI50" s="30">
        <v>2020</v>
      </c>
      <c r="AJ50" s="32">
        <v>2.1497999999999999</v>
      </c>
      <c r="AK50" s="32">
        <v>0.156</v>
      </c>
      <c r="AL50" s="32">
        <v>90.397400000000005</v>
      </c>
      <c r="AM50" s="32">
        <v>3.8E-3</v>
      </c>
      <c r="AN50" s="32">
        <v>4.0277000000000003</v>
      </c>
      <c r="AO50" s="32">
        <v>0.3377</v>
      </c>
      <c r="AP50" s="32">
        <v>6.7599999999999993E-2</v>
      </c>
      <c r="AQ50" s="32">
        <v>0</v>
      </c>
      <c r="AR50" s="29">
        <v>97.14</v>
      </c>
      <c r="AU50" s="1">
        <v>2025</v>
      </c>
      <c r="AV50" s="2">
        <v>2.5537999999999998</v>
      </c>
      <c r="AW50" s="2">
        <v>0.18429999999999999</v>
      </c>
      <c r="AX50" s="2">
        <v>103.985</v>
      </c>
      <c r="AY50" s="2">
        <v>4.4000000000000003E-3</v>
      </c>
      <c r="AZ50" s="2">
        <v>4.1509999999999998</v>
      </c>
      <c r="BA50" s="2">
        <v>0.40200000000000002</v>
      </c>
      <c r="BB50" s="2">
        <v>8.0299999999999996E-2</v>
      </c>
      <c r="BC50" s="2">
        <v>0</v>
      </c>
      <c r="BD50">
        <f t="shared" si="18"/>
        <v>111.3608</v>
      </c>
      <c r="BH50" s="1">
        <v>2025</v>
      </c>
      <c r="BI50" s="24">
        <f t="shared" si="21"/>
        <v>2.2932665713608379E-2</v>
      </c>
      <c r="BJ50" s="24">
        <f t="shared" si="22"/>
        <v>1.6549809268611576E-3</v>
      </c>
      <c r="BK50" s="24">
        <f t="shared" si="23"/>
        <v>0.93376663960747408</v>
      </c>
      <c r="BL50" s="24">
        <f t="shared" si="24"/>
        <v>3.9511210407971213E-5</v>
      </c>
      <c r="BM50" s="24">
        <f t="shared" si="25"/>
        <v>3.7275235091701928E-2</v>
      </c>
      <c r="BN50" s="24">
        <f t="shared" si="26"/>
        <v>3.6098878600010062E-3</v>
      </c>
      <c r="BO50" s="24">
        <f t="shared" si="27"/>
        <v>7.2107958994547454E-4</v>
      </c>
      <c r="BP50" s="24">
        <f t="shared" si="28"/>
        <v>0</v>
      </c>
      <c r="BQ50">
        <f t="shared" si="20"/>
        <v>1</v>
      </c>
      <c r="CS50" s="1">
        <v>2019</v>
      </c>
      <c r="CT50" s="24">
        <v>2.3815208477444158E-2</v>
      </c>
      <c r="CU50" s="24">
        <v>2.0733084888629265E-3</v>
      </c>
      <c r="CV50" s="24">
        <v>0.92987932910492899</v>
      </c>
      <c r="CW50" s="24">
        <v>3.7747992514573081E-5</v>
      </c>
      <c r="CX50" s="24">
        <v>3.934284519831379E-2</v>
      </c>
      <c r="CY50" s="24">
        <v>4.1598287751059542E-3</v>
      </c>
      <c r="CZ50" s="24">
        <v>6.9173196282955177E-4</v>
      </c>
      <c r="DA50" s="24">
        <v>0</v>
      </c>
      <c r="DB50">
        <v>0.99999999999999989</v>
      </c>
      <c r="DF50" s="1" t="s">
        <v>2</v>
      </c>
      <c r="DG50" s="24">
        <v>2.0733084888629265E-3</v>
      </c>
      <c r="DH50" s="24">
        <v>1.605929586164299E-3</v>
      </c>
      <c r="DI50" s="24">
        <v>1.6549809268611576E-3</v>
      </c>
      <c r="DJ50" s="24">
        <v>1.6409824262324721E-3</v>
      </c>
      <c r="DK50" s="24">
        <v>1.58464374956299E-3</v>
      </c>
      <c r="DL50" s="24">
        <v>1.5202058455406398E-3</v>
      </c>
      <c r="DM50" s="24">
        <v>1.4820495625786701E-3</v>
      </c>
      <c r="DN50" s="24">
        <v>1.4573539790034261E-3</v>
      </c>
    </row>
    <row r="51" spans="3:118" ht="27" thickBot="1" x14ac:dyDescent="0.3">
      <c r="C51" s="1">
        <v>2030</v>
      </c>
      <c r="D51" s="2">
        <v>2.8365504929999998</v>
      </c>
      <c r="E51" s="2">
        <v>0.2033076164</v>
      </c>
      <c r="F51" s="2">
        <v>63.680805460000002</v>
      </c>
      <c r="G51" s="2">
        <v>116.0693933</v>
      </c>
      <c r="H51" s="2">
        <v>4.7460635729999999E-3</v>
      </c>
      <c r="I51" s="2">
        <v>94.906162820000006</v>
      </c>
      <c r="J51" s="2">
        <v>59.322115359999998</v>
      </c>
      <c r="K51" s="2">
        <v>0.26617313770000001</v>
      </c>
      <c r="L51" s="2">
        <v>4.2382047199999997</v>
      </c>
      <c r="M51" s="2">
        <v>0.44822628780000001</v>
      </c>
      <c r="N51" s="2">
        <v>8.881980548E-2</v>
      </c>
      <c r="O51" s="4">
        <v>2.6346611100000001</v>
      </c>
      <c r="P51" s="2">
        <v>0.35009836529999999</v>
      </c>
      <c r="Q51" s="2">
        <v>1.5487904780000001E-2</v>
      </c>
      <c r="R51" s="2">
        <v>0</v>
      </c>
      <c r="W51" s="30"/>
      <c r="X51" s="32" t="s">
        <v>10</v>
      </c>
      <c r="Y51" s="32">
        <v>4.0000000000000001E-3</v>
      </c>
      <c r="Z51" s="32">
        <v>3.8E-3</v>
      </c>
      <c r="AA51" s="32">
        <v>4.4000000000000003E-3</v>
      </c>
      <c r="AB51" s="32">
        <v>4.7000000000000002E-3</v>
      </c>
      <c r="AC51" s="32">
        <v>5.0000000000000001E-3</v>
      </c>
      <c r="AD51" s="32">
        <v>5.1999999999999998E-3</v>
      </c>
      <c r="AE51" s="32">
        <v>5.5999999999999999E-3</v>
      </c>
      <c r="AF51" s="29">
        <v>6.1000000000000004E-3</v>
      </c>
      <c r="AG51" s="32"/>
      <c r="AI51" s="30">
        <v>2025</v>
      </c>
      <c r="AJ51" s="32">
        <v>2.5537999999999998</v>
      </c>
      <c r="AK51" s="32">
        <v>0.18429999999999999</v>
      </c>
      <c r="AL51" s="32">
        <v>103.985</v>
      </c>
      <c r="AM51" s="32">
        <v>4.4000000000000003E-3</v>
      </c>
      <c r="AN51" s="32">
        <v>4.1509999999999998</v>
      </c>
      <c r="AO51" s="32">
        <v>0.40200000000000002</v>
      </c>
      <c r="AP51" s="32">
        <v>8.0299999999999996E-2</v>
      </c>
      <c r="AQ51" s="32">
        <v>0</v>
      </c>
      <c r="AR51" s="29">
        <v>111.3608</v>
      </c>
      <c r="AU51" s="1">
        <v>2030</v>
      </c>
      <c r="AV51" s="2">
        <v>2.8365999999999998</v>
      </c>
      <c r="AW51" s="2">
        <v>0.20330000000000001</v>
      </c>
      <c r="AX51" s="2">
        <v>116.0694</v>
      </c>
      <c r="AY51" s="2">
        <v>4.7000000000000002E-3</v>
      </c>
      <c r="AZ51" s="2">
        <v>4.2382</v>
      </c>
      <c r="BA51" s="2">
        <v>0.44819999999999999</v>
      </c>
      <c r="BB51" s="2">
        <v>8.8800000000000004E-2</v>
      </c>
      <c r="BC51" s="2">
        <v>0</v>
      </c>
      <c r="BD51">
        <f t="shared" si="18"/>
        <v>123.88920000000002</v>
      </c>
      <c r="BH51" s="1">
        <v>2030</v>
      </c>
      <c r="BI51" s="24">
        <f t="shared" si="21"/>
        <v>2.2896265372607132E-2</v>
      </c>
      <c r="BJ51" s="24">
        <f t="shared" si="22"/>
        <v>1.6409824262324721E-3</v>
      </c>
      <c r="BK51" s="24">
        <f t="shared" si="23"/>
        <v>0.93688069662246576</v>
      </c>
      <c r="BL51" s="24">
        <f t="shared" si="24"/>
        <v>3.7937124462826458E-5</v>
      </c>
      <c r="BM51" s="24">
        <f t="shared" si="25"/>
        <v>3.4209600191138528E-2</v>
      </c>
      <c r="BN51" s="24">
        <f t="shared" si="26"/>
        <v>3.6177487626040034E-3</v>
      </c>
      <c r="BO51" s="24">
        <f t="shared" si="27"/>
        <v>7.1676950048914668E-4</v>
      </c>
      <c r="BP51" s="24">
        <f t="shared" si="28"/>
        <v>0</v>
      </c>
      <c r="BQ51">
        <f t="shared" si="20"/>
        <v>0.99999999999999989</v>
      </c>
      <c r="CS51" s="1">
        <v>2020</v>
      </c>
      <c r="CT51" s="24">
        <v>2.2130945027794936E-2</v>
      </c>
      <c r="CU51" s="24">
        <v>1.605929586164299E-3</v>
      </c>
      <c r="CV51" s="24">
        <v>0.93058884084826032</v>
      </c>
      <c r="CW51" s="24">
        <v>3.9118797611694459E-5</v>
      </c>
      <c r="CX51" s="24">
        <v>4.1462837142268893E-2</v>
      </c>
      <c r="CY51" s="24">
        <v>3.4764257772287419E-3</v>
      </c>
      <c r="CZ51" s="24">
        <v>6.9590282067119613E-4</v>
      </c>
      <c r="DA51" s="24">
        <v>0</v>
      </c>
      <c r="DB51">
        <v>1</v>
      </c>
      <c r="DF51" s="1" t="s">
        <v>4</v>
      </c>
      <c r="DG51" s="24">
        <v>0.92987932910492899</v>
      </c>
      <c r="DH51" s="24">
        <v>0.93058884084826032</v>
      </c>
      <c r="DI51" s="24">
        <v>0.93376663960747408</v>
      </c>
      <c r="DJ51" s="24">
        <v>0.93688069662246576</v>
      </c>
      <c r="DK51" s="24">
        <v>0.94004040731158889</v>
      </c>
      <c r="DL51" s="24">
        <v>0.94314873307226621</v>
      </c>
      <c r="DM51" s="24">
        <v>0.94608397598622218</v>
      </c>
      <c r="DN51" s="24">
        <v>0.94882285301864444</v>
      </c>
    </row>
    <row r="52" spans="3:118" ht="27" thickBot="1" x14ac:dyDescent="0.3">
      <c r="C52" s="1">
        <v>2035</v>
      </c>
      <c r="D52" s="2">
        <v>3.0422507840000002</v>
      </c>
      <c r="E52" s="2">
        <v>0.21532213559999999</v>
      </c>
      <c r="F52" s="2">
        <v>67.780733949999998</v>
      </c>
      <c r="G52" s="2">
        <v>127.7200126</v>
      </c>
      <c r="H52" s="2">
        <v>4.9844263190000002E-3</v>
      </c>
      <c r="I52" s="2">
        <v>96.049735139999996</v>
      </c>
      <c r="J52" s="2">
        <v>64.547623229999999</v>
      </c>
      <c r="K52" s="2">
        <v>0.28409507280000001</v>
      </c>
      <c r="L52" s="2">
        <v>4.3050478270000001</v>
      </c>
      <c r="M52" s="2">
        <v>0.48477057610000002</v>
      </c>
      <c r="N52" s="2">
        <v>9.4088549310000005E-2</v>
      </c>
      <c r="O52" s="4">
        <v>3.9550408990000001</v>
      </c>
      <c r="P52" s="2">
        <v>0.37407112710000001</v>
      </c>
      <c r="Q52" s="2">
        <v>1.6461646999999999E-2</v>
      </c>
      <c r="R52" s="2">
        <v>0</v>
      </c>
      <c r="W52" s="30"/>
      <c r="X52" s="32" t="s">
        <v>7</v>
      </c>
      <c r="Y52" s="32">
        <v>4.1689999999999996</v>
      </c>
      <c r="Z52" s="32">
        <v>4.0277000000000003</v>
      </c>
      <c r="AA52" s="32">
        <v>4.1509999999999998</v>
      </c>
      <c r="AB52" s="32">
        <v>4.2382</v>
      </c>
      <c r="AC52" s="32">
        <v>4.3049999999999997</v>
      </c>
      <c r="AD52" s="32">
        <v>4.3716999999999997</v>
      </c>
      <c r="AE52" s="32">
        <v>4.4701000000000004</v>
      </c>
      <c r="AF52" s="29">
        <v>4.5945999999999998</v>
      </c>
      <c r="AG52" s="32"/>
      <c r="AI52" s="30">
        <v>2030</v>
      </c>
      <c r="AJ52" s="32">
        <v>2.8365999999999998</v>
      </c>
      <c r="AK52" s="32">
        <v>0.20330000000000001</v>
      </c>
      <c r="AL52" s="32">
        <v>116.0694</v>
      </c>
      <c r="AM52" s="32">
        <v>4.7000000000000002E-3</v>
      </c>
      <c r="AN52" s="32">
        <v>4.2382</v>
      </c>
      <c r="AO52" s="32">
        <v>0.44819999999999999</v>
      </c>
      <c r="AP52" s="32">
        <v>8.8800000000000004E-2</v>
      </c>
      <c r="AQ52" s="32">
        <v>0</v>
      </c>
      <c r="AR52" s="29">
        <v>123.88920000000002</v>
      </c>
      <c r="AU52" s="1">
        <v>2035</v>
      </c>
      <c r="AV52" s="2">
        <v>3.0423</v>
      </c>
      <c r="AW52" s="2">
        <v>0.21529999999999999</v>
      </c>
      <c r="AX52" s="2">
        <v>127.72</v>
      </c>
      <c r="AY52" s="2">
        <v>5.0000000000000001E-3</v>
      </c>
      <c r="AZ52" s="2">
        <v>4.3049999999999997</v>
      </c>
      <c r="BA52" s="2">
        <v>0.48480000000000001</v>
      </c>
      <c r="BB52" s="2">
        <v>9.4100000000000003E-2</v>
      </c>
      <c r="BC52" s="2">
        <v>0</v>
      </c>
      <c r="BD52">
        <f t="shared" si="18"/>
        <v>135.8665</v>
      </c>
      <c r="BH52" s="1">
        <v>2035</v>
      </c>
      <c r="BI52" s="24">
        <f t="shared" si="21"/>
        <v>2.2391833159756083E-2</v>
      </c>
      <c r="BJ52" s="24">
        <f t="shared" si="22"/>
        <v>1.58464374956299E-3</v>
      </c>
      <c r="BK52" s="24">
        <f t="shared" si="23"/>
        <v>0.94004040731158889</v>
      </c>
      <c r="BL52" s="24">
        <f t="shared" si="24"/>
        <v>3.6800830226729914E-5</v>
      </c>
      <c r="BM52" s="24">
        <f t="shared" si="25"/>
        <v>3.1685514825214457E-2</v>
      </c>
      <c r="BN52" s="24">
        <f t="shared" si="26"/>
        <v>3.5682084987837324E-3</v>
      </c>
      <c r="BO52" s="24">
        <f t="shared" si="27"/>
        <v>6.9259162486705697E-4</v>
      </c>
      <c r="BP52" s="24">
        <f t="shared" si="28"/>
        <v>0</v>
      </c>
      <c r="BQ52">
        <f t="shared" si="20"/>
        <v>0.99999999999999978</v>
      </c>
      <c r="CS52" s="1">
        <v>2025</v>
      </c>
      <c r="CT52" s="24">
        <v>2.2932665713608379E-2</v>
      </c>
      <c r="CU52" s="24">
        <v>1.6549809268611576E-3</v>
      </c>
      <c r="CV52" s="24">
        <v>0.93376663960747408</v>
      </c>
      <c r="CW52" s="24">
        <v>3.9511210407971213E-5</v>
      </c>
      <c r="CX52" s="24">
        <v>3.7275235091701928E-2</v>
      </c>
      <c r="CY52" s="24">
        <v>3.6098878600010062E-3</v>
      </c>
      <c r="CZ52" s="24">
        <v>7.2107958994547454E-4</v>
      </c>
      <c r="DA52" s="24">
        <v>0</v>
      </c>
      <c r="DB52">
        <v>1</v>
      </c>
      <c r="DF52" s="1" t="s">
        <v>10</v>
      </c>
      <c r="DG52" s="24">
        <v>3.7747992514573081E-5</v>
      </c>
      <c r="DH52" s="24">
        <v>3.9118797611694459E-5</v>
      </c>
      <c r="DI52" s="24">
        <v>3.9511210407971213E-5</v>
      </c>
      <c r="DJ52" s="24">
        <v>3.7937124462826458E-5</v>
      </c>
      <c r="DK52" s="24">
        <v>3.6800830226729914E-5</v>
      </c>
      <c r="DL52" s="24">
        <v>3.4916388678495262E-5</v>
      </c>
      <c r="DM52" s="24">
        <v>3.3710306866127345E-5</v>
      </c>
      <c r="DN52" s="24">
        <v>3.2563587076633333E-5</v>
      </c>
    </row>
    <row r="53" spans="3:118" ht="15.75" thickBot="1" x14ac:dyDescent="0.3">
      <c r="C53" s="1">
        <v>2040</v>
      </c>
      <c r="D53" s="2">
        <v>3.2429574140000001</v>
      </c>
      <c r="E53" s="2">
        <v>0.22642267660000001</v>
      </c>
      <c r="F53" s="2">
        <v>71.964871669999994</v>
      </c>
      <c r="G53" s="2">
        <v>140.4604654</v>
      </c>
      <c r="H53" s="2">
        <v>5.2018188940000003E-3</v>
      </c>
      <c r="I53" s="2">
        <v>96.076584699999998</v>
      </c>
      <c r="J53" s="2">
        <v>69.949985940000005</v>
      </c>
      <c r="K53" s="2">
        <v>0.30119401340000002</v>
      </c>
      <c r="L53" s="2">
        <v>4.3717193080000003</v>
      </c>
      <c r="M53" s="2">
        <v>0.52152302900000003</v>
      </c>
      <c r="N53" s="2">
        <v>9.8883937399999997E-2</v>
      </c>
      <c r="O53" s="4">
        <v>5.3905226009999998</v>
      </c>
      <c r="P53" s="2">
        <v>0.3968653936</v>
      </c>
      <c r="Q53" s="2">
        <v>1.7349294750000001E-2</v>
      </c>
      <c r="R53" s="2">
        <v>0</v>
      </c>
      <c r="W53" s="30"/>
      <c r="X53" s="32" t="s">
        <v>13</v>
      </c>
      <c r="Y53" s="32">
        <v>0.44080000000000003</v>
      </c>
      <c r="Z53" s="32">
        <v>0.3377</v>
      </c>
      <c r="AA53" s="32">
        <v>0.40200000000000002</v>
      </c>
      <c r="AB53" s="32">
        <v>0.44819999999999999</v>
      </c>
      <c r="AC53" s="32">
        <v>0.48480000000000001</v>
      </c>
      <c r="AD53" s="32">
        <v>0.52149999999999996</v>
      </c>
      <c r="AE53" s="32">
        <v>0.57410000000000005</v>
      </c>
      <c r="AF53" s="29">
        <v>0.63990000000000002</v>
      </c>
      <c r="AG53" s="32"/>
      <c r="AI53" s="30">
        <v>2035</v>
      </c>
      <c r="AJ53" s="32">
        <v>3.0423</v>
      </c>
      <c r="AK53" s="32">
        <v>0.21529999999999999</v>
      </c>
      <c r="AL53" s="32">
        <v>127.72</v>
      </c>
      <c r="AM53" s="32">
        <v>5.0000000000000001E-3</v>
      </c>
      <c r="AN53" s="32">
        <v>4.3049999999999997</v>
      </c>
      <c r="AO53" s="32">
        <v>0.48480000000000001</v>
      </c>
      <c r="AP53" s="32">
        <v>9.4100000000000003E-2</v>
      </c>
      <c r="AQ53" s="32">
        <v>0</v>
      </c>
      <c r="AR53" s="29">
        <v>135.8665</v>
      </c>
      <c r="AU53" s="1">
        <v>2040</v>
      </c>
      <c r="AV53" s="2">
        <v>3.2429999999999999</v>
      </c>
      <c r="AW53" s="2">
        <v>0.22639999999999999</v>
      </c>
      <c r="AX53" s="2">
        <v>140.4605</v>
      </c>
      <c r="AY53" s="2">
        <v>5.1999999999999998E-3</v>
      </c>
      <c r="AZ53" s="2">
        <v>4.3716999999999997</v>
      </c>
      <c r="BA53" s="2">
        <v>0.52149999999999996</v>
      </c>
      <c r="BB53" s="2">
        <v>9.8900000000000002E-2</v>
      </c>
      <c r="BC53" s="2">
        <v>0</v>
      </c>
      <c r="BD53">
        <f t="shared" si="18"/>
        <v>148.9272</v>
      </c>
      <c r="BH53" s="1">
        <v>2040</v>
      </c>
      <c r="BI53" s="24">
        <f t="shared" si="21"/>
        <v>2.177574009314618E-2</v>
      </c>
      <c r="BJ53" s="24">
        <f t="shared" si="22"/>
        <v>1.5202058455406398E-3</v>
      </c>
      <c r="BK53" s="24">
        <f t="shared" si="23"/>
        <v>0.94314873307226621</v>
      </c>
      <c r="BL53" s="24">
        <f t="shared" si="24"/>
        <v>3.4916388678495262E-5</v>
      </c>
      <c r="BM53" s="24">
        <f t="shared" si="25"/>
        <v>2.9354610843418796E-2</v>
      </c>
      <c r="BN53" s="24">
        <f t="shared" si="26"/>
        <v>3.5017109030452461E-3</v>
      </c>
      <c r="BO53" s="24">
        <f t="shared" si="27"/>
        <v>6.6408285390445808E-4</v>
      </c>
      <c r="BP53" s="24">
        <f t="shared" si="28"/>
        <v>0</v>
      </c>
      <c r="BQ53">
        <f t="shared" si="20"/>
        <v>1</v>
      </c>
      <c r="CS53" s="1">
        <v>2030</v>
      </c>
      <c r="CT53" s="24">
        <v>2.2896265372607132E-2</v>
      </c>
      <c r="CU53" s="24">
        <v>1.6409824262324721E-3</v>
      </c>
      <c r="CV53" s="24">
        <v>0.93688069662246576</v>
      </c>
      <c r="CW53" s="24">
        <v>3.7937124462826458E-5</v>
      </c>
      <c r="CX53" s="24">
        <v>3.4209600191138528E-2</v>
      </c>
      <c r="CY53" s="24">
        <v>3.6177487626040034E-3</v>
      </c>
      <c r="CZ53" s="24">
        <v>7.1676950048914668E-4</v>
      </c>
      <c r="DA53" s="24">
        <v>0</v>
      </c>
      <c r="DB53">
        <v>0.99999999999999989</v>
      </c>
      <c r="DF53" s="1" t="s">
        <v>7</v>
      </c>
      <c r="DG53" s="24">
        <v>3.934284519831379E-2</v>
      </c>
      <c r="DH53" s="24">
        <v>4.1462837142268893E-2</v>
      </c>
      <c r="DI53" s="24">
        <v>3.7275235091701928E-2</v>
      </c>
      <c r="DJ53" s="24">
        <v>3.4209600191138528E-2</v>
      </c>
      <c r="DK53" s="24">
        <v>3.1685514825214457E-2</v>
      </c>
      <c r="DL53" s="24">
        <v>2.9354610843418796E-2</v>
      </c>
      <c r="DM53" s="24">
        <v>2.6908650486120688E-2</v>
      </c>
      <c r="DN53" s="24">
        <v>2.4527320849557291E-2</v>
      </c>
    </row>
    <row r="54" spans="3:118" ht="15.75" thickBot="1" x14ac:dyDescent="0.3">
      <c r="C54" s="1">
        <v>2045</v>
      </c>
      <c r="D54" s="2">
        <v>3.553048344</v>
      </c>
      <c r="E54" s="2">
        <v>0.24615451839999999</v>
      </c>
      <c r="F54" s="2">
        <v>78.491579720000004</v>
      </c>
      <c r="G54" s="2">
        <v>157.1647236</v>
      </c>
      <c r="H54" s="2">
        <v>5.5911922879999998E-3</v>
      </c>
      <c r="I54" s="2">
        <v>97.843844820000001</v>
      </c>
      <c r="J54" s="2">
        <v>77.245900129999995</v>
      </c>
      <c r="K54" s="2">
        <v>0.32873521300000003</v>
      </c>
      <c r="L54" s="2">
        <v>4.4701069550000003</v>
      </c>
      <c r="M54" s="2">
        <v>0.57413563769999998</v>
      </c>
      <c r="N54" s="2">
        <v>0.1076035176</v>
      </c>
      <c r="O54" s="4">
        <v>7.2070656910000004</v>
      </c>
      <c r="P54" s="2">
        <v>0.43412231769999998</v>
      </c>
      <c r="Q54" s="2">
        <v>1.8925074300000001E-2</v>
      </c>
      <c r="R54" s="2">
        <v>0</v>
      </c>
      <c r="W54" s="30"/>
      <c r="X54" s="32" t="s">
        <v>14</v>
      </c>
      <c r="Y54" s="32">
        <v>7.3300000000000004E-2</v>
      </c>
      <c r="Z54" s="32">
        <v>6.7599999999999993E-2</v>
      </c>
      <c r="AA54" s="32">
        <v>8.0299999999999996E-2</v>
      </c>
      <c r="AB54" s="32">
        <v>8.8800000000000004E-2</v>
      </c>
      <c r="AC54" s="32">
        <v>9.4100000000000003E-2</v>
      </c>
      <c r="AD54" s="32">
        <v>9.8900000000000002E-2</v>
      </c>
      <c r="AE54" s="32">
        <v>0.1076</v>
      </c>
      <c r="AF54" s="29">
        <v>0.1196</v>
      </c>
      <c r="AG54" s="32"/>
      <c r="AI54" s="30">
        <v>2040</v>
      </c>
      <c r="AJ54" s="32">
        <v>3.2429999999999999</v>
      </c>
      <c r="AK54" s="32">
        <v>0.22639999999999999</v>
      </c>
      <c r="AL54" s="32">
        <v>140.4605</v>
      </c>
      <c r="AM54" s="32">
        <v>5.1999999999999998E-3</v>
      </c>
      <c r="AN54" s="32">
        <v>4.3716999999999997</v>
      </c>
      <c r="AO54" s="32">
        <v>0.52149999999999996</v>
      </c>
      <c r="AP54" s="32">
        <v>9.8900000000000002E-2</v>
      </c>
      <c r="AQ54" s="32">
        <v>0</v>
      </c>
      <c r="AR54" s="29">
        <v>148.9272</v>
      </c>
      <c r="AU54" s="1">
        <v>2045</v>
      </c>
      <c r="AV54" s="2">
        <v>3.5529999999999999</v>
      </c>
      <c r="AW54" s="2">
        <v>0.2462</v>
      </c>
      <c r="AX54" s="2">
        <v>157.16470000000001</v>
      </c>
      <c r="AY54" s="2">
        <v>5.5999999999999999E-3</v>
      </c>
      <c r="AZ54" s="2">
        <v>4.4701000000000004</v>
      </c>
      <c r="BA54" s="2">
        <v>0.57410000000000005</v>
      </c>
      <c r="BB54" s="2">
        <v>0.1076</v>
      </c>
      <c r="BC54" s="2">
        <v>0</v>
      </c>
      <c r="BD54">
        <f t="shared" si="18"/>
        <v>166.12129999999999</v>
      </c>
      <c r="BH54" s="1">
        <v>2045</v>
      </c>
      <c r="BI54" s="24">
        <f t="shared" si="21"/>
        <v>2.1387985767026867E-2</v>
      </c>
      <c r="BJ54" s="24">
        <f t="shared" si="22"/>
        <v>1.4820495625786701E-3</v>
      </c>
      <c r="BK54" s="24">
        <f t="shared" si="23"/>
        <v>0.94608397598622218</v>
      </c>
      <c r="BL54" s="24">
        <f t="shared" si="24"/>
        <v>3.3710306866127345E-5</v>
      </c>
      <c r="BM54" s="24">
        <f t="shared" si="25"/>
        <v>2.6908650486120688E-2</v>
      </c>
      <c r="BN54" s="24">
        <f t="shared" si="26"/>
        <v>3.4559084235435194E-3</v>
      </c>
      <c r="BO54" s="24">
        <f t="shared" si="27"/>
        <v>6.4771946764201826E-4</v>
      </c>
      <c r="BP54" s="24">
        <f t="shared" si="28"/>
        <v>0</v>
      </c>
      <c r="BQ54">
        <f t="shared" si="20"/>
        <v>1</v>
      </c>
      <c r="CS54" s="1">
        <v>2035</v>
      </c>
      <c r="CT54" s="24">
        <v>2.2391833159756083E-2</v>
      </c>
      <c r="CU54" s="24">
        <v>1.58464374956299E-3</v>
      </c>
      <c r="CV54" s="24">
        <v>0.94004040731158889</v>
      </c>
      <c r="CW54" s="24">
        <v>3.6800830226729914E-5</v>
      </c>
      <c r="CX54" s="24">
        <v>3.1685514825214457E-2</v>
      </c>
      <c r="CY54" s="24">
        <v>3.5682084987837324E-3</v>
      </c>
      <c r="CZ54" s="24">
        <v>6.9259162486705697E-4</v>
      </c>
      <c r="DA54" s="24">
        <v>0</v>
      </c>
      <c r="DB54">
        <v>0.99999999999999978</v>
      </c>
      <c r="DF54" s="1" t="s">
        <v>13</v>
      </c>
      <c r="DG54" s="24">
        <v>4.1598287751059542E-3</v>
      </c>
      <c r="DH54" s="24">
        <v>3.4764257772287419E-3</v>
      </c>
      <c r="DI54" s="24">
        <v>3.6098878600010062E-3</v>
      </c>
      <c r="DJ54" s="24">
        <v>3.6177487626040034E-3</v>
      </c>
      <c r="DK54" s="24">
        <v>3.5682084987837324E-3</v>
      </c>
      <c r="DL54" s="24">
        <v>3.5017109030452461E-3</v>
      </c>
      <c r="DM54" s="24">
        <v>3.4559084235435194E-3</v>
      </c>
      <c r="DN54" s="24">
        <v>3.4159736672684702E-3</v>
      </c>
    </row>
    <row r="55" spans="3:118" ht="27" thickBot="1" x14ac:dyDescent="0.3">
      <c r="C55" s="1">
        <v>2050</v>
      </c>
      <c r="D55" s="2">
        <v>3.9535662440000001</v>
      </c>
      <c r="E55" s="2">
        <v>0.2729654514</v>
      </c>
      <c r="F55" s="2">
        <v>86.87031777</v>
      </c>
      <c r="G55" s="2">
        <v>177.7390058</v>
      </c>
      <c r="H55" s="2">
        <v>6.1227332850000002E-3</v>
      </c>
      <c r="I55" s="2">
        <v>100.31561240000001</v>
      </c>
      <c r="J55" s="2">
        <v>86.103278779999997</v>
      </c>
      <c r="K55" s="2">
        <v>0.36494627169999999</v>
      </c>
      <c r="L55" s="2">
        <v>4.5946364480000002</v>
      </c>
      <c r="M55" s="2">
        <v>0.63989013790000004</v>
      </c>
      <c r="N55" s="2">
        <v>0.119553829</v>
      </c>
      <c r="O55" s="4">
        <v>9.4970772970000006</v>
      </c>
      <c r="P55" s="2">
        <v>0.4833439719</v>
      </c>
      <c r="Q55" s="2">
        <v>2.1071921269999998E-2</v>
      </c>
      <c r="R55" s="2">
        <v>0</v>
      </c>
      <c r="W55" s="30"/>
      <c r="X55" s="32" t="s">
        <v>18</v>
      </c>
      <c r="Y55" s="32">
        <v>0</v>
      </c>
      <c r="Z55" s="32">
        <v>0</v>
      </c>
      <c r="AA55" s="32">
        <v>0</v>
      </c>
      <c r="AB55" s="32">
        <v>0</v>
      </c>
      <c r="AC55" s="32">
        <v>0</v>
      </c>
      <c r="AD55" s="32">
        <v>0</v>
      </c>
      <c r="AE55" s="32">
        <v>0</v>
      </c>
      <c r="AF55" s="29">
        <v>0</v>
      </c>
      <c r="AG55" s="32"/>
      <c r="AI55" s="30">
        <v>2045</v>
      </c>
      <c r="AJ55" s="32">
        <v>3.5529999999999999</v>
      </c>
      <c r="AK55" s="32">
        <v>0.2462</v>
      </c>
      <c r="AL55" s="32">
        <v>157.16470000000001</v>
      </c>
      <c r="AM55" s="32">
        <v>5.5999999999999999E-3</v>
      </c>
      <c r="AN55" s="32">
        <v>4.4701000000000004</v>
      </c>
      <c r="AO55" s="32">
        <v>0.57410000000000005</v>
      </c>
      <c r="AP55" s="32">
        <v>0.1076</v>
      </c>
      <c r="AQ55" s="32">
        <v>0</v>
      </c>
      <c r="AR55" s="29">
        <v>166.12129999999999</v>
      </c>
      <c r="AU55" s="1">
        <v>2050</v>
      </c>
      <c r="AV55" s="2">
        <v>3.9535999999999998</v>
      </c>
      <c r="AW55" s="2">
        <v>0.27300000000000002</v>
      </c>
      <c r="AX55" s="2">
        <v>177.739</v>
      </c>
      <c r="AY55" s="2">
        <v>6.1000000000000004E-3</v>
      </c>
      <c r="AZ55" s="2">
        <v>4.5945999999999998</v>
      </c>
      <c r="BA55" s="2">
        <v>0.63990000000000002</v>
      </c>
      <c r="BB55" s="2">
        <v>0.1196</v>
      </c>
      <c r="BC55" s="2">
        <v>0</v>
      </c>
      <c r="BD55">
        <f t="shared" si="18"/>
        <v>187.32580000000002</v>
      </c>
      <c r="BH55" s="1">
        <v>2050</v>
      </c>
      <c r="BI55" s="24">
        <f t="shared" si="21"/>
        <v>2.1105475060029102E-2</v>
      </c>
      <c r="BJ55" s="24">
        <f t="shared" si="22"/>
        <v>1.4573539790034261E-3</v>
      </c>
      <c r="BK55" s="24">
        <f t="shared" si="23"/>
        <v>0.94882285301864444</v>
      </c>
      <c r="BL55" s="24">
        <f t="shared" si="24"/>
        <v>3.2563587076633333E-5</v>
      </c>
      <c r="BM55" s="24">
        <f t="shared" si="25"/>
        <v>2.4527320849557291E-2</v>
      </c>
      <c r="BN55" s="24">
        <f t="shared" si="26"/>
        <v>3.4159736672684702E-3</v>
      </c>
      <c r="BO55" s="24">
        <f t="shared" si="27"/>
        <v>6.3845983842054856E-4</v>
      </c>
      <c r="BP55" s="24">
        <f t="shared" si="28"/>
        <v>0</v>
      </c>
      <c r="BQ55">
        <f t="shared" si="20"/>
        <v>0.99999999999999989</v>
      </c>
      <c r="CS55" s="1">
        <v>2040</v>
      </c>
      <c r="CT55" s="24">
        <v>2.177574009314618E-2</v>
      </c>
      <c r="CU55" s="24">
        <v>1.5202058455406398E-3</v>
      </c>
      <c r="CV55" s="24">
        <v>0.94314873307226621</v>
      </c>
      <c r="CW55" s="24">
        <v>3.4916388678495262E-5</v>
      </c>
      <c r="CX55" s="24">
        <v>2.9354610843418796E-2</v>
      </c>
      <c r="CY55" s="24">
        <v>3.5017109030452461E-3</v>
      </c>
      <c r="CZ55" s="24">
        <v>6.6408285390445808E-4</v>
      </c>
      <c r="DA55" s="24">
        <v>0</v>
      </c>
      <c r="DB55">
        <v>1</v>
      </c>
      <c r="DF55" s="1" t="s">
        <v>14</v>
      </c>
      <c r="DG55" s="24">
        <v>6.9173196282955177E-4</v>
      </c>
      <c r="DH55" s="24">
        <v>6.9590282067119613E-4</v>
      </c>
      <c r="DI55" s="24">
        <v>7.2107958994547454E-4</v>
      </c>
      <c r="DJ55" s="24">
        <v>7.1676950048914668E-4</v>
      </c>
      <c r="DK55" s="24">
        <v>6.9259162486705697E-4</v>
      </c>
      <c r="DL55" s="24">
        <v>6.6408285390445808E-4</v>
      </c>
      <c r="DM55" s="24">
        <v>6.4771946764201826E-4</v>
      </c>
      <c r="DN55" s="24">
        <v>6.3845983842054856E-4</v>
      </c>
    </row>
    <row r="56" spans="3:118" ht="27" thickBot="1" x14ac:dyDescent="0.3">
      <c r="W56" s="29"/>
      <c r="Y56" s="29">
        <v>105.9659</v>
      </c>
      <c r="Z56" s="29">
        <v>97.14</v>
      </c>
      <c r="AA56" s="29">
        <v>111.3608</v>
      </c>
      <c r="AB56" s="29">
        <v>123.88920000000002</v>
      </c>
      <c r="AC56" s="29">
        <v>135.8665</v>
      </c>
      <c r="AD56" s="29">
        <v>148.9272</v>
      </c>
      <c r="AE56" s="29">
        <v>166.12129999999999</v>
      </c>
      <c r="AF56" s="29">
        <v>187.32580000000002</v>
      </c>
      <c r="AI56" s="29">
        <v>2050</v>
      </c>
      <c r="AJ56" s="29">
        <v>3.9535999999999998</v>
      </c>
      <c r="AK56" s="29">
        <v>0.27300000000000002</v>
      </c>
      <c r="AL56" s="29">
        <v>177.739</v>
      </c>
      <c r="AM56" s="29">
        <v>6.1000000000000004E-3</v>
      </c>
      <c r="AN56" s="29">
        <v>4.5945999999999998</v>
      </c>
      <c r="AO56" s="29">
        <v>0.63990000000000002</v>
      </c>
      <c r="AP56" s="29">
        <v>0.1196</v>
      </c>
      <c r="AQ56" s="29">
        <v>0</v>
      </c>
      <c r="AR56" s="29">
        <v>187.32580000000002</v>
      </c>
      <c r="CS56" s="1">
        <v>2045</v>
      </c>
      <c r="CT56" s="24">
        <v>2.1387985767026867E-2</v>
      </c>
      <c r="CU56" s="24">
        <v>1.4820495625786701E-3</v>
      </c>
      <c r="CV56" s="24">
        <v>0.94608397598622218</v>
      </c>
      <c r="CW56" s="24">
        <v>3.3710306866127345E-5</v>
      </c>
      <c r="CX56" s="24">
        <v>2.6908650486120688E-2</v>
      </c>
      <c r="CY56" s="24">
        <v>3.4559084235435194E-3</v>
      </c>
      <c r="CZ56" s="24">
        <v>6.4771946764201826E-4</v>
      </c>
      <c r="DA56" s="24">
        <v>0</v>
      </c>
      <c r="DB56">
        <v>1</v>
      </c>
      <c r="DF56" s="1" t="s">
        <v>18</v>
      </c>
      <c r="DG56" s="24">
        <v>0</v>
      </c>
      <c r="DH56" s="24">
        <v>0</v>
      </c>
      <c r="DI56" s="24">
        <v>0</v>
      </c>
      <c r="DJ56" s="24">
        <v>0</v>
      </c>
      <c r="DK56" s="24">
        <v>0</v>
      </c>
      <c r="DL56" s="24">
        <v>0</v>
      </c>
      <c r="DM56" s="24">
        <v>0</v>
      </c>
      <c r="DN56" s="24">
        <v>0</v>
      </c>
    </row>
    <row r="57" spans="3:118" ht="15.75" thickBot="1" x14ac:dyDescent="0.3">
      <c r="CS57" s="1">
        <v>2050</v>
      </c>
      <c r="CT57" s="24">
        <v>2.1105475060029102E-2</v>
      </c>
      <c r="CU57" s="24">
        <v>1.4573539790034261E-3</v>
      </c>
      <c r="CV57" s="24">
        <v>0.94882285301864444</v>
      </c>
      <c r="CW57" s="24">
        <v>3.2563587076633333E-5</v>
      </c>
      <c r="CX57" s="24">
        <v>2.4527320849557291E-2</v>
      </c>
      <c r="CY57" s="24">
        <v>3.4159736672684702E-3</v>
      </c>
      <c r="CZ57" s="24">
        <v>6.3845983842054856E-4</v>
      </c>
      <c r="DA57" s="24">
        <v>0</v>
      </c>
      <c r="DB57">
        <v>0.99999999999999989</v>
      </c>
    </row>
    <row r="61" spans="3:118" ht="15.75" thickBot="1" x14ac:dyDescent="0.3"/>
    <row r="62" spans="3:118" ht="15.75" thickBot="1" x14ac:dyDescent="0.3">
      <c r="C62" s="1" t="s">
        <v>21</v>
      </c>
      <c r="D62" t="s">
        <v>23</v>
      </c>
      <c r="E62" s="1"/>
      <c r="F62" s="1"/>
      <c r="G62" s="1"/>
      <c r="H62" s="1"/>
      <c r="I62" s="1"/>
      <c r="J62" s="1"/>
      <c r="K62" s="1"/>
      <c r="L62" s="1"/>
      <c r="Y62" s="30"/>
      <c r="AA62" s="30"/>
      <c r="AB62" s="30"/>
      <c r="AC62" s="30"/>
      <c r="AD62" s="30"/>
      <c r="AE62" s="30"/>
      <c r="AF62" s="30"/>
      <c r="AG62" s="30"/>
      <c r="AH62" s="30"/>
      <c r="AI62" s="30"/>
      <c r="AK62" s="30"/>
      <c r="AL62" s="30"/>
      <c r="AM62" s="30"/>
      <c r="AN62" s="30"/>
      <c r="AO62" s="30"/>
      <c r="AP62" s="30"/>
      <c r="AQ62" s="30"/>
      <c r="AR62" s="30"/>
      <c r="AU62" s="1" t="s">
        <v>21</v>
      </c>
      <c r="AV62" t="s">
        <v>23</v>
      </c>
      <c r="AW62" s="1"/>
      <c r="AX62" s="1"/>
      <c r="AY62" s="1"/>
      <c r="AZ62" s="1"/>
      <c r="BA62" s="1"/>
      <c r="BB62" s="1"/>
      <c r="BC62" s="1"/>
      <c r="BD62" s="1"/>
      <c r="BH62" s="1" t="s">
        <v>21</v>
      </c>
      <c r="BI62" t="s">
        <v>23</v>
      </c>
      <c r="BJ62" s="1"/>
      <c r="BK62" s="1"/>
      <c r="BL62" s="1"/>
      <c r="BM62" s="1"/>
      <c r="BN62" s="1"/>
      <c r="BO62" s="1"/>
      <c r="BP62" s="1"/>
      <c r="BQ62" s="1"/>
    </row>
    <row r="63" spans="3:118" ht="27" thickBot="1" x14ac:dyDescent="0.3"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10</v>
      </c>
      <c r="I63" s="1" t="s">
        <v>7</v>
      </c>
      <c r="J63" s="1" t="s">
        <v>13</v>
      </c>
      <c r="K63" s="1" t="s">
        <v>20</v>
      </c>
      <c r="L63" s="1" t="s">
        <v>18</v>
      </c>
      <c r="W63" s="30" t="s">
        <v>21</v>
      </c>
      <c r="X63" s="30" t="s">
        <v>0</v>
      </c>
      <c r="Y63" s="30">
        <v>2019</v>
      </c>
      <c r="Z63" s="30">
        <v>2020</v>
      </c>
      <c r="AA63" s="30">
        <v>2025</v>
      </c>
      <c r="AB63" s="30">
        <v>2030</v>
      </c>
      <c r="AC63" s="30">
        <v>2035</v>
      </c>
      <c r="AD63" s="30">
        <v>2040</v>
      </c>
      <c r="AE63" s="30">
        <v>2045</v>
      </c>
      <c r="AF63" s="29">
        <v>2050</v>
      </c>
      <c r="AG63" s="30"/>
      <c r="AI63" s="30" t="s">
        <v>21</v>
      </c>
      <c r="AJ63" s="30" t="s">
        <v>23</v>
      </c>
      <c r="AK63" s="30"/>
      <c r="AL63" s="30"/>
      <c r="AM63" s="30"/>
      <c r="AN63" s="30"/>
      <c r="AO63" s="30"/>
      <c r="AP63" s="30"/>
      <c r="AQ63" s="30"/>
      <c r="AU63" s="1" t="s">
        <v>0</v>
      </c>
      <c r="AV63" s="1" t="s">
        <v>1</v>
      </c>
      <c r="AW63" s="1" t="s">
        <v>2</v>
      </c>
      <c r="AX63" s="1" t="s">
        <v>4</v>
      </c>
      <c r="AY63" s="1" t="s">
        <v>10</v>
      </c>
      <c r="AZ63" s="1" t="s">
        <v>7</v>
      </c>
      <c r="BA63" s="1" t="s">
        <v>13</v>
      </c>
      <c r="BB63" s="1" t="s">
        <v>20</v>
      </c>
      <c r="BC63" s="1" t="s">
        <v>18</v>
      </c>
      <c r="BH63" s="1" t="s">
        <v>0</v>
      </c>
      <c r="BI63" s="1" t="s">
        <v>1</v>
      </c>
      <c r="BJ63" s="1" t="s">
        <v>2</v>
      </c>
      <c r="BK63" s="1" t="s">
        <v>4</v>
      </c>
      <c r="BL63" s="1" t="s">
        <v>10</v>
      </c>
      <c r="BM63" s="1" t="s">
        <v>7</v>
      </c>
      <c r="BN63" s="1" t="s">
        <v>13</v>
      </c>
      <c r="BO63" s="1" t="s">
        <v>20</v>
      </c>
      <c r="BP63" s="1" t="s">
        <v>18</v>
      </c>
    </row>
    <row r="64" spans="3:118" ht="65.25" thickBot="1" x14ac:dyDescent="0.3">
      <c r="C64" s="1">
        <v>2019</v>
      </c>
      <c r="D64" s="2">
        <v>244.58780010000001</v>
      </c>
      <c r="E64" s="2">
        <v>248.8081693</v>
      </c>
      <c r="F64" s="2">
        <v>0.41474426339999998</v>
      </c>
      <c r="G64" s="2">
        <v>20.912059450000001</v>
      </c>
      <c r="H64" s="2">
        <v>59.130546119999998</v>
      </c>
      <c r="I64" s="2">
        <v>3.1143826730000001E-2</v>
      </c>
      <c r="J64" s="2">
        <v>0.74470635380000005</v>
      </c>
      <c r="K64" s="2">
        <v>0.52450921189999999</v>
      </c>
      <c r="L64" s="9">
        <v>0</v>
      </c>
      <c r="W64" s="30" t="s">
        <v>23</v>
      </c>
      <c r="X64" s="32" t="s">
        <v>1</v>
      </c>
      <c r="Y64" s="32">
        <v>244.58779999999999</v>
      </c>
      <c r="Z64" s="32">
        <v>252.96279999999999</v>
      </c>
      <c r="AA64" s="32">
        <v>286.48430000000002</v>
      </c>
      <c r="AB64" s="32">
        <v>307.72309999999999</v>
      </c>
      <c r="AC64" s="32">
        <v>315.50220000000002</v>
      </c>
      <c r="AD64" s="32">
        <v>313.19569999999999</v>
      </c>
      <c r="AE64" s="32">
        <v>299.53129999999999</v>
      </c>
      <c r="AF64" s="29">
        <v>284.1413</v>
      </c>
      <c r="AG64" s="34"/>
      <c r="AI64" s="30" t="s">
        <v>0</v>
      </c>
      <c r="AJ64" s="32" t="s">
        <v>1</v>
      </c>
      <c r="AK64" s="32" t="s">
        <v>2</v>
      </c>
      <c r="AL64" s="32" t="s">
        <v>4</v>
      </c>
      <c r="AM64" s="32" t="s">
        <v>10</v>
      </c>
      <c r="AN64" s="32" t="s">
        <v>7</v>
      </c>
      <c r="AO64" s="32" t="s">
        <v>13</v>
      </c>
      <c r="AP64" s="32" t="s">
        <v>20</v>
      </c>
      <c r="AQ64" s="34" t="s">
        <v>18</v>
      </c>
      <c r="AU64" s="1">
        <v>2019</v>
      </c>
      <c r="AV64" s="2" cm="1">
        <f t="array" ref="AV64:AW71">+ROUND(D64:E71,4)</f>
        <v>244.58779999999999</v>
      </c>
      <c r="AW64" s="2">
        <v>248.8082</v>
      </c>
      <c r="AX64" s="2" cm="1">
        <f t="array" ref="AX64:BC71">+ROUND(G64:L71,4)</f>
        <v>20.912099999999999</v>
      </c>
      <c r="AY64" s="2">
        <v>59.130499999999998</v>
      </c>
      <c r="AZ64" s="2">
        <v>3.1099999999999999E-2</v>
      </c>
      <c r="BA64" s="2">
        <v>0.74470000000000003</v>
      </c>
      <c r="BB64" s="2">
        <v>0.52449999999999997</v>
      </c>
      <c r="BC64" s="9">
        <v>0</v>
      </c>
      <c r="BD64">
        <f t="shared" ref="BD64:BD71" si="29">+SUM(AV64:BC64)</f>
        <v>574.73889999999994</v>
      </c>
      <c r="BH64" s="1">
        <v>2019</v>
      </c>
      <c r="BI64" s="24">
        <f>+AV64/$BD64</f>
        <v>0.42556332971371874</v>
      </c>
      <c r="BJ64" s="24">
        <f t="shared" ref="BJ64:BP64" si="30">+AW64/$BD64</f>
        <v>0.43290649023408723</v>
      </c>
      <c r="BK64" s="24">
        <f t="shared" si="30"/>
        <v>3.638539169699493E-2</v>
      </c>
      <c r="BL64" s="24">
        <f t="shared" si="30"/>
        <v>0.10288236971605716</v>
      </c>
      <c r="BM64" s="24">
        <f t="shared" si="30"/>
        <v>5.4111527860738156E-5</v>
      </c>
      <c r="BN64" s="24">
        <f t="shared" si="30"/>
        <v>1.2957188037907301E-3</v>
      </c>
      <c r="BO64" s="24">
        <f t="shared" si="30"/>
        <v>9.1258830749058398E-4</v>
      </c>
      <c r="BP64" s="24">
        <f t="shared" si="30"/>
        <v>0</v>
      </c>
      <c r="BQ64">
        <f t="shared" ref="BQ64:BQ71" si="31">+SUM(BI64:BP64)</f>
        <v>1.0000000000000002</v>
      </c>
      <c r="CS64" s="1" t="s">
        <v>21</v>
      </c>
      <c r="CT64" t="s">
        <v>23</v>
      </c>
      <c r="CU64" s="1"/>
      <c r="CV64" s="1"/>
      <c r="CW64" s="1"/>
      <c r="CX64" s="1"/>
      <c r="CY64" s="1"/>
      <c r="CZ64" s="1"/>
      <c r="DA64" s="1"/>
      <c r="DB64" s="1"/>
    </row>
    <row r="65" spans="3:117" ht="27" thickBot="1" x14ac:dyDescent="0.3">
      <c r="C65" s="1">
        <v>2020</v>
      </c>
      <c r="D65" s="2">
        <v>252.96278319999999</v>
      </c>
      <c r="E65" s="2">
        <v>255.61297300000001</v>
      </c>
      <c r="F65" s="2">
        <v>0.41675751970000002</v>
      </c>
      <c r="G65" s="2">
        <v>20.17077883</v>
      </c>
      <c r="H65" s="2">
        <v>59.680781719999999</v>
      </c>
      <c r="I65" s="2">
        <v>3.0539266079999999E-2</v>
      </c>
      <c r="J65" s="2">
        <v>0.87269608730000003</v>
      </c>
      <c r="K65" s="2">
        <v>0.52939984269999996</v>
      </c>
      <c r="L65" s="9">
        <v>0</v>
      </c>
      <c r="W65" s="30"/>
      <c r="X65" s="32" t="s">
        <v>2</v>
      </c>
      <c r="Y65" s="32">
        <v>248.8082</v>
      </c>
      <c r="Z65" s="32">
        <v>255.613</v>
      </c>
      <c r="AA65" s="32">
        <v>284.24509999999998</v>
      </c>
      <c r="AB65" s="32">
        <v>296.92099999999999</v>
      </c>
      <c r="AC65" s="32">
        <v>298.85489999999999</v>
      </c>
      <c r="AD65" s="32">
        <v>297.03140000000002</v>
      </c>
      <c r="AE65" s="32">
        <v>293.81720000000001</v>
      </c>
      <c r="AF65" s="29">
        <v>292.7747</v>
      </c>
      <c r="AG65" s="34"/>
      <c r="AI65" s="30">
        <v>2019</v>
      </c>
      <c r="AJ65" s="32">
        <v>244.58779999999999</v>
      </c>
      <c r="AK65" s="32">
        <v>248.8082</v>
      </c>
      <c r="AL65" s="32">
        <v>20.912099999999999</v>
      </c>
      <c r="AM65" s="32">
        <v>59.130499999999998</v>
      </c>
      <c r="AN65" s="32">
        <v>3.1099999999999999E-2</v>
      </c>
      <c r="AO65" s="32">
        <v>0.74470000000000003</v>
      </c>
      <c r="AP65" s="32">
        <v>0.52449999999999997</v>
      </c>
      <c r="AQ65" s="34">
        <v>0</v>
      </c>
      <c r="AR65" s="29">
        <v>574.73889999999994</v>
      </c>
      <c r="AU65" s="1">
        <v>2020</v>
      </c>
      <c r="AV65" s="2">
        <v>252.96279999999999</v>
      </c>
      <c r="AW65" s="2">
        <v>255.613</v>
      </c>
      <c r="AX65" s="2">
        <v>20.1708</v>
      </c>
      <c r="AY65" s="2">
        <v>59.680799999999998</v>
      </c>
      <c r="AZ65" s="2">
        <v>3.0499999999999999E-2</v>
      </c>
      <c r="BA65" s="2">
        <v>0.87270000000000003</v>
      </c>
      <c r="BB65" s="2">
        <v>0.52939999999999998</v>
      </c>
      <c r="BC65" s="9">
        <v>0</v>
      </c>
      <c r="BD65">
        <f t="shared" si="29"/>
        <v>589.8599999999999</v>
      </c>
      <c r="BH65" s="1">
        <v>2020</v>
      </c>
      <c r="BI65" s="24">
        <f t="shared" ref="BI65:BI71" si="32">+AV65/$BD65</f>
        <v>0.42885227003017673</v>
      </c>
      <c r="BJ65" s="24">
        <f t="shared" ref="BJ65:BJ71" si="33">+AW65/$BD65</f>
        <v>0.43334520055606424</v>
      </c>
      <c r="BK65" s="24">
        <f t="shared" ref="BK65:BK71" si="34">+AX65/$BD65</f>
        <v>3.4195910894110469E-2</v>
      </c>
      <c r="BL65" s="24">
        <f t="shared" ref="BL65:BL71" si="35">+AY65/$BD65</f>
        <v>0.1011779066219103</v>
      </c>
      <c r="BM65" s="24">
        <f t="shared" ref="BM65:BM71" si="36">+AZ65/$BD65</f>
        <v>5.1707184755704752E-5</v>
      </c>
      <c r="BN65" s="24">
        <f t="shared" ref="BN65:BN71" si="37">+BA65/$BD65</f>
        <v>1.4795036110263455E-3</v>
      </c>
      <c r="BO65" s="24">
        <f t="shared" ref="BO65:BO71" si="38">+BB65/$BD65</f>
        <v>8.9750110195639654E-4</v>
      </c>
      <c r="BP65" s="24">
        <f t="shared" ref="BP65:BP71" si="39">+BC65/$BD65</f>
        <v>0</v>
      </c>
      <c r="BQ65">
        <f t="shared" si="31"/>
        <v>1</v>
      </c>
      <c r="CS65" s="1" t="s">
        <v>0</v>
      </c>
      <c r="CT65" s="1" t="s">
        <v>1</v>
      </c>
      <c r="CU65" s="1" t="s">
        <v>2</v>
      </c>
      <c r="CV65" s="1" t="s">
        <v>4</v>
      </c>
      <c r="CW65" s="1" t="s">
        <v>10</v>
      </c>
      <c r="CX65" s="1" t="s">
        <v>7</v>
      </c>
      <c r="CY65" s="1" t="s">
        <v>13</v>
      </c>
      <c r="CZ65" s="1" t="s">
        <v>20</v>
      </c>
      <c r="DA65" s="1" t="s">
        <v>18</v>
      </c>
      <c r="DE65" s="1" t="s">
        <v>0</v>
      </c>
      <c r="DF65" s="28" t="s">
        <v>32</v>
      </c>
      <c r="DG65" s="28" t="s">
        <v>32</v>
      </c>
      <c r="DH65" s="28" t="s">
        <v>33</v>
      </c>
      <c r="DI65" s="28" t="s">
        <v>34</v>
      </c>
      <c r="DJ65" s="28" t="s">
        <v>35</v>
      </c>
      <c r="DK65" s="28" t="s">
        <v>36</v>
      </c>
      <c r="DL65" s="28" t="s">
        <v>37</v>
      </c>
      <c r="DM65" s="28" t="s">
        <v>38</v>
      </c>
    </row>
    <row r="66" spans="3:117" ht="27" thickBot="1" x14ac:dyDescent="0.3">
      <c r="C66" s="1">
        <v>2025</v>
      </c>
      <c r="D66" s="2">
        <v>286.4842893</v>
      </c>
      <c r="E66" s="2">
        <v>284.24513739999998</v>
      </c>
      <c r="F66" s="2">
        <v>1.4750820650000001</v>
      </c>
      <c r="G66" s="2">
        <v>18.530491489999999</v>
      </c>
      <c r="H66" s="2">
        <v>75.013558059999994</v>
      </c>
      <c r="I66" s="2">
        <v>3.7174348320000002E-2</v>
      </c>
      <c r="J66" s="2">
        <v>1.0669066199999999</v>
      </c>
      <c r="K66" s="2">
        <v>0.66540961249999997</v>
      </c>
      <c r="L66" s="9">
        <v>0</v>
      </c>
      <c r="W66" s="30"/>
      <c r="X66" s="32" t="s">
        <v>4</v>
      </c>
      <c r="Y66" s="32">
        <v>20.912099999999999</v>
      </c>
      <c r="Z66" s="32">
        <v>20.1708</v>
      </c>
      <c r="AA66" s="32">
        <v>18.5305</v>
      </c>
      <c r="AB66" s="32">
        <v>21.1036</v>
      </c>
      <c r="AC66" s="32">
        <v>30.352599999999999</v>
      </c>
      <c r="AD66" s="32">
        <v>50.087800000000001</v>
      </c>
      <c r="AE66" s="32">
        <v>78.781999999999996</v>
      </c>
      <c r="AF66" s="29">
        <v>113.27979999999999</v>
      </c>
      <c r="AG66" s="34"/>
      <c r="AI66" s="30">
        <v>2020</v>
      </c>
      <c r="AJ66" s="32">
        <v>252.96279999999999</v>
      </c>
      <c r="AK66" s="32">
        <v>255.613</v>
      </c>
      <c r="AL66" s="32">
        <v>20.1708</v>
      </c>
      <c r="AM66" s="32">
        <v>59.680799999999998</v>
      </c>
      <c r="AN66" s="32">
        <v>3.0499999999999999E-2</v>
      </c>
      <c r="AO66" s="32">
        <v>0.87270000000000003</v>
      </c>
      <c r="AP66" s="32">
        <v>0.52939999999999998</v>
      </c>
      <c r="AQ66" s="34">
        <v>0</v>
      </c>
      <c r="AR66" s="29">
        <v>589.8599999999999</v>
      </c>
      <c r="AU66" s="1">
        <v>2025</v>
      </c>
      <c r="AV66" s="2">
        <v>286.48430000000002</v>
      </c>
      <c r="AW66" s="2">
        <v>284.24509999999998</v>
      </c>
      <c r="AX66" s="2">
        <v>18.5305</v>
      </c>
      <c r="AY66" s="2">
        <v>75.013599999999997</v>
      </c>
      <c r="AZ66" s="2">
        <v>3.7199999999999997E-2</v>
      </c>
      <c r="BA66" s="2">
        <v>1.0669</v>
      </c>
      <c r="BB66" s="2">
        <v>0.66539999999999999</v>
      </c>
      <c r="BC66" s="9">
        <v>0</v>
      </c>
      <c r="BD66">
        <f t="shared" si="29"/>
        <v>666.04299999999989</v>
      </c>
      <c r="BH66" s="1">
        <v>2025</v>
      </c>
      <c r="BI66" s="24">
        <f t="shared" si="32"/>
        <v>0.4301288355256343</v>
      </c>
      <c r="BJ66" s="24">
        <f t="shared" si="33"/>
        <v>0.42676689042599353</v>
      </c>
      <c r="BK66" s="24">
        <f t="shared" si="34"/>
        <v>2.7821777272638556E-2</v>
      </c>
      <c r="BL66" s="24">
        <f t="shared" si="35"/>
        <v>0.11262576139978951</v>
      </c>
      <c r="BM66" s="24">
        <f t="shared" si="36"/>
        <v>5.5852249779668886E-5</v>
      </c>
      <c r="BN66" s="24">
        <f t="shared" si="37"/>
        <v>1.6018485292991595E-3</v>
      </c>
      <c r="BO66" s="24">
        <f t="shared" si="38"/>
        <v>9.9903459686536767E-4</v>
      </c>
      <c r="BP66" s="24">
        <f t="shared" si="39"/>
        <v>0</v>
      </c>
      <c r="BQ66">
        <f t="shared" si="31"/>
        <v>1.0000000000000002</v>
      </c>
      <c r="CS66" s="1">
        <v>2019</v>
      </c>
      <c r="CT66" s="24">
        <v>0.42556332971371874</v>
      </c>
      <c r="CU66" s="24">
        <v>0.43290649023408723</v>
      </c>
      <c r="CV66" s="24">
        <v>3.638539169699493E-2</v>
      </c>
      <c r="CW66" s="24">
        <v>0.10288236971605716</v>
      </c>
      <c r="CX66" s="24">
        <v>5.4111527860738156E-5</v>
      </c>
      <c r="CY66" s="24">
        <v>1.2957188037907301E-3</v>
      </c>
      <c r="CZ66" s="24">
        <v>9.1258830749058398E-4</v>
      </c>
      <c r="DA66" s="24">
        <v>0</v>
      </c>
      <c r="DB66">
        <v>1.0000000000000002</v>
      </c>
      <c r="DE66" s="1" t="s">
        <v>1</v>
      </c>
      <c r="DF66" s="24">
        <v>0.42556332971371874</v>
      </c>
      <c r="DG66" s="24">
        <v>0.42885227003017673</v>
      </c>
      <c r="DH66" s="24">
        <v>0.4301288355256343</v>
      </c>
      <c r="DI66" s="24">
        <v>0.42782773669978968</v>
      </c>
      <c r="DJ66" s="24">
        <v>0.41668817229295235</v>
      </c>
      <c r="DK66" s="24">
        <v>0.39409044952974615</v>
      </c>
      <c r="DL66" s="24">
        <v>0.36101605214575999</v>
      </c>
      <c r="DM66" s="24">
        <v>0.32619321607544083</v>
      </c>
    </row>
    <row r="67" spans="3:117" ht="27" thickBot="1" x14ac:dyDescent="0.3">
      <c r="C67" s="1">
        <v>2030</v>
      </c>
      <c r="D67" s="2">
        <v>307.72308520000001</v>
      </c>
      <c r="E67" s="2">
        <v>296.92101339999999</v>
      </c>
      <c r="F67" s="2">
        <v>5.587582523</v>
      </c>
      <c r="G67" s="2">
        <v>21.10358467</v>
      </c>
      <c r="H67" s="2">
        <v>91.352885509999993</v>
      </c>
      <c r="I67" s="2">
        <v>8.7847821100000001E-2</v>
      </c>
      <c r="J67" s="2">
        <v>1.2700428239999999</v>
      </c>
      <c r="K67" s="2">
        <v>0.81034801879999996</v>
      </c>
      <c r="L67" s="9">
        <v>0</v>
      </c>
      <c r="W67" s="30"/>
      <c r="X67" s="32" t="s">
        <v>10</v>
      </c>
      <c r="Y67" s="32">
        <v>59.130499999999998</v>
      </c>
      <c r="Z67" s="32">
        <v>59.680799999999998</v>
      </c>
      <c r="AA67" s="32">
        <v>75.013599999999997</v>
      </c>
      <c r="AB67" s="32">
        <v>91.352900000000005</v>
      </c>
      <c r="AC67" s="32">
        <v>109.4451</v>
      </c>
      <c r="AD67" s="32">
        <v>129.7628</v>
      </c>
      <c r="AE67" s="32">
        <v>151.0153</v>
      </c>
      <c r="AF67" s="29">
        <v>172.36429999999999</v>
      </c>
      <c r="AG67" s="34"/>
      <c r="AI67" s="30">
        <v>2025</v>
      </c>
      <c r="AJ67" s="32">
        <v>286.48430000000002</v>
      </c>
      <c r="AK67" s="32">
        <v>284.24509999999998</v>
      </c>
      <c r="AL67" s="32">
        <v>18.5305</v>
      </c>
      <c r="AM67" s="32">
        <v>75.013599999999997</v>
      </c>
      <c r="AN67" s="32">
        <v>3.7199999999999997E-2</v>
      </c>
      <c r="AO67" s="32">
        <v>1.0669</v>
      </c>
      <c r="AP67" s="32">
        <v>0.66539999999999999</v>
      </c>
      <c r="AQ67" s="34">
        <v>0</v>
      </c>
      <c r="AR67" s="29">
        <v>666.04299999999989</v>
      </c>
      <c r="AU67" s="1">
        <v>2030</v>
      </c>
      <c r="AV67" s="2">
        <v>307.72309999999999</v>
      </c>
      <c r="AW67" s="2">
        <v>296.92099999999999</v>
      </c>
      <c r="AX67" s="2">
        <v>21.1036</v>
      </c>
      <c r="AY67" s="2">
        <v>91.352900000000005</v>
      </c>
      <c r="AZ67" s="2">
        <v>8.7800000000000003E-2</v>
      </c>
      <c r="BA67" s="2">
        <v>1.27</v>
      </c>
      <c r="BB67" s="2">
        <v>0.81030000000000002</v>
      </c>
      <c r="BC67" s="9">
        <v>0</v>
      </c>
      <c r="BD67">
        <f t="shared" si="29"/>
        <v>719.26869999999997</v>
      </c>
      <c r="BH67" s="1">
        <v>2030</v>
      </c>
      <c r="BI67" s="24">
        <f t="shared" si="32"/>
        <v>0.42782773669978968</v>
      </c>
      <c r="BJ67" s="24">
        <f t="shared" si="33"/>
        <v>0.41280956616074077</v>
      </c>
      <c r="BK67" s="24">
        <f t="shared" si="34"/>
        <v>2.934035639254148E-2</v>
      </c>
      <c r="BL67" s="24">
        <f t="shared" si="35"/>
        <v>0.12700802912736228</v>
      </c>
      <c r="BM67" s="24">
        <f t="shared" si="36"/>
        <v>1.2206842866928591E-4</v>
      </c>
      <c r="BN67" s="24">
        <f t="shared" si="37"/>
        <v>1.7656822825739534E-3</v>
      </c>
      <c r="BO67" s="24">
        <f t="shared" si="38"/>
        <v>1.1265609083225784E-3</v>
      </c>
      <c r="BP67" s="24">
        <f t="shared" si="39"/>
        <v>0</v>
      </c>
      <c r="BQ67">
        <f t="shared" si="31"/>
        <v>1</v>
      </c>
      <c r="CS67" s="1">
        <v>2020</v>
      </c>
      <c r="CT67" s="24">
        <v>0.42885227003017673</v>
      </c>
      <c r="CU67" s="24">
        <v>0.43334520055606424</v>
      </c>
      <c r="CV67" s="24">
        <v>3.4195910894110469E-2</v>
      </c>
      <c r="CW67" s="24">
        <v>0.1011779066219103</v>
      </c>
      <c r="CX67" s="24">
        <v>5.1707184755704752E-5</v>
      </c>
      <c r="CY67" s="24">
        <v>1.4795036110263455E-3</v>
      </c>
      <c r="CZ67" s="24">
        <v>8.9750110195639654E-4</v>
      </c>
      <c r="DA67" s="24">
        <v>0</v>
      </c>
      <c r="DB67">
        <v>1</v>
      </c>
      <c r="DE67" s="1" t="s">
        <v>2</v>
      </c>
      <c r="DF67" s="24">
        <v>0.43290649023408723</v>
      </c>
      <c r="DG67" s="24">
        <v>0.43334520055606424</v>
      </c>
      <c r="DH67" s="24">
        <v>0.42676689042599353</v>
      </c>
      <c r="DI67" s="24">
        <v>0.41280956616074077</v>
      </c>
      <c r="DJ67" s="24">
        <v>0.39470185013541281</v>
      </c>
      <c r="DK67" s="24">
        <v>0.37375110178859372</v>
      </c>
      <c r="DL67" s="24">
        <v>0.35412901955996318</v>
      </c>
      <c r="DM67" s="24">
        <v>0.33610432900293752</v>
      </c>
    </row>
    <row r="68" spans="3:117" ht="27" thickBot="1" x14ac:dyDescent="0.3">
      <c r="C68" s="1">
        <v>2035</v>
      </c>
      <c r="D68" s="2">
        <v>315.50224550000001</v>
      </c>
      <c r="E68" s="2">
        <v>298.85489810000001</v>
      </c>
      <c r="F68" s="2">
        <v>13.301006920000001</v>
      </c>
      <c r="G68" s="2">
        <v>30.3526396</v>
      </c>
      <c r="H68" s="2">
        <v>109.4451242</v>
      </c>
      <c r="I68" s="2">
        <v>0.54638150689999998</v>
      </c>
      <c r="J68" s="2">
        <v>1.4942133580000001</v>
      </c>
      <c r="K68" s="2">
        <v>0.9708356668</v>
      </c>
      <c r="L68" s="9">
        <v>0</v>
      </c>
      <c r="W68" s="30"/>
      <c r="X68" s="32" t="s">
        <v>7</v>
      </c>
      <c r="Y68" s="32">
        <v>3.1099999999999999E-2</v>
      </c>
      <c r="Z68" s="32">
        <v>3.0499999999999999E-2</v>
      </c>
      <c r="AA68" s="32">
        <v>3.7199999999999997E-2</v>
      </c>
      <c r="AB68" s="32">
        <v>8.7800000000000003E-2</v>
      </c>
      <c r="AC68" s="32">
        <v>0.5464</v>
      </c>
      <c r="AD68" s="32">
        <v>1.756</v>
      </c>
      <c r="AE68" s="32">
        <v>3.1716000000000002</v>
      </c>
      <c r="AF68" s="29">
        <v>4.6405000000000003</v>
      </c>
      <c r="AG68" s="34"/>
      <c r="AI68" s="30">
        <v>2030</v>
      </c>
      <c r="AJ68" s="32">
        <v>307.72309999999999</v>
      </c>
      <c r="AK68" s="32">
        <v>296.92099999999999</v>
      </c>
      <c r="AL68" s="32">
        <v>21.1036</v>
      </c>
      <c r="AM68" s="32">
        <v>91.352900000000005</v>
      </c>
      <c r="AN68" s="32">
        <v>8.7800000000000003E-2</v>
      </c>
      <c r="AO68" s="32">
        <v>1.27</v>
      </c>
      <c r="AP68" s="32">
        <v>0.81030000000000002</v>
      </c>
      <c r="AQ68" s="34">
        <v>0</v>
      </c>
      <c r="AR68" s="29">
        <v>719.26869999999997</v>
      </c>
      <c r="AU68" s="1">
        <v>2035</v>
      </c>
      <c r="AV68" s="2">
        <v>315.50220000000002</v>
      </c>
      <c r="AW68" s="2">
        <v>298.85489999999999</v>
      </c>
      <c r="AX68" s="2">
        <v>30.352599999999999</v>
      </c>
      <c r="AY68" s="2">
        <v>109.4451</v>
      </c>
      <c r="AZ68" s="2">
        <v>0.5464</v>
      </c>
      <c r="BA68" s="2">
        <v>1.4942</v>
      </c>
      <c r="BB68" s="2">
        <v>0.9708</v>
      </c>
      <c r="BC68" s="9">
        <v>0</v>
      </c>
      <c r="BD68">
        <f t="shared" si="29"/>
        <v>757.1662</v>
      </c>
      <c r="BH68" s="1">
        <v>2035</v>
      </c>
      <c r="BI68" s="24">
        <f t="shared" si="32"/>
        <v>0.41668817229295235</v>
      </c>
      <c r="BJ68" s="24">
        <f t="shared" si="33"/>
        <v>0.39470185013541281</v>
      </c>
      <c r="BK68" s="24">
        <f t="shared" si="34"/>
        <v>4.0087103729669921E-2</v>
      </c>
      <c r="BL68" s="24">
        <f t="shared" si="35"/>
        <v>0.14454567570501695</v>
      </c>
      <c r="BM68" s="24">
        <f t="shared" si="36"/>
        <v>7.216381291188117E-4</v>
      </c>
      <c r="BN68" s="24">
        <f t="shared" si="37"/>
        <v>1.9734108574841298E-3</v>
      </c>
      <c r="BO68" s="24">
        <f t="shared" si="38"/>
        <v>1.282149150345063E-3</v>
      </c>
      <c r="BP68" s="24">
        <f t="shared" si="39"/>
        <v>0</v>
      </c>
      <c r="BQ68">
        <f t="shared" si="31"/>
        <v>1.0000000000000002</v>
      </c>
      <c r="CS68" s="1">
        <v>2025</v>
      </c>
      <c r="CT68" s="24">
        <v>0.4301288355256343</v>
      </c>
      <c r="CU68" s="24">
        <v>0.42676689042599353</v>
      </c>
      <c r="CV68" s="24">
        <v>2.7821777272638556E-2</v>
      </c>
      <c r="CW68" s="24">
        <v>0.11262576139978951</v>
      </c>
      <c r="CX68" s="24">
        <v>5.5852249779668886E-5</v>
      </c>
      <c r="CY68" s="24">
        <v>1.6018485292991595E-3</v>
      </c>
      <c r="CZ68" s="24">
        <v>9.9903459686536767E-4</v>
      </c>
      <c r="DA68" s="24">
        <v>0</v>
      </c>
      <c r="DB68">
        <v>1.0000000000000002</v>
      </c>
      <c r="DE68" s="1" t="s">
        <v>4</v>
      </c>
      <c r="DF68" s="24">
        <v>3.638539169699493E-2</v>
      </c>
      <c r="DG68" s="24">
        <v>3.4195910894110469E-2</v>
      </c>
      <c r="DH68" s="24">
        <v>2.7821777272638556E-2</v>
      </c>
      <c r="DI68" s="24">
        <v>2.934035639254148E-2</v>
      </c>
      <c r="DJ68" s="24">
        <v>4.0087103729669921E-2</v>
      </c>
      <c r="DK68" s="24">
        <v>6.3024887052906611E-2</v>
      </c>
      <c r="DL68" s="24">
        <v>9.4953571196556966E-2</v>
      </c>
      <c r="DM68" s="24">
        <v>0.1300448131911226</v>
      </c>
    </row>
    <row r="69" spans="3:117" ht="27" thickBot="1" x14ac:dyDescent="0.3">
      <c r="C69" s="1">
        <v>2040</v>
      </c>
      <c r="D69" s="2">
        <v>313.19572909999999</v>
      </c>
      <c r="E69" s="2">
        <v>297.03139169999997</v>
      </c>
      <c r="F69" s="2">
        <v>22.194243400000001</v>
      </c>
      <c r="G69" s="2">
        <v>50.087755889999997</v>
      </c>
      <c r="H69" s="2">
        <v>129.7627918</v>
      </c>
      <c r="I69" s="2">
        <v>1.755967439</v>
      </c>
      <c r="J69" s="2">
        <v>1.745683439</v>
      </c>
      <c r="K69" s="2">
        <v>1.1510640379999999</v>
      </c>
      <c r="L69" s="9">
        <v>0</v>
      </c>
      <c r="W69" s="30"/>
      <c r="X69" s="32" t="s">
        <v>13</v>
      </c>
      <c r="Y69" s="32">
        <v>0.74470000000000003</v>
      </c>
      <c r="Z69" s="32">
        <v>0.87270000000000003</v>
      </c>
      <c r="AA69" s="32">
        <v>1.0669</v>
      </c>
      <c r="AB69" s="32">
        <v>1.27</v>
      </c>
      <c r="AC69" s="32">
        <v>1.4942</v>
      </c>
      <c r="AD69" s="32">
        <v>1.7457</v>
      </c>
      <c r="AE69" s="32">
        <v>2.0327000000000002</v>
      </c>
      <c r="AF69" s="29">
        <v>2.3532000000000002</v>
      </c>
      <c r="AG69" s="34"/>
      <c r="AI69" s="30">
        <v>2035</v>
      </c>
      <c r="AJ69" s="32">
        <v>315.50220000000002</v>
      </c>
      <c r="AK69" s="32">
        <v>298.85489999999999</v>
      </c>
      <c r="AL69" s="32">
        <v>30.352599999999999</v>
      </c>
      <c r="AM69" s="32">
        <v>109.4451</v>
      </c>
      <c r="AN69" s="32">
        <v>0.5464</v>
      </c>
      <c r="AO69" s="32">
        <v>1.4942</v>
      </c>
      <c r="AP69" s="32">
        <v>0.9708</v>
      </c>
      <c r="AQ69" s="34">
        <v>0</v>
      </c>
      <c r="AR69" s="29">
        <v>757.1662</v>
      </c>
      <c r="AU69" s="1">
        <v>2040</v>
      </c>
      <c r="AV69" s="2">
        <v>313.19569999999999</v>
      </c>
      <c r="AW69" s="2">
        <v>297.03140000000002</v>
      </c>
      <c r="AX69" s="2">
        <v>50.087800000000001</v>
      </c>
      <c r="AY69" s="2">
        <v>129.7628</v>
      </c>
      <c r="AZ69" s="2">
        <v>1.756</v>
      </c>
      <c r="BA69" s="2">
        <v>1.7457</v>
      </c>
      <c r="BB69" s="2">
        <v>1.1511</v>
      </c>
      <c r="BC69" s="9">
        <v>0</v>
      </c>
      <c r="BD69">
        <f t="shared" si="29"/>
        <v>794.73050000000012</v>
      </c>
      <c r="BH69" s="1">
        <v>2040</v>
      </c>
      <c r="BI69" s="24">
        <f t="shared" si="32"/>
        <v>0.39409044952974615</v>
      </c>
      <c r="BJ69" s="24">
        <f t="shared" si="33"/>
        <v>0.37375110178859372</v>
      </c>
      <c r="BK69" s="24">
        <f t="shared" si="34"/>
        <v>6.3024887052906611E-2</v>
      </c>
      <c r="BL69" s="24">
        <f t="shared" si="35"/>
        <v>0.16327899835227158</v>
      </c>
      <c r="BM69" s="24">
        <f t="shared" si="36"/>
        <v>2.2095540563750854E-3</v>
      </c>
      <c r="BN69" s="24">
        <f t="shared" si="37"/>
        <v>2.1965936880489674E-3</v>
      </c>
      <c r="BO69" s="24">
        <f t="shared" si="38"/>
        <v>1.4484155320577225E-3</v>
      </c>
      <c r="BP69" s="24">
        <f t="shared" si="39"/>
        <v>0</v>
      </c>
      <c r="BQ69">
        <f t="shared" si="31"/>
        <v>0.99999999999999989</v>
      </c>
      <c r="CS69" s="1">
        <v>2030</v>
      </c>
      <c r="CT69" s="24">
        <v>0.42782773669978968</v>
      </c>
      <c r="CU69" s="24">
        <v>0.41280956616074077</v>
      </c>
      <c r="CV69" s="24">
        <v>2.934035639254148E-2</v>
      </c>
      <c r="CW69" s="24">
        <v>0.12700802912736228</v>
      </c>
      <c r="CX69" s="24">
        <v>1.2206842866928591E-4</v>
      </c>
      <c r="CY69" s="24">
        <v>1.7656822825739534E-3</v>
      </c>
      <c r="CZ69" s="24">
        <v>1.1265609083225784E-3</v>
      </c>
      <c r="DA69" s="24">
        <v>0</v>
      </c>
      <c r="DB69">
        <v>1</v>
      </c>
      <c r="DE69" s="1" t="s">
        <v>10</v>
      </c>
      <c r="DF69" s="24">
        <v>0.10288236971605716</v>
      </c>
      <c r="DG69" s="24">
        <v>0.1011779066219103</v>
      </c>
      <c r="DH69" s="24">
        <v>0.11262576139978951</v>
      </c>
      <c r="DI69" s="24">
        <v>0.12700802912736228</v>
      </c>
      <c r="DJ69" s="24">
        <v>0.14454567570501695</v>
      </c>
      <c r="DK69" s="24">
        <v>0.16327899835227158</v>
      </c>
      <c r="DL69" s="24">
        <v>0.18201419157065585</v>
      </c>
      <c r="DM69" s="24">
        <v>0.19787361201483947</v>
      </c>
    </row>
    <row r="70" spans="3:117" ht="15.75" thickBot="1" x14ac:dyDescent="0.3">
      <c r="C70" s="1">
        <v>2045</v>
      </c>
      <c r="D70" s="2">
        <v>299.53129749999999</v>
      </c>
      <c r="E70" s="2">
        <v>293.81722350000001</v>
      </c>
      <c r="F70" s="2">
        <v>30.923113399999998</v>
      </c>
      <c r="G70" s="2">
        <v>78.781953169999994</v>
      </c>
      <c r="H70" s="2">
        <v>151.01527110000001</v>
      </c>
      <c r="I70" s="2">
        <v>3.1716357730000002</v>
      </c>
      <c r="J70" s="2">
        <v>2.0326607860000001</v>
      </c>
      <c r="K70" s="2">
        <v>1.339584678</v>
      </c>
      <c r="L70" s="9">
        <v>0</v>
      </c>
      <c r="W70" s="30"/>
      <c r="X70" s="32" t="s">
        <v>20</v>
      </c>
      <c r="Y70" s="32">
        <v>0.52449999999999997</v>
      </c>
      <c r="Z70" s="32">
        <v>0.52939999999999998</v>
      </c>
      <c r="AA70" s="32">
        <v>0.66539999999999999</v>
      </c>
      <c r="AB70" s="32">
        <v>0.81030000000000002</v>
      </c>
      <c r="AC70" s="32">
        <v>0.9708</v>
      </c>
      <c r="AD70" s="32">
        <v>1.1511</v>
      </c>
      <c r="AE70" s="32">
        <v>1.3395999999999999</v>
      </c>
      <c r="AF70" s="29">
        <v>1.5289999999999999</v>
      </c>
      <c r="AG70" s="34"/>
      <c r="AI70" s="30">
        <v>2040</v>
      </c>
      <c r="AJ70" s="32">
        <v>313.19569999999999</v>
      </c>
      <c r="AK70" s="32">
        <v>297.03140000000002</v>
      </c>
      <c r="AL70" s="32">
        <v>50.087800000000001</v>
      </c>
      <c r="AM70" s="32">
        <v>129.7628</v>
      </c>
      <c r="AN70" s="32">
        <v>1.756</v>
      </c>
      <c r="AO70" s="32">
        <v>1.7457</v>
      </c>
      <c r="AP70" s="32">
        <v>1.1511</v>
      </c>
      <c r="AQ70" s="34">
        <v>0</v>
      </c>
      <c r="AR70" s="29">
        <v>794.73050000000012</v>
      </c>
      <c r="AU70" s="1">
        <v>2045</v>
      </c>
      <c r="AV70" s="2">
        <v>299.53129999999999</v>
      </c>
      <c r="AW70" s="2">
        <v>293.81720000000001</v>
      </c>
      <c r="AX70" s="2">
        <v>78.781999999999996</v>
      </c>
      <c r="AY70" s="2">
        <v>151.0153</v>
      </c>
      <c r="AZ70" s="2">
        <v>3.1716000000000002</v>
      </c>
      <c r="BA70" s="2">
        <v>2.0327000000000002</v>
      </c>
      <c r="BB70" s="2">
        <v>1.3395999999999999</v>
      </c>
      <c r="BC70" s="9">
        <v>0</v>
      </c>
      <c r="BD70">
        <f t="shared" si="29"/>
        <v>829.68970000000013</v>
      </c>
      <c r="BH70" s="1">
        <v>2045</v>
      </c>
      <c r="BI70" s="24">
        <f t="shared" si="32"/>
        <v>0.36101605214575999</v>
      </c>
      <c r="BJ70" s="24">
        <f t="shared" si="33"/>
        <v>0.35412901955996318</v>
      </c>
      <c r="BK70" s="24">
        <f t="shared" si="34"/>
        <v>9.4953571196556966E-2</v>
      </c>
      <c r="BL70" s="24">
        <f t="shared" si="35"/>
        <v>0.18201419157065585</v>
      </c>
      <c r="BM70" s="24">
        <f t="shared" si="36"/>
        <v>3.8226339316975969E-3</v>
      </c>
      <c r="BN70" s="24">
        <f t="shared" si="37"/>
        <v>2.4499520724434688E-3</v>
      </c>
      <c r="BO70" s="24">
        <f t="shared" si="38"/>
        <v>1.6145795229228466E-3</v>
      </c>
      <c r="BP70" s="24">
        <f t="shared" si="39"/>
        <v>0</v>
      </c>
      <c r="BQ70">
        <f t="shared" si="31"/>
        <v>0.99999999999999989</v>
      </c>
      <c r="CS70" s="1">
        <v>2035</v>
      </c>
      <c r="CT70" s="24">
        <v>0.41668817229295235</v>
      </c>
      <c r="CU70" s="24">
        <v>0.39470185013541281</v>
      </c>
      <c r="CV70" s="24">
        <v>4.0087103729669921E-2</v>
      </c>
      <c r="CW70" s="24">
        <v>0.14454567570501695</v>
      </c>
      <c r="CX70" s="24">
        <v>7.216381291188117E-4</v>
      </c>
      <c r="CY70" s="24">
        <v>1.9734108574841298E-3</v>
      </c>
      <c r="CZ70" s="24">
        <v>1.282149150345063E-3</v>
      </c>
      <c r="DA70" s="24">
        <v>0</v>
      </c>
      <c r="DB70">
        <v>1.0000000000000002</v>
      </c>
      <c r="DE70" s="1" t="s">
        <v>7</v>
      </c>
      <c r="DF70" s="24">
        <v>5.4111527860738156E-5</v>
      </c>
      <c r="DG70" s="24">
        <v>5.1707184755704752E-5</v>
      </c>
      <c r="DH70" s="24">
        <v>5.5852249779668886E-5</v>
      </c>
      <c r="DI70" s="24">
        <v>1.2206842866928591E-4</v>
      </c>
      <c r="DJ70" s="24">
        <v>7.216381291188117E-4</v>
      </c>
      <c r="DK70" s="24">
        <v>2.2095540563750854E-3</v>
      </c>
      <c r="DL70" s="24">
        <v>3.8226339316975969E-3</v>
      </c>
      <c r="DM70" s="24">
        <v>5.3272777283629074E-3</v>
      </c>
    </row>
    <row r="71" spans="3:117" ht="27" thickBot="1" x14ac:dyDescent="0.3">
      <c r="C71" s="1">
        <v>2050</v>
      </c>
      <c r="D71" s="2">
        <v>284.14127120000001</v>
      </c>
      <c r="E71" s="2">
        <v>292.77473959999998</v>
      </c>
      <c r="F71" s="2">
        <v>39.469431100000001</v>
      </c>
      <c r="G71" s="2">
        <v>113.27982059999999</v>
      </c>
      <c r="H71" s="2">
        <v>172.3642567</v>
      </c>
      <c r="I71" s="2">
        <v>4.6405356040000001</v>
      </c>
      <c r="J71" s="2">
        <v>2.3532416289999998</v>
      </c>
      <c r="K71" s="2">
        <v>1.528961381</v>
      </c>
      <c r="L71" s="9">
        <v>0</v>
      </c>
      <c r="W71" s="30"/>
      <c r="X71" s="34" t="s">
        <v>18</v>
      </c>
      <c r="Y71" s="34">
        <v>0</v>
      </c>
      <c r="Z71" s="34">
        <v>0</v>
      </c>
      <c r="AA71" s="34">
        <v>0</v>
      </c>
      <c r="AB71" s="34">
        <v>0</v>
      </c>
      <c r="AC71" s="34">
        <v>0</v>
      </c>
      <c r="AD71" s="34">
        <v>0</v>
      </c>
      <c r="AE71" s="34">
        <v>0</v>
      </c>
      <c r="AF71" s="29">
        <v>0</v>
      </c>
      <c r="AG71" s="34"/>
      <c r="AI71" s="30">
        <v>2045</v>
      </c>
      <c r="AJ71" s="32">
        <v>299.53129999999999</v>
      </c>
      <c r="AK71" s="32">
        <v>293.81720000000001</v>
      </c>
      <c r="AL71" s="32">
        <v>78.781999999999996</v>
      </c>
      <c r="AM71" s="32">
        <v>151.0153</v>
      </c>
      <c r="AN71" s="32">
        <v>3.1716000000000002</v>
      </c>
      <c r="AO71" s="32">
        <v>2.0327000000000002</v>
      </c>
      <c r="AP71" s="32">
        <v>1.3395999999999999</v>
      </c>
      <c r="AQ71" s="34">
        <v>0</v>
      </c>
      <c r="AR71" s="29">
        <v>829.68970000000013</v>
      </c>
      <c r="AU71" s="1">
        <v>2050</v>
      </c>
      <c r="AV71" s="2">
        <v>284.1413</v>
      </c>
      <c r="AW71" s="2">
        <v>292.7747</v>
      </c>
      <c r="AX71" s="2">
        <v>113.27979999999999</v>
      </c>
      <c r="AY71" s="2">
        <v>172.36429999999999</v>
      </c>
      <c r="AZ71" s="2">
        <v>4.6405000000000003</v>
      </c>
      <c r="BA71" s="2">
        <v>2.3532000000000002</v>
      </c>
      <c r="BB71" s="2">
        <v>1.5289999999999999</v>
      </c>
      <c r="BC71" s="9">
        <v>0</v>
      </c>
      <c r="BD71">
        <f t="shared" si="29"/>
        <v>871.08279999999991</v>
      </c>
      <c r="BH71" s="1">
        <v>2050</v>
      </c>
      <c r="BI71" s="24">
        <f t="shared" si="32"/>
        <v>0.32619321607544083</v>
      </c>
      <c r="BJ71" s="24">
        <f t="shared" si="33"/>
        <v>0.33610432900293752</v>
      </c>
      <c r="BK71" s="24">
        <f t="shared" si="34"/>
        <v>0.1300448131911226</v>
      </c>
      <c r="BL71" s="24">
        <f t="shared" si="35"/>
        <v>0.19787361201483947</v>
      </c>
      <c r="BM71" s="24">
        <f t="shared" si="36"/>
        <v>5.3272777283629074E-3</v>
      </c>
      <c r="BN71" s="24">
        <f t="shared" si="37"/>
        <v>2.7014653486442395E-3</v>
      </c>
      <c r="BO71" s="24">
        <f t="shared" si="38"/>
        <v>1.7552866386524909E-3</v>
      </c>
      <c r="BP71" s="24">
        <f t="shared" si="39"/>
        <v>0</v>
      </c>
      <c r="BQ71">
        <f t="shared" si="31"/>
        <v>1</v>
      </c>
      <c r="CS71" s="1">
        <v>2040</v>
      </c>
      <c r="CT71" s="24">
        <v>0.39409044952974615</v>
      </c>
      <c r="CU71" s="24">
        <v>0.37375110178859372</v>
      </c>
      <c r="CV71" s="24">
        <v>6.3024887052906611E-2</v>
      </c>
      <c r="CW71" s="24">
        <v>0.16327899835227158</v>
      </c>
      <c r="CX71" s="24">
        <v>2.2095540563750854E-3</v>
      </c>
      <c r="CY71" s="24">
        <v>2.1965936880489674E-3</v>
      </c>
      <c r="CZ71" s="24">
        <v>1.4484155320577225E-3</v>
      </c>
      <c r="DA71" s="24">
        <v>0</v>
      </c>
      <c r="DB71">
        <v>0.99999999999999989</v>
      </c>
      <c r="DE71" s="1" t="s">
        <v>13</v>
      </c>
      <c r="DF71" s="24">
        <v>1.2957188037907301E-3</v>
      </c>
      <c r="DG71" s="24">
        <v>1.4795036110263455E-3</v>
      </c>
      <c r="DH71" s="24">
        <v>1.6018485292991595E-3</v>
      </c>
      <c r="DI71" s="24">
        <v>1.7656822825739534E-3</v>
      </c>
      <c r="DJ71" s="24">
        <v>1.9734108574841298E-3</v>
      </c>
      <c r="DK71" s="24">
        <v>2.1965936880489674E-3</v>
      </c>
      <c r="DL71" s="24">
        <v>2.4499520724434688E-3</v>
      </c>
      <c r="DM71" s="24">
        <v>2.7014653486442395E-3</v>
      </c>
    </row>
    <row r="72" spans="3:117" ht="15.75" thickBot="1" x14ac:dyDescent="0.3">
      <c r="W72" s="29"/>
      <c r="Y72" s="29">
        <v>574.73889999999994</v>
      </c>
      <c r="Z72" s="29">
        <v>589.8599999999999</v>
      </c>
      <c r="AA72" s="29">
        <v>666.04299999999989</v>
      </c>
      <c r="AB72" s="29">
        <v>719.26869999999997</v>
      </c>
      <c r="AC72" s="29">
        <v>757.1662</v>
      </c>
      <c r="AD72" s="29">
        <v>794.73050000000012</v>
      </c>
      <c r="AE72" s="29">
        <v>829.68970000000013</v>
      </c>
      <c r="AF72" s="29">
        <v>871.08279999999991</v>
      </c>
      <c r="AI72" s="29">
        <v>2050</v>
      </c>
      <c r="AJ72" s="29">
        <v>284.1413</v>
      </c>
      <c r="AK72" s="29">
        <v>292.7747</v>
      </c>
      <c r="AL72" s="29">
        <v>113.27979999999999</v>
      </c>
      <c r="AM72" s="29">
        <v>172.36429999999999</v>
      </c>
      <c r="AN72" s="29">
        <v>4.6405000000000003</v>
      </c>
      <c r="AO72" s="29">
        <v>2.3532000000000002</v>
      </c>
      <c r="AP72" s="29">
        <v>1.5289999999999999</v>
      </c>
      <c r="AQ72" s="29">
        <v>0</v>
      </c>
      <c r="AR72" s="29">
        <v>871.08279999999991</v>
      </c>
      <c r="CS72" s="1">
        <v>2045</v>
      </c>
      <c r="CT72" s="24">
        <v>0.36101605214575999</v>
      </c>
      <c r="CU72" s="24">
        <v>0.35412901955996318</v>
      </c>
      <c r="CV72" s="24">
        <v>9.4953571196556966E-2</v>
      </c>
      <c r="CW72" s="24">
        <v>0.18201419157065585</v>
      </c>
      <c r="CX72" s="24">
        <v>3.8226339316975969E-3</v>
      </c>
      <c r="CY72" s="24">
        <v>2.4499520724434688E-3</v>
      </c>
      <c r="CZ72" s="24">
        <v>1.6145795229228466E-3</v>
      </c>
      <c r="DA72" s="24">
        <v>0</v>
      </c>
      <c r="DB72">
        <v>0.99999999999999989</v>
      </c>
      <c r="DE72" s="1" t="s">
        <v>20</v>
      </c>
      <c r="DF72" s="24">
        <v>9.1258830749058398E-4</v>
      </c>
      <c r="DG72" s="24">
        <v>8.9750110195639654E-4</v>
      </c>
      <c r="DH72" s="24">
        <v>9.9903459686536767E-4</v>
      </c>
      <c r="DI72" s="24">
        <v>1.1265609083225784E-3</v>
      </c>
      <c r="DJ72" s="24">
        <v>1.282149150345063E-3</v>
      </c>
      <c r="DK72" s="24">
        <v>1.4484155320577225E-3</v>
      </c>
      <c r="DL72" s="24">
        <v>1.6145795229228466E-3</v>
      </c>
      <c r="DM72" s="24">
        <v>1.7552866386524909E-3</v>
      </c>
    </row>
    <row r="73" spans="3:117" ht="27" thickBot="1" x14ac:dyDescent="0.3">
      <c r="CS73" s="1">
        <v>2050</v>
      </c>
      <c r="CT73" s="24">
        <v>0.32619321607544083</v>
      </c>
      <c r="CU73" s="24">
        <v>0.33610432900293752</v>
      </c>
      <c r="CV73" s="24">
        <v>0.1300448131911226</v>
      </c>
      <c r="CW73" s="24">
        <v>0.19787361201483947</v>
      </c>
      <c r="CX73" s="24">
        <v>5.3272777283629074E-3</v>
      </c>
      <c r="CY73" s="24">
        <v>2.7014653486442395E-3</v>
      </c>
      <c r="CZ73" s="24">
        <v>1.7552866386524909E-3</v>
      </c>
      <c r="DA73" s="24">
        <v>0</v>
      </c>
      <c r="DB73">
        <v>1</v>
      </c>
      <c r="DE73" s="1" t="s">
        <v>18</v>
      </c>
      <c r="DF73" s="24">
        <v>0</v>
      </c>
      <c r="DG73" s="24">
        <v>0</v>
      </c>
      <c r="DH73" s="24">
        <v>0</v>
      </c>
      <c r="DI73" s="24">
        <v>0</v>
      </c>
      <c r="DJ73" s="24">
        <v>0</v>
      </c>
      <c r="DK73" s="24">
        <v>0</v>
      </c>
      <c r="DL73" s="24">
        <v>0</v>
      </c>
      <c r="DM73" s="24">
        <v>0</v>
      </c>
    </row>
    <row r="75" spans="3:117" ht="15.75" thickBot="1" x14ac:dyDescent="0.3"/>
    <row r="76" spans="3:117" ht="15.75" thickBot="1" x14ac:dyDescent="0.3">
      <c r="AB76" s="32"/>
      <c r="AL76" s="32"/>
      <c r="AX76" s="2"/>
    </row>
    <row r="77" spans="3:117" ht="15.75" thickBot="1" x14ac:dyDescent="0.3">
      <c r="AB77" s="32"/>
      <c r="AL77" s="32"/>
      <c r="AX77" s="2"/>
    </row>
    <row r="78" spans="3:117" ht="15.75" thickBot="1" x14ac:dyDescent="0.3">
      <c r="AB78" s="32"/>
      <c r="AL78" s="32"/>
      <c r="AX78" s="2"/>
    </row>
    <row r="79" spans="3:117" ht="15.75" thickBot="1" x14ac:dyDescent="0.3">
      <c r="AB79" s="32"/>
      <c r="AL79" s="32"/>
      <c r="AX79" s="2"/>
    </row>
    <row r="80" spans="3:117" ht="15.75" thickBot="1" x14ac:dyDescent="0.3">
      <c r="AB80" s="32"/>
      <c r="AL80" s="32"/>
      <c r="AX80" s="2"/>
    </row>
    <row r="81" spans="28:50" ht="15.75" thickBot="1" x14ac:dyDescent="0.3">
      <c r="AB81" s="32"/>
      <c r="AL81" s="32"/>
      <c r="AX81" s="2"/>
    </row>
    <row r="82" spans="28:50" ht="15.75" thickBot="1" x14ac:dyDescent="0.3">
      <c r="AB82" s="32"/>
      <c r="AL82" s="32"/>
      <c r="AX82" s="2"/>
    </row>
    <row r="83" spans="28:50" ht="15.75" thickBot="1" x14ac:dyDescent="0.3">
      <c r="AB83" s="32"/>
      <c r="AL83" s="32"/>
      <c r="AX83" s="2"/>
    </row>
  </sheetData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C56A-5FFD-4DE7-8E33-235ADB81394F}">
  <dimension ref="C5:BP71"/>
  <sheetViews>
    <sheetView topLeftCell="L53" workbookViewId="0">
      <selection activeCell="V1" sqref="V1:AF1048576"/>
    </sheetView>
  </sheetViews>
  <sheetFormatPr baseColWidth="10" defaultColWidth="9.140625" defaultRowHeight="15" x14ac:dyDescent="0.25"/>
  <cols>
    <col min="20" max="20" width="9.140625" style="5"/>
    <col min="23" max="23" width="20.42578125" bestFit="1" customWidth="1"/>
    <col min="24" max="24" width="18.85546875" customWidth="1"/>
    <col min="25" max="25" width="12" customWidth="1"/>
    <col min="33" max="33" width="9.140625" style="21"/>
    <col min="36" max="36" width="11.5703125" bestFit="1" customWidth="1"/>
    <col min="47" max="55" width="0" hidden="1" customWidth="1"/>
    <col min="56" max="56" width="9.140625" style="5"/>
  </cols>
  <sheetData>
    <row r="5" spans="3:68" ht="15.75" thickBot="1" x14ac:dyDescent="0.3">
      <c r="C5" t="s">
        <v>6</v>
      </c>
      <c r="D5" t="s">
        <v>22</v>
      </c>
      <c r="V5" t="s">
        <v>6</v>
      </c>
      <c r="W5" t="s">
        <v>22</v>
      </c>
      <c r="AI5" t="s">
        <v>6</v>
      </c>
      <c r="AJ5" t="s">
        <v>22</v>
      </c>
    </row>
    <row r="6" spans="3:68" ht="27" thickBot="1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V6" s="1" t="s">
        <v>0</v>
      </c>
      <c r="W6" s="1" t="s">
        <v>1</v>
      </c>
      <c r="X6" s="1" t="s">
        <v>2</v>
      </c>
      <c r="Y6" s="1" t="s">
        <v>4</v>
      </c>
      <c r="AI6" s="1" t="s">
        <v>0</v>
      </c>
      <c r="AJ6" s="1" t="s">
        <v>1</v>
      </c>
      <c r="AK6" s="1" t="s">
        <v>2</v>
      </c>
      <c r="AL6" s="1" t="s">
        <v>4</v>
      </c>
      <c r="BF6" s="1" t="s">
        <v>0</v>
      </c>
      <c r="BG6" s="12" t="s">
        <v>1</v>
      </c>
      <c r="BH6" s="12" t="s">
        <v>2</v>
      </c>
      <c r="BI6" s="12" t="s">
        <v>4</v>
      </c>
      <c r="BJ6" s="12" t="s">
        <v>10</v>
      </c>
      <c r="BK6" s="12" t="s">
        <v>7</v>
      </c>
      <c r="BL6" s="12" t="s">
        <v>13</v>
      </c>
      <c r="BM6" s="12" t="s">
        <v>14</v>
      </c>
      <c r="BN6" s="10" t="s">
        <v>20</v>
      </c>
      <c r="BO6" s="12" t="s">
        <v>18</v>
      </c>
    </row>
    <row r="7" spans="3:68" ht="15.75" thickBot="1" x14ac:dyDescent="0.3">
      <c r="C7" s="1">
        <v>2019</v>
      </c>
      <c r="D7" s="2">
        <v>22.321113539999999</v>
      </c>
      <c r="E7" s="2">
        <v>0.21185863160000001</v>
      </c>
      <c r="F7" s="2">
        <v>21.579546189999999</v>
      </c>
      <c r="G7" s="2">
        <v>9.1315762589999991</v>
      </c>
      <c r="H7" s="2">
        <v>12.483049319999999</v>
      </c>
      <c r="V7" s="1">
        <v>2019</v>
      </c>
      <c r="W7" s="6" cm="1">
        <f t="array" ref="W7:W14">+ROUND(D7:D14,4)</f>
        <v>22.321100000000001</v>
      </c>
      <c r="X7" s="2" cm="1">
        <f t="array" ref="X7:X14">+ROUND(E7:E14,4)</f>
        <v>0.21190000000000001</v>
      </c>
      <c r="Y7" s="2" cm="1">
        <f t="array" ref="Y7:Y14">+ROUND(G7:G14,4)</f>
        <v>9.1316000000000006</v>
      </c>
      <c r="Z7">
        <f>+SUM(W7:Y7)</f>
        <v>31.6646</v>
      </c>
      <c r="AI7" s="1">
        <v>2019</v>
      </c>
      <c r="AJ7" s="23">
        <f>+W7/$Z7</f>
        <v>0.70492284759636947</v>
      </c>
      <c r="AK7" s="23">
        <f t="shared" ref="AK7:AL14" si="0">+X7/$Z7</f>
        <v>6.6920156894449958E-3</v>
      </c>
      <c r="AL7" s="23">
        <f t="shared" si="0"/>
        <v>0.28838513671418559</v>
      </c>
      <c r="AM7">
        <f>+SUM(AJ7:AL7)</f>
        <v>1</v>
      </c>
      <c r="BF7" s="11">
        <v>2019</v>
      </c>
      <c r="BG7" s="13">
        <f>+W7+W48+W64</f>
        <v>269.4325</v>
      </c>
      <c r="BH7" s="14">
        <f t="shared" ref="BG7:BH14" si="1">+X7+X48+X64</f>
        <v>249.2398</v>
      </c>
      <c r="BI7" s="14">
        <f t="shared" ref="BI7:BI14" si="2">+Y7+W20+W33+Y48+Y64</f>
        <v>238.81580000000002</v>
      </c>
      <c r="BJ7" s="14">
        <f t="shared" ref="BJ7:BJ14" si="3">+Z48+Z64</f>
        <v>59.134499999999996</v>
      </c>
      <c r="BK7" s="14">
        <f t="shared" ref="BK7:BK14" si="4">+X20+X33+AA48+AA64</f>
        <v>25.486199999999997</v>
      </c>
      <c r="BL7" s="14">
        <f>+AB48+AB64</f>
        <v>1.1855</v>
      </c>
      <c r="BM7" s="14">
        <f>+AC48</f>
        <v>7.3300000000000004E-2</v>
      </c>
      <c r="BN7" s="14">
        <f>+AC64</f>
        <v>0.52449999999999997</v>
      </c>
      <c r="BO7" s="15">
        <f t="shared" ref="BO7:BO14" si="5">+AD48+AD64</f>
        <v>2</v>
      </c>
      <c r="BP7" s="21">
        <f>+SUM(BG7:BO7)</f>
        <v>845.89210000000003</v>
      </c>
    </row>
    <row r="8" spans="3:68" ht="15.75" thickBot="1" x14ac:dyDescent="0.3">
      <c r="C8" s="1">
        <v>2020</v>
      </c>
      <c r="D8" s="2">
        <v>21.4421824</v>
      </c>
      <c r="E8" s="2">
        <v>0.20923676599999999</v>
      </c>
      <c r="F8" s="2">
        <v>20.358690429999999</v>
      </c>
      <c r="G8" s="2">
        <v>8.5370896310000006</v>
      </c>
      <c r="H8" s="2">
        <v>12.56659653</v>
      </c>
      <c r="V8" s="1">
        <v>2020</v>
      </c>
      <c r="W8" s="6">
        <v>21.4422</v>
      </c>
      <c r="X8" s="2">
        <v>0.2092</v>
      </c>
      <c r="Y8" s="2">
        <v>8.5371000000000006</v>
      </c>
      <c r="Z8">
        <f>+SUM(W8:Y8)</f>
        <v>30.188499999999998</v>
      </c>
      <c r="AI8" s="1">
        <v>2020</v>
      </c>
      <c r="AJ8" s="23">
        <f t="shared" ref="AJ8:AJ14" si="6">+W8/$Z8</f>
        <v>0.71027709227023539</v>
      </c>
      <c r="AK8" s="23">
        <f t="shared" si="0"/>
        <v>6.929791145634928E-3</v>
      </c>
      <c r="AL8" s="23">
        <f t="shared" si="0"/>
        <v>0.28279311658412976</v>
      </c>
      <c r="AM8">
        <f>+SUM(AJ8:AL8)</f>
        <v>1</v>
      </c>
      <c r="BF8" s="11">
        <v>2020</v>
      </c>
      <c r="BG8" s="16">
        <f t="shared" si="1"/>
        <v>276.59010000000001</v>
      </c>
      <c r="BH8">
        <f t="shared" si="1"/>
        <v>255.935</v>
      </c>
      <c r="BI8">
        <f t="shared" si="2"/>
        <v>223.5308</v>
      </c>
      <c r="BJ8">
        <f t="shared" si="3"/>
        <v>45.445099999999996</v>
      </c>
      <c r="BK8">
        <f t="shared" si="4"/>
        <v>24.891199999999998</v>
      </c>
      <c r="BL8">
        <f t="shared" ref="BL8:BL14" si="7">+AB49+AB65</f>
        <v>1.2101</v>
      </c>
      <c r="BM8">
        <f t="shared" ref="BM8:BM14" si="8">+AC49</f>
        <v>6.7500000000000004E-2</v>
      </c>
      <c r="BN8">
        <f t="shared" ref="BN8:BN14" si="9">+AC65</f>
        <v>0.40310000000000001</v>
      </c>
      <c r="BO8" s="17">
        <f t="shared" si="5"/>
        <v>2</v>
      </c>
      <c r="BP8" s="21">
        <f t="shared" ref="BP8:BP14" si="10">+SUM(BG8:BO8)</f>
        <v>830.07290000000012</v>
      </c>
    </row>
    <row r="9" spans="3:68" ht="15.75" thickBot="1" x14ac:dyDescent="0.3">
      <c r="C9" s="1">
        <v>2025</v>
      </c>
      <c r="D9" s="2">
        <v>26.53025216</v>
      </c>
      <c r="E9" s="2">
        <v>0.25296846560000003</v>
      </c>
      <c r="F9" s="2">
        <v>25.112439429999998</v>
      </c>
      <c r="G9" s="2">
        <v>10.573730339999999</v>
      </c>
      <c r="H9" s="2">
        <v>15.05615985</v>
      </c>
      <c r="V9" s="1">
        <v>2025</v>
      </c>
      <c r="W9" s="6">
        <v>26.5303</v>
      </c>
      <c r="X9" s="2">
        <v>0.253</v>
      </c>
      <c r="Y9" s="2">
        <v>10.573700000000001</v>
      </c>
      <c r="Z9">
        <f t="shared" ref="Z9:Z14" si="11">+SUM(W9:Y9)</f>
        <v>37.356999999999999</v>
      </c>
      <c r="AI9" s="1">
        <v>2025</v>
      </c>
      <c r="AJ9" s="23">
        <f t="shared" si="6"/>
        <v>0.71018283052707665</v>
      </c>
      <c r="AK9" s="23">
        <f t="shared" si="0"/>
        <v>6.77249243782959E-3</v>
      </c>
      <c r="AL9" s="23">
        <f t="shared" si="0"/>
        <v>0.28304467703509384</v>
      </c>
      <c r="AM9">
        <f t="shared" ref="AM9:AM14" si="12">+SUM(AJ9:AL9)</f>
        <v>1</v>
      </c>
      <c r="BF9" s="11">
        <v>2025</v>
      </c>
      <c r="BG9" s="16">
        <f t="shared" si="1"/>
        <v>314.93689999999998</v>
      </c>
      <c r="BH9">
        <f t="shared" si="1"/>
        <v>284.399</v>
      </c>
      <c r="BI9">
        <f t="shared" si="2"/>
        <v>249.34620000000001</v>
      </c>
      <c r="BJ9">
        <f t="shared" si="3"/>
        <v>55.558199999999999</v>
      </c>
      <c r="BK9">
        <f t="shared" si="4"/>
        <v>27.540999999999997</v>
      </c>
      <c r="BL9">
        <f t="shared" si="7"/>
        <v>1.4651999999999998</v>
      </c>
      <c r="BM9">
        <f t="shared" si="8"/>
        <v>7.9399999999999998E-2</v>
      </c>
      <c r="BN9">
        <f t="shared" si="9"/>
        <v>0.49280000000000002</v>
      </c>
      <c r="BO9" s="17">
        <f t="shared" si="5"/>
        <v>2</v>
      </c>
      <c r="BP9" s="21">
        <f t="shared" si="10"/>
        <v>935.81869999999981</v>
      </c>
    </row>
    <row r="10" spans="3:68" ht="15.75" thickBot="1" x14ac:dyDescent="0.3">
      <c r="C10" s="1">
        <v>2030</v>
      </c>
      <c r="D10" s="2">
        <v>31.88902637</v>
      </c>
      <c r="E10" s="2">
        <v>0.29587122490000001</v>
      </c>
      <c r="F10" s="2">
        <v>29.686291539999999</v>
      </c>
      <c r="G10" s="2">
        <v>12.527331869999999</v>
      </c>
      <c r="H10" s="2">
        <v>17.502787919999999</v>
      </c>
      <c r="V10" s="1">
        <v>2030</v>
      </c>
      <c r="W10" s="6">
        <v>31.888999999999999</v>
      </c>
      <c r="X10" s="2">
        <v>0.2959</v>
      </c>
      <c r="Y10" s="2">
        <v>12.5273</v>
      </c>
      <c r="Z10">
        <f t="shared" si="11"/>
        <v>44.712199999999996</v>
      </c>
      <c r="AI10" s="1">
        <v>2030</v>
      </c>
      <c r="AJ10" s="23">
        <f t="shared" si="6"/>
        <v>0.71320579170785603</v>
      </c>
      <c r="AK10" s="23">
        <f t="shared" si="0"/>
        <v>6.6178805784550977E-3</v>
      </c>
      <c r="AL10" s="23">
        <f t="shared" si="0"/>
        <v>0.28017632771368889</v>
      </c>
      <c r="AM10">
        <f t="shared" si="12"/>
        <v>1</v>
      </c>
      <c r="BF10" s="11">
        <v>2030</v>
      </c>
      <c r="BG10" s="16">
        <f t="shared" si="1"/>
        <v>339.30149999999998</v>
      </c>
      <c r="BH10">
        <f t="shared" si="1"/>
        <v>294.86289999999997</v>
      </c>
      <c r="BI10">
        <f t="shared" si="2"/>
        <v>272.14070000000004</v>
      </c>
      <c r="BJ10">
        <f t="shared" si="3"/>
        <v>66.1357</v>
      </c>
      <c r="BK10">
        <f t="shared" si="4"/>
        <v>29.036500000000004</v>
      </c>
      <c r="BL10">
        <f t="shared" si="7"/>
        <v>1.6974</v>
      </c>
      <c r="BM10">
        <f t="shared" si="8"/>
        <v>8.3500000000000005E-2</v>
      </c>
      <c r="BN10">
        <f t="shared" si="9"/>
        <v>0.58660000000000001</v>
      </c>
      <c r="BO10" s="17">
        <f t="shared" si="5"/>
        <v>2</v>
      </c>
      <c r="BP10" s="21">
        <f t="shared" si="10"/>
        <v>1005.8448</v>
      </c>
    </row>
    <row r="11" spans="3:68" ht="15.75" thickBot="1" x14ac:dyDescent="0.3">
      <c r="C11" s="1">
        <v>2035</v>
      </c>
      <c r="D11" s="2">
        <v>38.293079859999999</v>
      </c>
      <c r="E11" s="2">
        <v>0.348309639</v>
      </c>
      <c r="F11" s="2">
        <v>35.297709339999997</v>
      </c>
      <c r="G11" s="2">
        <v>14.925397200000001</v>
      </c>
      <c r="H11" s="2">
        <v>20.494785060000002</v>
      </c>
      <c r="V11" s="1">
        <v>2035</v>
      </c>
      <c r="W11" s="6">
        <v>38.293100000000003</v>
      </c>
      <c r="X11" s="2">
        <v>0.3483</v>
      </c>
      <c r="Y11" s="2">
        <v>14.9254</v>
      </c>
      <c r="Z11">
        <f t="shared" si="11"/>
        <v>53.566800000000001</v>
      </c>
      <c r="AI11" s="1">
        <v>2035</v>
      </c>
      <c r="AJ11" s="23">
        <f t="shared" si="6"/>
        <v>0.71486629778146171</v>
      </c>
      <c r="AK11" s="23">
        <f t="shared" si="0"/>
        <v>6.5021617867783779E-3</v>
      </c>
      <c r="AL11" s="23">
        <f t="shared" si="0"/>
        <v>0.27863154043175997</v>
      </c>
      <c r="AM11">
        <f t="shared" si="12"/>
        <v>1</v>
      </c>
      <c r="BF11" s="11">
        <v>2035</v>
      </c>
      <c r="BG11" s="16">
        <f t="shared" si="1"/>
        <v>345.96500000000003</v>
      </c>
      <c r="BH11">
        <f t="shared" si="1"/>
        <v>281.85309999999998</v>
      </c>
      <c r="BI11">
        <f t="shared" si="2"/>
        <v>296.31650000000002</v>
      </c>
      <c r="BJ11">
        <f t="shared" si="3"/>
        <v>77.808199999999999</v>
      </c>
      <c r="BK11">
        <f t="shared" si="4"/>
        <v>29.7972</v>
      </c>
      <c r="BL11">
        <f t="shared" si="7"/>
        <v>1.927</v>
      </c>
      <c r="BM11">
        <f t="shared" si="8"/>
        <v>8.0799999999999997E-2</v>
      </c>
      <c r="BN11">
        <f t="shared" si="9"/>
        <v>0.69020000000000004</v>
      </c>
      <c r="BO11" s="17">
        <f t="shared" si="5"/>
        <v>2</v>
      </c>
      <c r="BP11" s="21">
        <f t="shared" si="10"/>
        <v>1036.4379999999999</v>
      </c>
    </row>
    <row r="12" spans="3:68" ht="15.75" thickBot="1" x14ac:dyDescent="0.3">
      <c r="C12" s="1">
        <v>2040</v>
      </c>
      <c r="D12" s="2">
        <v>45.906865689999997</v>
      </c>
      <c r="E12" s="2">
        <v>0.41230862239999999</v>
      </c>
      <c r="F12" s="2">
        <v>42.20868497</v>
      </c>
      <c r="G12" s="2">
        <v>17.883164399999998</v>
      </c>
      <c r="H12" s="2">
        <v>24.141154390000001</v>
      </c>
      <c r="V12" s="1">
        <v>2040</v>
      </c>
      <c r="W12" s="6">
        <v>45.9069</v>
      </c>
      <c r="X12" s="2">
        <v>0.4123</v>
      </c>
      <c r="Y12" s="2">
        <v>17.883199999999999</v>
      </c>
      <c r="Z12">
        <f t="shared" si="11"/>
        <v>64.202399999999997</v>
      </c>
      <c r="AI12" s="1">
        <v>2040</v>
      </c>
      <c r="AJ12" s="23">
        <f t="shared" si="6"/>
        <v>0.71503401741990957</v>
      </c>
      <c r="AK12" s="23">
        <f t="shared" si="0"/>
        <v>6.4218783098451155E-3</v>
      </c>
      <c r="AL12" s="23">
        <f t="shared" si="0"/>
        <v>0.27854410427024534</v>
      </c>
      <c r="AM12">
        <f t="shared" si="12"/>
        <v>1</v>
      </c>
      <c r="BF12" s="11">
        <v>2040</v>
      </c>
      <c r="BG12" s="16">
        <f t="shared" si="1"/>
        <v>338.44069999999999</v>
      </c>
      <c r="BH12">
        <f t="shared" si="1"/>
        <v>251.41230000000002</v>
      </c>
      <c r="BI12">
        <f t="shared" si="2"/>
        <v>350.53739999999999</v>
      </c>
      <c r="BJ12">
        <f t="shared" si="3"/>
        <v>90.902299999999997</v>
      </c>
      <c r="BK12">
        <f t="shared" si="4"/>
        <v>33.748400000000004</v>
      </c>
      <c r="BL12">
        <f t="shared" si="7"/>
        <v>2.2016</v>
      </c>
      <c r="BM12">
        <f t="shared" si="8"/>
        <v>8.2600000000000007E-2</v>
      </c>
      <c r="BN12">
        <f t="shared" si="9"/>
        <v>0.80630000000000002</v>
      </c>
      <c r="BO12" s="17">
        <f t="shared" si="5"/>
        <v>2</v>
      </c>
      <c r="BP12" s="21">
        <f t="shared" si="10"/>
        <v>1070.1315999999999</v>
      </c>
    </row>
    <row r="13" spans="3:68" ht="15.75" thickBot="1" x14ac:dyDescent="0.3">
      <c r="C13" s="1">
        <v>2045</v>
      </c>
      <c r="D13" s="2">
        <v>54.960230180000003</v>
      </c>
      <c r="E13" s="2">
        <v>0.49024309900000002</v>
      </c>
      <c r="F13" s="2">
        <v>50.704890329999998</v>
      </c>
      <c r="G13" s="2">
        <v>21.524990280000001</v>
      </c>
      <c r="H13" s="2">
        <v>28.57296462</v>
      </c>
      <c r="V13" s="1">
        <v>2045</v>
      </c>
      <c r="W13" s="6">
        <v>54.9602</v>
      </c>
      <c r="X13" s="2">
        <v>0.49020000000000002</v>
      </c>
      <c r="Y13" s="2">
        <v>21.524999999999999</v>
      </c>
      <c r="Z13">
        <f t="shared" si="11"/>
        <v>76.975400000000008</v>
      </c>
      <c r="AI13" s="1">
        <v>2045</v>
      </c>
      <c r="AJ13" s="23">
        <f t="shared" si="6"/>
        <v>0.71399693928190033</v>
      </c>
      <c r="AK13" s="23">
        <f t="shared" si="0"/>
        <v>6.3682683038996874E-3</v>
      </c>
      <c r="AL13" s="23">
        <f t="shared" si="0"/>
        <v>0.27963479241419981</v>
      </c>
      <c r="AM13">
        <f t="shared" si="12"/>
        <v>0.99999999999999978</v>
      </c>
      <c r="BF13" s="11">
        <v>2045</v>
      </c>
      <c r="BG13" s="16">
        <f t="shared" si="1"/>
        <v>316.21010000000001</v>
      </c>
      <c r="BH13">
        <f t="shared" si="1"/>
        <v>219.87620000000001</v>
      </c>
      <c r="BI13">
        <f t="shared" si="2"/>
        <v>429.51139999999998</v>
      </c>
      <c r="BJ13">
        <f t="shared" si="3"/>
        <v>105.8455</v>
      </c>
      <c r="BK13">
        <f t="shared" si="4"/>
        <v>39.4846</v>
      </c>
      <c r="BL13">
        <f t="shared" si="7"/>
        <v>2.5369999999999999</v>
      </c>
      <c r="BM13">
        <f t="shared" si="8"/>
        <v>9.0700000000000003E-2</v>
      </c>
      <c r="BN13">
        <f t="shared" si="9"/>
        <v>0.93889999999999996</v>
      </c>
      <c r="BO13" s="17">
        <f t="shared" si="5"/>
        <v>2</v>
      </c>
      <c r="BP13" s="21">
        <f t="shared" si="10"/>
        <v>1116.4944</v>
      </c>
    </row>
    <row r="14" spans="3:68" ht="15.75" thickBot="1" x14ac:dyDescent="0.3">
      <c r="C14" s="1">
        <v>2050</v>
      </c>
      <c r="D14" s="2">
        <v>65.726708520000003</v>
      </c>
      <c r="E14" s="2">
        <v>0.58503208929999995</v>
      </c>
      <c r="F14" s="2">
        <v>61.140378310000003</v>
      </c>
      <c r="G14" s="2">
        <v>26.00517992</v>
      </c>
      <c r="H14" s="2">
        <v>33.951043810000002</v>
      </c>
      <c r="V14" s="1">
        <v>2050</v>
      </c>
      <c r="W14" s="7">
        <v>65.726699999999994</v>
      </c>
      <c r="X14" s="8">
        <v>0.58499999999999996</v>
      </c>
      <c r="Y14" s="8">
        <v>26.005199999999999</v>
      </c>
      <c r="Z14">
        <f t="shared" si="11"/>
        <v>92.31689999999999</v>
      </c>
      <c r="AI14" s="1">
        <v>2050</v>
      </c>
      <c r="AJ14" s="23">
        <f t="shared" si="6"/>
        <v>0.71196823116894092</v>
      </c>
      <c r="AK14" s="23">
        <f t="shared" si="0"/>
        <v>6.3368678974272319E-3</v>
      </c>
      <c r="AL14" s="23">
        <f t="shared" si="0"/>
        <v>0.28169490093363186</v>
      </c>
      <c r="AM14">
        <f t="shared" si="12"/>
        <v>1</v>
      </c>
      <c r="BF14" s="11">
        <v>2050</v>
      </c>
      <c r="BG14" s="18">
        <f t="shared" si="1"/>
        <v>292.51279999999997</v>
      </c>
      <c r="BH14" s="19">
        <f t="shared" si="1"/>
        <v>193.11799999999999</v>
      </c>
      <c r="BI14" s="19">
        <f t="shared" si="2"/>
        <v>520.99059999999997</v>
      </c>
      <c r="BJ14" s="19">
        <f t="shared" si="3"/>
        <v>122.53870000000001</v>
      </c>
      <c r="BK14" s="19">
        <f t="shared" si="4"/>
        <v>45.620599999999996</v>
      </c>
      <c r="BL14" s="19">
        <f t="shared" si="7"/>
        <v>2.9178000000000002</v>
      </c>
      <c r="BM14" s="19">
        <f t="shared" si="8"/>
        <v>0.10150000000000001</v>
      </c>
      <c r="BN14" s="19">
        <f t="shared" si="9"/>
        <v>1.0869</v>
      </c>
      <c r="BO14" s="20">
        <f t="shared" si="5"/>
        <v>2</v>
      </c>
      <c r="BP14" s="21">
        <f t="shared" si="10"/>
        <v>1180.8869</v>
      </c>
    </row>
    <row r="15" spans="3:68" x14ac:dyDescent="0.25">
      <c r="W15" s="22"/>
      <c r="X15" s="22"/>
      <c r="Y15" s="22"/>
    </row>
    <row r="18" spans="3:38" ht="15.75" thickBot="1" x14ac:dyDescent="0.3">
      <c r="C18" t="s">
        <v>8</v>
      </c>
      <c r="D18" t="s">
        <v>22</v>
      </c>
      <c r="V18" t="s">
        <v>8</v>
      </c>
      <c r="W18" t="s">
        <v>22</v>
      </c>
      <c r="AI18" t="s">
        <v>8</v>
      </c>
      <c r="AJ18" t="s">
        <v>22</v>
      </c>
    </row>
    <row r="19" spans="3:38" ht="27" thickBot="1" x14ac:dyDescent="0.3">
      <c r="C19" s="1" t="s">
        <v>0</v>
      </c>
      <c r="D19" s="1" t="s">
        <v>3</v>
      </c>
      <c r="E19" s="1" t="s">
        <v>4</v>
      </c>
      <c r="F19" s="1" t="s">
        <v>7</v>
      </c>
      <c r="V19" s="1" t="s">
        <v>0</v>
      </c>
      <c r="W19" s="1" t="s">
        <v>4</v>
      </c>
      <c r="X19" s="1" t="s">
        <v>7</v>
      </c>
      <c r="AI19" s="1" t="s">
        <v>0</v>
      </c>
      <c r="AJ19" s="1" t="s">
        <v>4</v>
      </c>
      <c r="AK19" s="1" t="s">
        <v>7</v>
      </c>
    </row>
    <row r="20" spans="3:38" ht="15.75" thickBot="1" x14ac:dyDescent="0.3">
      <c r="C20" s="1">
        <v>2019</v>
      </c>
      <c r="D20" s="2">
        <v>59.01934378</v>
      </c>
      <c r="E20" s="2">
        <v>18.24995393</v>
      </c>
      <c r="F20" s="2">
        <v>3.162057253</v>
      </c>
      <c r="V20" s="1">
        <v>2019</v>
      </c>
      <c r="W20" s="2" cm="1">
        <f t="array" ref="W20:W27">+ROUND(D20:D27,4)</f>
        <v>59.019300000000001</v>
      </c>
      <c r="X20" s="2" cm="1">
        <f t="array" ref="X20:X27">+ROUND(F20:F27,4)</f>
        <v>3.1621000000000001</v>
      </c>
      <c r="Y20">
        <f>+SUM(W20:X20)</f>
        <v>62.181400000000004</v>
      </c>
      <c r="AI20" s="1">
        <v>2019</v>
      </c>
      <c r="AJ20" s="24">
        <f>+W20/$Y20</f>
        <v>0.94914717262718429</v>
      </c>
      <c r="AK20" s="24">
        <f>+X20/$Y20</f>
        <v>5.0852827372815664E-2</v>
      </c>
      <c r="AL20">
        <f>+SUM(AJ20:AK20)</f>
        <v>1</v>
      </c>
    </row>
    <row r="21" spans="3:38" ht="15.75" thickBot="1" x14ac:dyDescent="0.3">
      <c r="C21" s="1">
        <v>2020</v>
      </c>
      <c r="D21" s="2">
        <v>51.495917079999998</v>
      </c>
      <c r="E21" s="2">
        <v>16.01453107</v>
      </c>
      <c r="F21" s="2">
        <v>2.7657405380000002</v>
      </c>
      <c r="V21" s="1">
        <v>2020</v>
      </c>
      <c r="W21" s="2">
        <v>51.495899999999999</v>
      </c>
      <c r="X21" s="2">
        <v>2.7656999999999998</v>
      </c>
      <c r="Y21">
        <f t="shared" ref="Y21:Y27" si="13">+SUM(W21:X21)</f>
        <v>54.261600000000001</v>
      </c>
      <c r="AI21" s="1">
        <v>2020</v>
      </c>
      <c r="AJ21" s="24">
        <f t="shared" ref="AJ21:AK27" si="14">+W21/$Y21</f>
        <v>0.94903025343889602</v>
      </c>
      <c r="AK21" s="24">
        <f t="shared" si="14"/>
        <v>5.0969746561103979E-2</v>
      </c>
      <c r="AL21">
        <f t="shared" ref="AL21:AL27" si="15">+SUM(AJ21:AK21)</f>
        <v>1</v>
      </c>
    </row>
    <row r="22" spans="3:38" ht="15.75" thickBot="1" x14ac:dyDescent="0.3">
      <c r="C22" s="1">
        <v>2025</v>
      </c>
      <c r="D22" s="2">
        <v>55.153705979999998</v>
      </c>
      <c r="E22" s="2">
        <v>19.406091239999999</v>
      </c>
      <c r="F22" s="2">
        <v>3.3529203349999999</v>
      </c>
      <c r="V22" s="1">
        <v>2025</v>
      </c>
      <c r="W22" s="2">
        <v>55.153700000000001</v>
      </c>
      <c r="X22" s="2">
        <v>3.3529</v>
      </c>
      <c r="Y22">
        <f t="shared" si="13"/>
        <v>58.506599999999999</v>
      </c>
      <c r="AI22" s="1">
        <v>2025</v>
      </c>
      <c r="AJ22" s="24">
        <f t="shared" si="14"/>
        <v>0.94269193561068332</v>
      </c>
      <c r="AK22" s="24">
        <f t="shared" si="14"/>
        <v>5.7308064389316765E-2</v>
      </c>
      <c r="AL22">
        <f t="shared" si="15"/>
        <v>1</v>
      </c>
    </row>
    <row r="23" spans="3:38" ht="15.75" thickBot="1" x14ac:dyDescent="0.3">
      <c r="C23" s="1">
        <v>2030</v>
      </c>
      <c r="D23" s="2">
        <v>57.172437479999999</v>
      </c>
      <c r="E23" s="2">
        <v>22.396839020000002</v>
      </c>
      <c r="F23" s="2">
        <v>3.8804479600000001</v>
      </c>
      <c r="V23" s="1">
        <v>2030</v>
      </c>
      <c r="W23" s="2">
        <v>57.172400000000003</v>
      </c>
      <c r="X23" s="2">
        <v>3.8803999999999998</v>
      </c>
      <c r="Y23">
        <f t="shared" si="13"/>
        <v>61.052800000000005</v>
      </c>
      <c r="AI23" s="1">
        <v>2030</v>
      </c>
      <c r="AJ23" s="24">
        <f t="shared" si="14"/>
        <v>0.93644189947062217</v>
      </c>
      <c r="AK23" s="24">
        <f t="shared" si="14"/>
        <v>6.3558100529377839E-2</v>
      </c>
      <c r="AL23">
        <f t="shared" si="15"/>
        <v>1</v>
      </c>
    </row>
    <row r="24" spans="3:38" ht="15.75" thickBot="1" x14ac:dyDescent="0.3">
      <c r="C24" s="1">
        <v>2035</v>
      </c>
      <c r="D24" s="2">
        <v>55.287790270000002</v>
      </c>
      <c r="E24" s="2">
        <v>24.579113809999999</v>
      </c>
      <c r="F24" s="2">
        <v>4.2847471190000004</v>
      </c>
      <c r="V24" s="1">
        <v>2035</v>
      </c>
      <c r="W24" s="2">
        <v>55.287799999999997</v>
      </c>
      <c r="X24" s="2">
        <v>4.2847</v>
      </c>
      <c r="Y24">
        <f t="shared" si="13"/>
        <v>59.572499999999998</v>
      </c>
      <c r="AI24" s="1">
        <v>2035</v>
      </c>
      <c r="AJ24" s="24">
        <f t="shared" si="14"/>
        <v>0.92807587393512103</v>
      </c>
      <c r="AK24" s="24">
        <f t="shared" si="14"/>
        <v>7.1924126064878927E-2</v>
      </c>
      <c r="AL24">
        <f t="shared" si="15"/>
        <v>1</v>
      </c>
    </row>
    <row r="25" spans="3:38" ht="15.75" thickBot="1" x14ac:dyDescent="0.3">
      <c r="C25" s="1">
        <v>2040</v>
      </c>
      <c r="D25" s="2">
        <v>55.767142190000001</v>
      </c>
      <c r="E25" s="2">
        <v>27.633000160000002</v>
      </c>
      <c r="F25" s="2">
        <v>4.8348437180000001</v>
      </c>
      <c r="V25" s="1">
        <v>2040</v>
      </c>
      <c r="W25" s="2">
        <v>55.767099999999999</v>
      </c>
      <c r="X25" s="2">
        <v>4.8348000000000004</v>
      </c>
      <c r="Y25">
        <f t="shared" si="13"/>
        <v>60.601900000000001</v>
      </c>
      <c r="AI25" s="1">
        <v>2040</v>
      </c>
      <c r="AJ25" s="24">
        <f t="shared" si="14"/>
        <v>0.92022032312518254</v>
      </c>
      <c r="AK25" s="24">
        <f t="shared" si="14"/>
        <v>7.9779676874817462E-2</v>
      </c>
      <c r="AL25">
        <f t="shared" si="15"/>
        <v>1</v>
      </c>
    </row>
    <row r="26" spans="3:38" ht="15.75" thickBot="1" x14ac:dyDescent="0.3">
      <c r="C26" s="1">
        <v>2045</v>
      </c>
      <c r="D26" s="2">
        <v>61.61535902</v>
      </c>
      <c r="E26" s="2">
        <v>32.022318720000001</v>
      </c>
      <c r="F26" s="2">
        <v>5.6064915559999999</v>
      </c>
      <c r="V26" s="1">
        <v>2045</v>
      </c>
      <c r="W26" s="2">
        <v>61.615400000000001</v>
      </c>
      <c r="X26" s="2">
        <v>5.6064999999999996</v>
      </c>
      <c r="Y26">
        <f t="shared" si="13"/>
        <v>67.221900000000005</v>
      </c>
      <c r="AI26" s="1">
        <v>2045</v>
      </c>
      <c r="AJ26" s="24">
        <f t="shared" si="14"/>
        <v>0.91659712087876122</v>
      </c>
      <c r="AK26" s="24">
        <f t="shared" si="14"/>
        <v>8.3402879121238754E-2</v>
      </c>
      <c r="AL26">
        <f t="shared" si="15"/>
        <v>1</v>
      </c>
    </row>
    <row r="27" spans="3:38" ht="15.75" thickBot="1" x14ac:dyDescent="0.3">
      <c r="C27" s="1">
        <v>2050</v>
      </c>
      <c r="D27" s="2">
        <v>70.084470760000002</v>
      </c>
      <c r="E27" s="2">
        <v>37.269815809999997</v>
      </c>
      <c r="F27" s="2">
        <v>6.5232148539999999</v>
      </c>
      <c r="V27" s="1">
        <v>2050</v>
      </c>
      <c r="W27" s="2">
        <v>70.084500000000006</v>
      </c>
      <c r="X27" s="2">
        <v>6.5232000000000001</v>
      </c>
      <c r="Y27">
        <f t="shared" si="13"/>
        <v>76.607700000000008</v>
      </c>
      <c r="AI27" s="1">
        <v>2050</v>
      </c>
      <c r="AJ27" s="24">
        <f t="shared" si="14"/>
        <v>0.91484929060655784</v>
      </c>
      <c r="AK27" s="24">
        <f t="shared" si="14"/>
        <v>8.5150709393442159E-2</v>
      </c>
      <c r="AL27">
        <f t="shared" si="15"/>
        <v>1</v>
      </c>
    </row>
    <row r="31" spans="3:38" ht="15.75" thickBot="1" x14ac:dyDescent="0.3">
      <c r="C31" t="s">
        <v>9</v>
      </c>
      <c r="D31" t="s">
        <v>22</v>
      </c>
      <c r="V31" t="s">
        <v>9</v>
      </c>
      <c r="W31" t="s">
        <v>22</v>
      </c>
      <c r="AI31" t="s">
        <v>9</v>
      </c>
      <c r="AJ31" t="s">
        <v>22</v>
      </c>
    </row>
    <row r="32" spans="3:38" ht="27" thickBot="1" x14ac:dyDescent="0.3">
      <c r="C32" s="1" t="s">
        <v>0</v>
      </c>
      <c r="D32" s="1" t="s">
        <v>3</v>
      </c>
      <c r="E32" s="1" t="s">
        <v>4</v>
      </c>
      <c r="F32" s="1" t="s">
        <v>5</v>
      </c>
      <c r="G32" s="1" t="s">
        <v>7</v>
      </c>
      <c r="V32" s="1" t="s">
        <v>0</v>
      </c>
      <c r="W32" s="1" t="s">
        <v>4</v>
      </c>
      <c r="X32" s="1" t="s">
        <v>7</v>
      </c>
      <c r="AI32" s="1" t="s">
        <v>0</v>
      </c>
      <c r="AJ32" s="1" t="s">
        <v>4</v>
      </c>
      <c r="AK32" s="1" t="s">
        <v>7</v>
      </c>
    </row>
    <row r="33" spans="3:44" ht="15.75" thickBot="1" x14ac:dyDescent="0.3">
      <c r="C33" s="1">
        <v>2019</v>
      </c>
      <c r="D33" s="2">
        <v>86.719482220000003</v>
      </c>
      <c r="E33" s="2">
        <v>51.217250200000002</v>
      </c>
      <c r="F33" s="2">
        <v>96.004245639999994</v>
      </c>
      <c r="G33" s="2">
        <v>18.123960950000001</v>
      </c>
      <c r="V33" s="1">
        <v>2019</v>
      </c>
      <c r="W33" s="2" cm="1">
        <f t="array" ref="W33:W40">+ROUND(E33:E40,4)</f>
        <v>51.217300000000002</v>
      </c>
      <c r="X33" s="2" cm="1">
        <f t="array" ref="X33:X40">+ROUND(G33:G40,4)</f>
        <v>18.123999999999999</v>
      </c>
      <c r="Y33">
        <f>+SUM(W33:X33)</f>
        <v>69.341300000000004</v>
      </c>
      <c r="AI33" s="1">
        <v>2019</v>
      </c>
      <c r="AJ33" s="24">
        <f>+W33/$Y33</f>
        <v>0.73862618670258562</v>
      </c>
      <c r="AK33" s="24">
        <f>+X33/$Y33</f>
        <v>0.26137381329741433</v>
      </c>
      <c r="AL33">
        <f>+SUM(AJ33:AK33)</f>
        <v>1</v>
      </c>
    </row>
    <row r="34" spans="3:44" ht="15.75" thickBot="1" x14ac:dyDescent="0.3">
      <c r="C34" s="1">
        <v>2020</v>
      </c>
      <c r="D34" s="2">
        <v>87.206812220000003</v>
      </c>
      <c r="E34" s="2">
        <v>52.934891729999997</v>
      </c>
      <c r="F34" s="2">
        <v>91.555696760000004</v>
      </c>
      <c r="G34" s="2">
        <v>18.06706269</v>
      </c>
      <c r="V34" s="1">
        <v>2020</v>
      </c>
      <c r="W34" s="2">
        <v>52.934899999999999</v>
      </c>
      <c r="X34" s="2">
        <v>18.0671</v>
      </c>
      <c r="Y34">
        <f t="shared" ref="Y34:Y40" si="16">+SUM(W34:X34)</f>
        <v>71.001999999999995</v>
      </c>
      <c r="AI34" s="1">
        <v>2020</v>
      </c>
      <c r="AJ34" s="24">
        <f t="shared" ref="AJ34:AK40" si="17">+W34/$Y34</f>
        <v>0.74554097067688241</v>
      </c>
      <c r="AK34" s="24">
        <f t="shared" si="17"/>
        <v>0.25445902932311765</v>
      </c>
      <c r="AL34">
        <f t="shared" ref="AL34:AL40" si="18">+SUM(AJ34:AK34)</f>
        <v>1</v>
      </c>
    </row>
    <row r="35" spans="3:44" ht="15.75" thickBot="1" x14ac:dyDescent="0.3">
      <c r="C35" s="1">
        <v>2025</v>
      </c>
      <c r="D35" s="2">
        <v>88.407292400000003</v>
      </c>
      <c r="E35" s="2">
        <v>59.898176630000002</v>
      </c>
      <c r="F35" s="2">
        <v>78.853126979999999</v>
      </c>
      <c r="G35" s="2">
        <v>20.001935670000002</v>
      </c>
      <c r="V35" s="1">
        <v>2025</v>
      </c>
      <c r="W35" s="2">
        <v>59.898200000000003</v>
      </c>
      <c r="X35" s="2">
        <v>20.001899999999999</v>
      </c>
      <c r="Y35">
        <f t="shared" si="16"/>
        <v>79.900100000000009</v>
      </c>
      <c r="AI35" s="1">
        <v>2025</v>
      </c>
      <c r="AJ35" s="24">
        <f t="shared" si="17"/>
        <v>0.74966364247353878</v>
      </c>
      <c r="AK35" s="24">
        <f t="shared" si="17"/>
        <v>0.25033635752646111</v>
      </c>
      <c r="AL35">
        <f t="shared" si="18"/>
        <v>0.99999999999999989</v>
      </c>
    </row>
    <row r="36" spans="3:44" ht="15.75" thickBot="1" x14ac:dyDescent="0.3">
      <c r="C36" s="1">
        <v>2030</v>
      </c>
      <c r="D36" s="2">
        <v>83.804181589999999</v>
      </c>
      <c r="E36" s="2">
        <v>63.678170129999998</v>
      </c>
      <c r="F36" s="2">
        <v>64.588074660000004</v>
      </c>
      <c r="G36" s="2">
        <v>20.791081479999999</v>
      </c>
      <c r="V36" s="1">
        <v>2030</v>
      </c>
      <c r="W36" s="2">
        <v>63.678199999999997</v>
      </c>
      <c r="X36" s="2">
        <v>20.7911</v>
      </c>
      <c r="Y36">
        <f t="shared" si="16"/>
        <v>84.469300000000004</v>
      </c>
      <c r="AI36" s="1">
        <v>2030</v>
      </c>
      <c r="AJ36" s="24">
        <f t="shared" si="17"/>
        <v>0.75386205402436146</v>
      </c>
      <c r="AK36" s="24">
        <f t="shared" si="17"/>
        <v>0.24613794597563848</v>
      </c>
      <c r="AL36">
        <f t="shared" si="18"/>
        <v>1</v>
      </c>
    </row>
    <row r="37" spans="3:44" ht="15.75" thickBot="1" x14ac:dyDescent="0.3">
      <c r="C37" s="1">
        <v>2035</v>
      </c>
      <c r="D37" s="2">
        <v>63.688312259999996</v>
      </c>
      <c r="E37" s="2">
        <v>61.89955406</v>
      </c>
      <c r="F37" s="2">
        <v>48.915782479999997</v>
      </c>
      <c r="G37" s="2">
        <v>19.79971072</v>
      </c>
      <c r="V37" s="1">
        <v>2035</v>
      </c>
      <c r="W37" s="2">
        <v>61.8996</v>
      </c>
      <c r="X37" s="2">
        <v>19.799700000000001</v>
      </c>
      <c r="Y37">
        <f t="shared" si="16"/>
        <v>81.699299999999994</v>
      </c>
      <c r="AI37" s="1">
        <v>2035</v>
      </c>
      <c r="AJ37" s="24">
        <f t="shared" si="17"/>
        <v>0.75765153434607158</v>
      </c>
      <c r="AK37" s="24">
        <f t="shared" si="17"/>
        <v>0.24234846565392854</v>
      </c>
      <c r="AL37">
        <f t="shared" si="18"/>
        <v>1</v>
      </c>
    </row>
    <row r="38" spans="3:44" ht="15.75" thickBot="1" x14ac:dyDescent="0.3">
      <c r="C38" s="1">
        <v>2040</v>
      </c>
      <c r="D38" s="2">
        <v>51.859282159999999</v>
      </c>
      <c r="E38" s="2">
        <v>62.5004226</v>
      </c>
      <c r="F38" s="2">
        <v>35.53896271</v>
      </c>
      <c r="G38" s="2">
        <v>19.57041242</v>
      </c>
      <c r="V38" s="1">
        <v>2040</v>
      </c>
      <c r="W38" s="2">
        <v>62.500399999999999</v>
      </c>
      <c r="X38" s="2">
        <v>19.570399999999999</v>
      </c>
      <c r="Y38">
        <f t="shared" si="16"/>
        <v>82.070799999999991</v>
      </c>
      <c r="AI38" s="1">
        <v>2040</v>
      </c>
      <c r="AJ38" s="24">
        <f t="shared" si="17"/>
        <v>0.76154247308421519</v>
      </c>
      <c r="AK38" s="24">
        <f t="shared" si="17"/>
        <v>0.23845752691578492</v>
      </c>
      <c r="AL38">
        <f t="shared" si="18"/>
        <v>1</v>
      </c>
    </row>
    <row r="39" spans="3:44" ht="15.75" thickBot="1" x14ac:dyDescent="0.3">
      <c r="C39" s="1">
        <v>2045</v>
      </c>
      <c r="D39" s="2">
        <v>50.627214240000001</v>
      </c>
      <c r="E39" s="2">
        <v>66.274213869999997</v>
      </c>
      <c r="F39" s="2">
        <v>24.903429370000001</v>
      </c>
      <c r="G39" s="2">
        <v>20.32683003</v>
      </c>
      <c r="V39" s="1">
        <v>2045</v>
      </c>
      <c r="W39" s="2">
        <v>66.274199999999993</v>
      </c>
      <c r="X39" s="2">
        <v>20.326799999999999</v>
      </c>
      <c r="Y39">
        <f t="shared" si="16"/>
        <v>86.600999999999999</v>
      </c>
      <c r="AI39" s="1">
        <v>2045</v>
      </c>
      <c r="AJ39" s="24">
        <f t="shared" si="17"/>
        <v>0.76528215609519512</v>
      </c>
      <c r="AK39" s="24">
        <f t="shared" si="17"/>
        <v>0.23471784390480477</v>
      </c>
      <c r="AL39">
        <f t="shared" si="18"/>
        <v>0.99999999999999989</v>
      </c>
    </row>
    <row r="40" spans="3:44" ht="15.75" thickBot="1" x14ac:dyDescent="0.3">
      <c r="C40" s="1">
        <v>2050</v>
      </c>
      <c r="D40" s="2">
        <v>52.717863049999998</v>
      </c>
      <c r="E40" s="2">
        <v>70.823760500000006</v>
      </c>
      <c r="F40" s="2">
        <v>16.60148379</v>
      </c>
      <c r="G40" s="2">
        <v>21.22435123</v>
      </c>
      <c r="V40" s="1">
        <v>2050</v>
      </c>
      <c r="W40" s="2">
        <v>70.823800000000006</v>
      </c>
      <c r="X40" s="2">
        <v>21.224399999999999</v>
      </c>
      <c r="Y40">
        <f t="shared" si="16"/>
        <v>92.048200000000008</v>
      </c>
      <c r="AI40" s="1">
        <v>2050</v>
      </c>
      <c r="AJ40" s="24">
        <f t="shared" si="17"/>
        <v>0.76942080344862795</v>
      </c>
      <c r="AK40" s="24">
        <f t="shared" si="17"/>
        <v>0.23057919655137196</v>
      </c>
      <c r="AL40">
        <f t="shared" si="18"/>
        <v>0.99999999999999989</v>
      </c>
    </row>
    <row r="46" spans="3:44" ht="15.75" thickBot="1" x14ac:dyDescent="0.3">
      <c r="C46" t="s">
        <v>19</v>
      </c>
      <c r="D46" t="s">
        <v>23</v>
      </c>
      <c r="V46" t="s">
        <v>19</v>
      </c>
      <c r="W46" t="s">
        <v>23</v>
      </c>
      <c r="AI46" t="s">
        <v>19</v>
      </c>
      <c r="AJ46" t="s">
        <v>23</v>
      </c>
    </row>
    <row r="47" spans="3:44" ht="27" thickBot="1" x14ac:dyDescent="0.3">
      <c r="C47" s="1" t="s">
        <v>0</v>
      </c>
      <c r="D47" s="1" t="s">
        <v>1</v>
      </c>
      <c r="E47" s="1" t="s">
        <v>2</v>
      </c>
      <c r="F47" s="1" t="s">
        <v>3</v>
      </c>
      <c r="G47" s="1" t="s">
        <v>4</v>
      </c>
      <c r="H47" s="1" t="s">
        <v>10</v>
      </c>
      <c r="I47" s="1" t="s">
        <v>11</v>
      </c>
      <c r="J47" s="1" t="s">
        <v>12</v>
      </c>
      <c r="K47" s="1" t="s">
        <v>5</v>
      </c>
      <c r="L47" s="1" t="s">
        <v>7</v>
      </c>
      <c r="M47" s="1" t="s">
        <v>13</v>
      </c>
      <c r="N47" s="1" t="s">
        <v>14</v>
      </c>
      <c r="O47" s="3" t="s">
        <v>15</v>
      </c>
      <c r="P47" s="1" t="s">
        <v>16</v>
      </c>
      <c r="Q47" s="1" t="s">
        <v>17</v>
      </c>
      <c r="R47" s="1" t="s">
        <v>18</v>
      </c>
      <c r="V47" s="1" t="s">
        <v>0</v>
      </c>
      <c r="W47" s="1" t="s">
        <v>1</v>
      </c>
      <c r="X47" s="1" t="s">
        <v>2</v>
      </c>
      <c r="Y47" s="1" t="s">
        <v>4</v>
      </c>
      <c r="Z47" s="1" t="s">
        <v>10</v>
      </c>
      <c r="AA47" s="1" t="s">
        <v>7</v>
      </c>
      <c r="AB47" s="1" t="s">
        <v>13</v>
      </c>
      <c r="AC47" s="1" t="s">
        <v>14</v>
      </c>
      <c r="AD47" s="1" t="s">
        <v>18</v>
      </c>
      <c r="AI47" s="1" t="s">
        <v>0</v>
      </c>
      <c r="AJ47" s="1" t="s">
        <v>1</v>
      </c>
      <c r="AK47" s="1" t="s">
        <v>2</v>
      </c>
      <c r="AL47" s="1" t="s">
        <v>4</v>
      </c>
      <c r="AM47" s="1" t="s">
        <v>10</v>
      </c>
      <c r="AN47" s="1" t="s">
        <v>7</v>
      </c>
      <c r="AO47" s="1" t="s">
        <v>13</v>
      </c>
      <c r="AP47" s="1" t="s">
        <v>14</v>
      </c>
      <c r="AQ47" s="1" t="s">
        <v>18</v>
      </c>
    </row>
    <row r="48" spans="3:44" ht="15.75" thickBot="1" x14ac:dyDescent="0.3">
      <c r="C48" s="1">
        <v>2019</v>
      </c>
      <c r="D48" s="2">
        <v>2.5236444730000001</v>
      </c>
      <c r="E48" s="2">
        <v>0.21974023209999999</v>
      </c>
      <c r="F48" s="2">
        <v>56.21455375</v>
      </c>
      <c r="G48" s="2">
        <v>98.535505520000001</v>
      </c>
      <c r="H48" s="2">
        <v>4.0370021040000001E-3</v>
      </c>
      <c r="I48" s="2">
        <v>96.694191079999996</v>
      </c>
      <c r="J48" s="2">
        <v>61.631377200000003</v>
      </c>
      <c r="K48" s="2">
        <v>0.2215220376</v>
      </c>
      <c r="L48" s="2">
        <v>4.1690232849999997</v>
      </c>
      <c r="M48" s="2">
        <v>0.44079057770000002</v>
      </c>
      <c r="N48" s="2">
        <v>7.3298984080000004E-2</v>
      </c>
      <c r="O48" s="4">
        <v>0.49609602339999997</v>
      </c>
      <c r="P48" s="2">
        <v>0.2777860305</v>
      </c>
      <c r="Q48" s="2">
        <v>1.3120832400000001E-2</v>
      </c>
      <c r="R48" s="9">
        <v>1</v>
      </c>
      <c r="V48" s="1">
        <v>2019</v>
      </c>
      <c r="W48" s="2" cm="1">
        <f t="array" ref="W48:X55">+ROUND(D48:E55,4)</f>
        <v>2.5236000000000001</v>
      </c>
      <c r="X48" s="2">
        <v>0.21970000000000001</v>
      </c>
      <c r="Y48" s="2" cm="1">
        <f t="array" ref="Y48:Y55">+ROUND(G48:G55,4)</f>
        <v>98.535499999999999</v>
      </c>
      <c r="Z48" s="2" cm="1">
        <f t="array" ref="Z48:Z55">+ROUND(H48:H55,4)</f>
        <v>4.0000000000000001E-3</v>
      </c>
      <c r="AA48" s="2" cm="1">
        <f t="array" ref="AA48:AC55">+ROUND(L48:N55,4)</f>
        <v>4.1689999999999996</v>
      </c>
      <c r="AB48" s="2">
        <v>0.44080000000000003</v>
      </c>
      <c r="AC48" s="2">
        <v>7.3300000000000004E-2</v>
      </c>
      <c r="AD48" s="2" cm="1">
        <f t="array" ref="AD48:AD55">+ROUND(R48:R55,4)</f>
        <v>1</v>
      </c>
      <c r="AE48">
        <f t="shared" ref="AE48:AE55" si="19">+SUM(W48:AD48)</f>
        <v>106.9659</v>
      </c>
      <c r="AI48" s="1">
        <v>2019</v>
      </c>
      <c r="AJ48" s="24">
        <f>+W48/$AE48</f>
        <v>2.3592565481148665E-2</v>
      </c>
      <c r="AK48" s="24">
        <f t="shared" ref="AK48:AQ55" si="20">+X48/$AE48</f>
        <v>2.0539255968490891E-3</v>
      </c>
      <c r="AL48" s="24">
        <f t="shared" si="20"/>
        <v>0.92118609762550485</v>
      </c>
      <c r="AM48" s="24">
        <f t="shared" si="20"/>
        <v>3.7395095072354832E-5</v>
      </c>
      <c r="AN48" s="24">
        <f t="shared" si="20"/>
        <v>3.897503783916182E-2</v>
      </c>
      <c r="AO48" s="24">
        <f t="shared" si="20"/>
        <v>4.1209394769735029E-3</v>
      </c>
      <c r="AP48" s="24">
        <f t="shared" si="20"/>
        <v>6.8526511720090231E-4</v>
      </c>
      <c r="AQ48" s="24">
        <f t="shared" si="20"/>
        <v>9.3487737680887084E-3</v>
      </c>
      <c r="AR48">
        <f t="shared" ref="AR48:AR55" si="21">+SUM(AJ48:AQ48)</f>
        <v>0.99999999999999989</v>
      </c>
    </row>
    <row r="49" spans="3:44" ht="15.75" thickBot="1" x14ac:dyDescent="0.3">
      <c r="C49" s="1">
        <v>2020</v>
      </c>
      <c r="D49" s="2">
        <v>2.1480264789999999</v>
      </c>
      <c r="E49" s="2">
        <v>0.15582756249999999</v>
      </c>
      <c r="F49" s="2">
        <v>49.472536470000001</v>
      </c>
      <c r="G49" s="2">
        <v>90.360220130000002</v>
      </c>
      <c r="H49" s="2">
        <v>3.7992510349999999E-3</v>
      </c>
      <c r="I49" s="2">
        <v>80.242451399999993</v>
      </c>
      <c r="J49" s="2">
        <v>44.742449639999997</v>
      </c>
      <c r="K49" s="2">
        <v>0.2031236662</v>
      </c>
      <c r="L49" s="2">
        <v>4.027168402</v>
      </c>
      <c r="M49" s="2">
        <v>0.33742333949999997</v>
      </c>
      <c r="N49" s="2">
        <v>6.7519161280000003E-2</v>
      </c>
      <c r="O49" s="4">
        <v>0.37173055970000002</v>
      </c>
      <c r="P49" s="2">
        <v>0.26418194319999999</v>
      </c>
      <c r="Q49" s="2">
        <v>1.166231129E-2</v>
      </c>
      <c r="R49" s="9">
        <v>1</v>
      </c>
      <c r="V49" s="1">
        <v>2020</v>
      </c>
      <c r="W49" s="2">
        <v>2.1480000000000001</v>
      </c>
      <c r="X49" s="2">
        <v>0.15579999999999999</v>
      </c>
      <c r="Y49" s="2">
        <v>90.360200000000006</v>
      </c>
      <c r="Z49" s="2">
        <v>3.8E-3</v>
      </c>
      <c r="AA49" s="2">
        <v>4.0271999999999997</v>
      </c>
      <c r="AB49" s="2">
        <v>0.33739999999999998</v>
      </c>
      <c r="AC49" s="2">
        <v>6.7500000000000004E-2</v>
      </c>
      <c r="AD49" s="2">
        <v>1</v>
      </c>
      <c r="AE49">
        <f t="shared" si="19"/>
        <v>98.099899999999991</v>
      </c>
      <c r="AI49" s="1">
        <v>2020</v>
      </c>
      <c r="AJ49" s="24">
        <f t="shared" ref="AJ49:AJ55" si="22">+W49/$AE49</f>
        <v>2.189604678496105E-2</v>
      </c>
      <c r="AK49" s="24">
        <f t="shared" si="20"/>
        <v>1.5881769502313458E-3</v>
      </c>
      <c r="AL49" s="24">
        <f t="shared" si="20"/>
        <v>0.92110389511100432</v>
      </c>
      <c r="AM49" s="24">
        <f t="shared" si="20"/>
        <v>3.8736023176374289E-5</v>
      </c>
      <c r="AN49" s="24">
        <f t="shared" si="20"/>
        <v>4.1052029614709086E-2</v>
      </c>
      <c r="AO49" s="24">
        <f t="shared" si="20"/>
        <v>3.439351110449654E-3</v>
      </c>
      <c r="AP49" s="24">
        <f t="shared" si="20"/>
        <v>6.8807409589612231E-4</v>
      </c>
      <c r="AQ49" s="24">
        <f t="shared" si="20"/>
        <v>1.0193690309572182E-2</v>
      </c>
      <c r="AR49">
        <f t="shared" si="21"/>
        <v>1.0000000000000002</v>
      </c>
    </row>
    <row r="50" spans="3:44" ht="15.75" thickBot="1" x14ac:dyDescent="0.3">
      <c r="C50" s="1">
        <v>2025</v>
      </c>
      <c r="D50" s="2">
        <v>2.1125900350000002</v>
      </c>
      <c r="E50" s="2">
        <v>0.1822367261</v>
      </c>
      <c r="F50" s="2">
        <v>57.603308429999998</v>
      </c>
      <c r="G50" s="2">
        <v>104.8200228</v>
      </c>
      <c r="H50" s="2">
        <v>4.3245410830000004E-3</v>
      </c>
      <c r="I50" s="2">
        <v>88.039706350000003</v>
      </c>
      <c r="J50" s="2">
        <v>52.772438370000003</v>
      </c>
      <c r="K50" s="2">
        <v>0.2378710164</v>
      </c>
      <c r="L50" s="2">
        <v>4.1436747990000002</v>
      </c>
      <c r="M50" s="2">
        <v>0.39832655369999997</v>
      </c>
      <c r="N50" s="2">
        <v>7.9359807599999999E-2</v>
      </c>
      <c r="O50" s="4">
        <v>1.9598641379999999</v>
      </c>
      <c r="P50" s="2">
        <v>0.31163057900000002</v>
      </c>
      <c r="Q50" s="2">
        <v>1.378120121E-2</v>
      </c>
      <c r="R50" s="9">
        <v>1</v>
      </c>
      <c r="V50" s="1">
        <v>2025</v>
      </c>
      <c r="W50" s="2">
        <v>2.1126</v>
      </c>
      <c r="X50" s="2">
        <v>0.1822</v>
      </c>
      <c r="Y50" s="2">
        <v>104.82</v>
      </c>
      <c r="Z50" s="2">
        <v>4.3E-3</v>
      </c>
      <c r="AA50" s="2">
        <v>4.1436999999999999</v>
      </c>
      <c r="AB50" s="2">
        <v>0.39829999999999999</v>
      </c>
      <c r="AC50" s="2">
        <v>7.9399999999999998E-2</v>
      </c>
      <c r="AD50" s="2">
        <v>1</v>
      </c>
      <c r="AE50">
        <f t="shared" si="19"/>
        <v>112.7405</v>
      </c>
      <c r="AI50" s="1">
        <v>2025</v>
      </c>
      <c r="AJ50" s="24">
        <f t="shared" si="22"/>
        <v>1.8738607687565693E-2</v>
      </c>
      <c r="AK50" s="24">
        <f t="shared" si="20"/>
        <v>1.6161006914108063E-3</v>
      </c>
      <c r="AL50" s="24">
        <f t="shared" si="20"/>
        <v>0.92974574354380191</v>
      </c>
      <c r="AM50" s="24">
        <f t="shared" si="20"/>
        <v>3.8140685911451522E-5</v>
      </c>
      <c r="AN50" s="24">
        <f t="shared" si="20"/>
        <v>3.6754316328205035E-2</v>
      </c>
      <c r="AO50" s="24">
        <f t="shared" si="20"/>
        <v>3.5328919066351487E-3</v>
      </c>
      <c r="AP50" s="24">
        <f t="shared" si="20"/>
        <v>7.0427220031843039E-4</v>
      </c>
      <c r="AQ50" s="24">
        <f t="shared" si="20"/>
        <v>8.8699269561515158E-3</v>
      </c>
      <c r="AR50">
        <f t="shared" si="21"/>
        <v>1</v>
      </c>
    </row>
    <row r="51" spans="3:44" ht="15.75" thickBot="1" x14ac:dyDescent="0.3">
      <c r="C51" s="1">
        <v>2030</v>
      </c>
      <c r="D51" s="2">
        <v>1.8063388229999999</v>
      </c>
      <c r="E51" s="2">
        <v>0.19148742490000001</v>
      </c>
      <c r="F51" s="2">
        <v>61.845630530000001</v>
      </c>
      <c r="G51" s="2">
        <v>115.82888079999999</v>
      </c>
      <c r="H51" s="2">
        <v>4.5114837359999998E-3</v>
      </c>
      <c r="I51" s="2">
        <v>87.098846019999996</v>
      </c>
      <c r="J51" s="2">
        <v>57.073936179999997</v>
      </c>
      <c r="K51" s="2">
        <v>0.25197340899999998</v>
      </c>
      <c r="L51" s="2">
        <v>4.1973527150000001</v>
      </c>
      <c r="M51" s="2">
        <v>0.42742330849999999</v>
      </c>
      <c r="N51" s="2">
        <v>8.3451044949999997E-2</v>
      </c>
      <c r="O51" s="4">
        <v>3.6921104069999999</v>
      </c>
      <c r="P51" s="2">
        <v>0.33035360800000002</v>
      </c>
      <c r="Q51" s="2">
        <v>1.455170225E-2</v>
      </c>
      <c r="R51" s="9">
        <v>1</v>
      </c>
      <c r="V51" s="1">
        <v>2030</v>
      </c>
      <c r="W51" s="2">
        <v>1.8063</v>
      </c>
      <c r="X51" s="2">
        <v>0.1915</v>
      </c>
      <c r="Y51" s="2">
        <v>115.8289</v>
      </c>
      <c r="Z51" s="2">
        <v>4.4999999999999997E-3</v>
      </c>
      <c r="AA51" s="2">
        <v>4.1974</v>
      </c>
      <c r="AB51" s="2">
        <v>0.4274</v>
      </c>
      <c r="AC51" s="2">
        <v>8.3500000000000005E-2</v>
      </c>
      <c r="AD51" s="2">
        <v>1</v>
      </c>
      <c r="AE51">
        <f t="shared" si="19"/>
        <v>123.5395</v>
      </c>
      <c r="AI51" s="1">
        <v>2030</v>
      </c>
      <c r="AJ51" s="24">
        <f t="shared" si="22"/>
        <v>1.4621234503944083E-2</v>
      </c>
      <c r="AK51" s="24">
        <f t="shared" si="20"/>
        <v>1.5501115027987001E-3</v>
      </c>
      <c r="AL51" s="24">
        <f t="shared" si="20"/>
        <v>0.93758595428992342</v>
      </c>
      <c r="AM51" s="24">
        <f t="shared" si="20"/>
        <v>3.6425596671509921E-5</v>
      </c>
      <c r="AN51" s="24">
        <f t="shared" si="20"/>
        <v>3.3976177659776834E-2</v>
      </c>
      <c r="AO51" s="24">
        <f t="shared" si="20"/>
        <v>3.4596222260896313E-3</v>
      </c>
      <c r="AP51" s="24">
        <f t="shared" si="20"/>
        <v>6.7589718268246189E-4</v>
      </c>
      <c r="AQ51" s="24">
        <f t="shared" si="20"/>
        <v>8.094577038113315E-3</v>
      </c>
      <c r="AR51">
        <f t="shared" si="21"/>
        <v>0.99999999999999989</v>
      </c>
    </row>
    <row r="52" spans="3:44" ht="15.75" thickBot="1" x14ac:dyDescent="0.3">
      <c r="C52" s="1">
        <v>2035</v>
      </c>
      <c r="D52" s="2">
        <v>1.358984443</v>
      </c>
      <c r="E52" s="2">
        <v>0.18612691479999999</v>
      </c>
      <c r="F52" s="2">
        <v>63.361414009999997</v>
      </c>
      <c r="G52" s="2">
        <v>123.84391530000001</v>
      </c>
      <c r="H52" s="2">
        <v>4.4036445589999999E-3</v>
      </c>
      <c r="I52" s="2">
        <v>80.334123840000004</v>
      </c>
      <c r="J52" s="2">
        <v>58.941115400000001</v>
      </c>
      <c r="K52" s="2">
        <v>0.24873972680000001</v>
      </c>
      <c r="L52" s="2">
        <v>4.2035020760000004</v>
      </c>
      <c r="M52" s="2">
        <v>0.43275008030000001</v>
      </c>
      <c r="N52" s="2">
        <v>8.0819878110000007E-2</v>
      </c>
      <c r="O52" s="4">
        <v>5.1848960719999999</v>
      </c>
      <c r="P52" s="2">
        <v>0.32499511590000002</v>
      </c>
      <c r="Q52" s="2">
        <v>1.414011662E-2</v>
      </c>
      <c r="R52" s="9">
        <v>1</v>
      </c>
      <c r="V52" s="1">
        <v>2035</v>
      </c>
      <c r="W52" s="2">
        <v>1.359</v>
      </c>
      <c r="X52" s="2">
        <v>0.18609999999999999</v>
      </c>
      <c r="Y52" s="2">
        <v>123.8439</v>
      </c>
      <c r="Z52" s="2">
        <v>4.4000000000000003E-3</v>
      </c>
      <c r="AA52" s="2">
        <v>4.2035</v>
      </c>
      <c r="AB52" s="2">
        <v>0.43280000000000002</v>
      </c>
      <c r="AC52" s="2">
        <v>8.0799999999999997E-2</v>
      </c>
      <c r="AD52" s="2">
        <v>1</v>
      </c>
      <c r="AE52">
        <f t="shared" si="19"/>
        <v>131.1105</v>
      </c>
      <c r="AI52" s="1">
        <v>2035</v>
      </c>
      <c r="AJ52" s="24">
        <f t="shared" si="22"/>
        <v>1.0365302550139005E-2</v>
      </c>
      <c r="AK52" s="24">
        <f t="shared" si="20"/>
        <v>1.4194133955709115E-3</v>
      </c>
      <c r="AL52" s="24">
        <f t="shared" si="20"/>
        <v>0.94457652133124348</v>
      </c>
      <c r="AM52" s="24">
        <f t="shared" si="20"/>
        <v>3.3559478455196193E-5</v>
      </c>
      <c r="AN52" s="24">
        <f t="shared" si="20"/>
        <v>3.2060742656003907E-2</v>
      </c>
      <c r="AO52" s="24">
        <f t="shared" si="20"/>
        <v>3.3010323353202071E-3</v>
      </c>
      <c r="AP52" s="24">
        <f t="shared" si="20"/>
        <v>6.1627405890451179E-4</v>
      </c>
      <c r="AQ52" s="24">
        <f t="shared" si="20"/>
        <v>7.6271541943627704E-3</v>
      </c>
      <c r="AR52">
        <f t="shared" si="21"/>
        <v>1</v>
      </c>
    </row>
    <row r="53" spans="3:44" ht="15.75" thickBot="1" x14ac:dyDescent="0.3">
      <c r="C53" s="1">
        <v>2040</v>
      </c>
      <c r="D53" s="2">
        <v>0.95550957859999996</v>
      </c>
      <c r="E53" s="2">
        <v>0.1906004798</v>
      </c>
      <c r="F53" s="2">
        <v>66.865626300000002</v>
      </c>
      <c r="G53" s="2">
        <v>135.77682759999999</v>
      </c>
      <c r="H53" s="2">
        <v>4.4891318139999997E-3</v>
      </c>
      <c r="I53" s="2">
        <v>76.264132430000004</v>
      </c>
      <c r="J53" s="2">
        <v>62.888960079999997</v>
      </c>
      <c r="K53" s="2">
        <v>0.25725239890000001</v>
      </c>
      <c r="L53" s="2">
        <v>4.2451777000000002</v>
      </c>
      <c r="M53" s="2">
        <v>0.45593052950000001</v>
      </c>
      <c r="N53" s="2">
        <v>8.2627967169999997E-2</v>
      </c>
      <c r="O53" s="4">
        <v>6.9487680259999998</v>
      </c>
      <c r="P53" s="2">
        <v>0.33599491300000001</v>
      </c>
      <c r="Q53" s="2">
        <v>1.4497237499999999E-2</v>
      </c>
      <c r="R53" s="9">
        <v>1</v>
      </c>
      <c r="V53" s="1">
        <v>2040</v>
      </c>
      <c r="W53" s="2">
        <v>0.95550000000000002</v>
      </c>
      <c r="X53" s="2">
        <v>0.19059999999999999</v>
      </c>
      <c r="Y53" s="2">
        <v>135.77680000000001</v>
      </c>
      <c r="Z53" s="2">
        <v>4.4999999999999997E-3</v>
      </c>
      <c r="AA53" s="2">
        <v>4.2451999999999996</v>
      </c>
      <c r="AB53" s="2">
        <v>0.45590000000000003</v>
      </c>
      <c r="AC53" s="2">
        <v>8.2600000000000007E-2</v>
      </c>
      <c r="AD53" s="2">
        <v>1</v>
      </c>
      <c r="AE53">
        <f t="shared" si="19"/>
        <v>142.71110000000004</v>
      </c>
      <c r="AI53" s="1">
        <v>2040</v>
      </c>
      <c r="AJ53" s="24">
        <f t="shared" si="22"/>
        <v>6.6953446508365485E-3</v>
      </c>
      <c r="AK53" s="24">
        <f t="shared" si="20"/>
        <v>1.3355653484557258E-3</v>
      </c>
      <c r="AL53" s="24">
        <f t="shared" si="20"/>
        <v>0.9514102266747293</v>
      </c>
      <c r="AM53" s="24">
        <f t="shared" si="20"/>
        <v>3.1532235404253757E-5</v>
      </c>
      <c r="AN53" s="24">
        <f t="shared" si="20"/>
        <v>2.9746810164030676E-2</v>
      </c>
      <c r="AO53" s="24">
        <f t="shared" si="20"/>
        <v>3.1945658046220642E-3</v>
      </c>
      <c r="AP53" s="24">
        <f t="shared" si="20"/>
        <v>5.7879169875363573E-4</v>
      </c>
      <c r="AQ53" s="24">
        <f t="shared" si="20"/>
        <v>7.0071634231675022E-3</v>
      </c>
      <c r="AR53">
        <f t="shared" si="21"/>
        <v>0.99999999999999978</v>
      </c>
    </row>
    <row r="54" spans="3:44" ht="15.75" thickBot="1" x14ac:dyDescent="0.3">
      <c r="C54" s="1">
        <v>2045</v>
      </c>
      <c r="D54" s="2">
        <v>0.54294116830000005</v>
      </c>
      <c r="E54" s="2">
        <v>0.2088178195</v>
      </c>
      <c r="F54" s="2">
        <v>73.43649499</v>
      </c>
      <c r="G54" s="2">
        <v>153.7155434</v>
      </c>
      <c r="H54" s="2">
        <v>4.8482089400000003E-3</v>
      </c>
      <c r="I54" s="2">
        <v>75.24767353</v>
      </c>
      <c r="J54" s="2">
        <v>69.730353629999996</v>
      </c>
      <c r="K54" s="2">
        <v>0.28244131140000001</v>
      </c>
      <c r="L54" s="2">
        <v>4.3365374279999997</v>
      </c>
      <c r="M54" s="2">
        <v>0.50426019249999998</v>
      </c>
      <c r="N54" s="2">
        <v>9.0679946410000004E-2</v>
      </c>
      <c r="O54" s="4">
        <v>9.4281117220000006</v>
      </c>
      <c r="P54" s="2">
        <v>0.37010655930000003</v>
      </c>
      <c r="Q54" s="2">
        <v>1.594881016E-2</v>
      </c>
      <c r="R54" s="9">
        <v>1</v>
      </c>
      <c r="V54" s="1">
        <v>2045</v>
      </c>
      <c r="W54" s="2">
        <v>0.54290000000000005</v>
      </c>
      <c r="X54" s="2">
        <v>0.20880000000000001</v>
      </c>
      <c r="Y54" s="2">
        <v>153.71549999999999</v>
      </c>
      <c r="Z54" s="2">
        <v>4.7999999999999996E-3</v>
      </c>
      <c r="AA54" s="2">
        <v>4.3365</v>
      </c>
      <c r="AB54" s="2">
        <v>0.50429999999999997</v>
      </c>
      <c r="AC54" s="2">
        <v>9.0700000000000003E-2</v>
      </c>
      <c r="AD54" s="2">
        <v>1</v>
      </c>
      <c r="AE54">
        <f t="shared" si="19"/>
        <v>160.40349999999998</v>
      </c>
      <c r="AI54" s="1">
        <v>2045</v>
      </c>
      <c r="AJ54" s="24">
        <f t="shared" si="22"/>
        <v>3.3845894883839825E-3</v>
      </c>
      <c r="AK54" s="24">
        <f t="shared" si="20"/>
        <v>1.3017172318559136E-3</v>
      </c>
      <c r="AL54" s="24">
        <f t="shared" si="20"/>
        <v>0.95830514920185661</v>
      </c>
      <c r="AM54" s="24">
        <f t="shared" si="20"/>
        <v>2.9924534065653182E-5</v>
      </c>
      <c r="AN54" s="24">
        <f t="shared" si="20"/>
        <v>2.7034946244938549E-2</v>
      </c>
      <c r="AO54" s="24">
        <f t="shared" si="20"/>
        <v>3.1439463602726874E-3</v>
      </c>
      <c r="AP54" s="24">
        <f t="shared" si="20"/>
        <v>5.6544900828223827E-4</v>
      </c>
      <c r="AQ54" s="24">
        <f t="shared" si="20"/>
        <v>6.2342779303444134E-3</v>
      </c>
      <c r="AR54">
        <f t="shared" si="21"/>
        <v>1</v>
      </c>
    </row>
    <row r="55" spans="3:44" ht="15.75" thickBot="1" x14ac:dyDescent="0.3">
      <c r="C55" s="1">
        <v>2050</v>
      </c>
      <c r="D55" s="2">
        <v>3.4907503569999998E-2</v>
      </c>
      <c r="E55" s="2">
        <v>0.23315575359999999</v>
      </c>
      <c r="F55" s="2">
        <v>81.596268499999994</v>
      </c>
      <c r="G55" s="2">
        <v>175.8480792</v>
      </c>
      <c r="H55" s="2">
        <v>5.329585417E-3</v>
      </c>
      <c r="I55" s="2">
        <v>74.151602240000003</v>
      </c>
      <c r="J55" s="2">
        <v>78.016729659999996</v>
      </c>
      <c r="K55" s="2">
        <v>0.3152732439</v>
      </c>
      <c r="L55" s="2">
        <v>4.4513832439999996</v>
      </c>
      <c r="M55" s="2">
        <v>0.56461477530000004</v>
      </c>
      <c r="N55" s="2">
        <v>0.1015084218</v>
      </c>
      <c r="O55" s="4">
        <v>12.57427966</v>
      </c>
      <c r="P55" s="2">
        <v>0.41474413599999999</v>
      </c>
      <c r="Q55" s="2">
        <v>1.7891641010000001E-2</v>
      </c>
      <c r="R55" s="9">
        <v>1</v>
      </c>
      <c r="V55" s="1">
        <v>2050</v>
      </c>
      <c r="W55" s="2">
        <v>3.49E-2</v>
      </c>
      <c r="X55" s="2">
        <v>0.23319999999999999</v>
      </c>
      <c r="Y55" s="2">
        <v>175.84809999999999</v>
      </c>
      <c r="Z55" s="2">
        <v>5.3E-3</v>
      </c>
      <c r="AA55" s="2">
        <v>4.4513999999999996</v>
      </c>
      <c r="AB55" s="2">
        <v>0.56459999999999999</v>
      </c>
      <c r="AC55" s="2">
        <v>0.10150000000000001</v>
      </c>
      <c r="AD55" s="2">
        <v>1</v>
      </c>
      <c r="AE55">
        <f t="shared" si="19"/>
        <v>182.239</v>
      </c>
      <c r="AI55" s="1">
        <v>2050</v>
      </c>
      <c r="AJ55" s="24">
        <f t="shared" si="22"/>
        <v>1.9150675760951278E-4</v>
      </c>
      <c r="AK55" s="24">
        <f t="shared" si="20"/>
        <v>1.2796382772074033E-3</v>
      </c>
      <c r="AL55" s="24">
        <f t="shared" si="20"/>
        <v>0.96493121669895021</v>
      </c>
      <c r="AM55" s="24">
        <f t="shared" si="20"/>
        <v>2.9082688118350078E-5</v>
      </c>
      <c r="AN55" s="24">
        <f t="shared" si="20"/>
        <v>2.442616563962708E-2</v>
      </c>
      <c r="AO55" s="24">
        <f t="shared" si="20"/>
        <v>3.0981293795510289E-3</v>
      </c>
      <c r="AP55" s="24">
        <f t="shared" si="20"/>
        <v>5.5696091396462892E-4</v>
      </c>
      <c r="AQ55" s="24">
        <f t="shared" si="20"/>
        <v>5.4872996449717125E-3</v>
      </c>
      <c r="AR55">
        <f t="shared" si="21"/>
        <v>0.99999999999999989</v>
      </c>
    </row>
    <row r="61" spans="3:44" ht="15.75" thickBot="1" x14ac:dyDescent="0.3"/>
    <row r="62" spans="3:44" ht="15.75" thickBot="1" x14ac:dyDescent="0.3">
      <c r="C62" s="1" t="s">
        <v>21</v>
      </c>
      <c r="D62" t="s">
        <v>23</v>
      </c>
      <c r="E62" s="1"/>
      <c r="F62" s="1"/>
      <c r="G62" s="1"/>
      <c r="H62" s="1"/>
      <c r="I62" s="1"/>
      <c r="J62" s="1"/>
      <c r="K62" s="1"/>
      <c r="L62" s="1"/>
      <c r="V62" s="1" t="s">
        <v>21</v>
      </c>
      <c r="W62" t="s">
        <v>23</v>
      </c>
      <c r="X62" s="1"/>
      <c r="Y62" s="1"/>
      <c r="Z62" s="1"/>
      <c r="AA62" s="1"/>
      <c r="AB62" s="1"/>
      <c r="AC62" s="1"/>
      <c r="AD62" s="1"/>
      <c r="AE62" s="1"/>
      <c r="AI62" s="1" t="s">
        <v>21</v>
      </c>
      <c r="AJ62" t="s">
        <v>23</v>
      </c>
      <c r="AK62" s="1"/>
      <c r="AL62" s="1"/>
      <c r="AM62" s="1"/>
      <c r="AN62" s="1"/>
      <c r="AO62" s="1"/>
      <c r="AP62" s="1"/>
      <c r="AQ62" s="1"/>
      <c r="AR62" s="1"/>
    </row>
    <row r="63" spans="3:44" ht="27" thickBot="1" x14ac:dyDescent="0.3"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10</v>
      </c>
      <c r="I63" s="1" t="s">
        <v>7</v>
      </c>
      <c r="J63" s="1" t="s">
        <v>13</v>
      </c>
      <c r="K63" s="1" t="s">
        <v>20</v>
      </c>
      <c r="L63" s="1" t="s">
        <v>18</v>
      </c>
      <c r="V63" s="1" t="s">
        <v>0</v>
      </c>
      <c r="W63" s="1" t="s">
        <v>1</v>
      </c>
      <c r="X63" s="1" t="s">
        <v>2</v>
      </c>
      <c r="Y63" s="1" t="s">
        <v>4</v>
      </c>
      <c r="Z63" s="1" t="s">
        <v>10</v>
      </c>
      <c r="AA63" s="1" t="s">
        <v>7</v>
      </c>
      <c r="AB63" s="1" t="s">
        <v>13</v>
      </c>
      <c r="AC63" s="1" t="s">
        <v>20</v>
      </c>
      <c r="AD63" s="1" t="s">
        <v>18</v>
      </c>
      <c r="AI63" s="1" t="s">
        <v>0</v>
      </c>
      <c r="AJ63" s="1" t="s">
        <v>1</v>
      </c>
      <c r="AK63" s="1" t="s">
        <v>2</v>
      </c>
      <c r="AL63" s="1" t="s">
        <v>4</v>
      </c>
      <c r="AM63" s="1" t="s">
        <v>10</v>
      </c>
      <c r="AN63" s="1" t="s">
        <v>7</v>
      </c>
      <c r="AO63" s="1" t="s">
        <v>13</v>
      </c>
      <c r="AP63" s="1" t="s">
        <v>20</v>
      </c>
      <c r="AQ63" s="1" t="s">
        <v>18</v>
      </c>
    </row>
    <row r="64" spans="3:44" ht="15.75" thickBot="1" x14ac:dyDescent="0.3">
      <c r="C64" s="1">
        <v>2019</v>
      </c>
      <c r="D64" s="2">
        <v>244.58780010000001</v>
      </c>
      <c r="E64" s="2">
        <v>248.8081693</v>
      </c>
      <c r="F64" s="2">
        <v>0.41474426339999998</v>
      </c>
      <c r="G64" s="2">
        <v>20.912059450000001</v>
      </c>
      <c r="H64" s="2">
        <v>59.130546119999998</v>
      </c>
      <c r="I64" s="2">
        <v>3.1143826730000001E-2</v>
      </c>
      <c r="J64" s="2">
        <v>0.74470635380000005</v>
      </c>
      <c r="K64" s="2">
        <v>0.52450921189999999</v>
      </c>
      <c r="L64" s="9">
        <v>1</v>
      </c>
      <c r="V64" s="1">
        <v>2019</v>
      </c>
      <c r="W64" s="2" cm="1">
        <f t="array" ref="W64:X71">+ROUND(D64:E71,4)</f>
        <v>244.58779999999999</v>
      </c>
      <c r="X64" s="2">
        <v>248.8082</v>
      </c>
      <c r="Y64" s="2" cm="1">
        <f t="array" ref="Y64:AD71">+ROUND(G64:L71,4)</f>
        <v>20.912099999999999</v>
      </c>
      <c r="Z64" s="2">
        <v>59.130499999999998</v>
      </c>
      <c r="AA64" s="2">
        <v>3.1099999999999999E-2</v>
      </c>
      <c r="AB64" s="2">
        <v>0.74470000000000003</v>
      </c>
      <c r="AC64" s="2">
        <v>0.52449999999999997</v>
      </c>
      <c r="AD64" s="9">
        <v>1</v>
      </c>
      <c r="AE64">
        <f t="shared" ref="AE64:AE71" si="23">+SUM(W64:AD64)</f>
        <v>575.73889999999994</v>
      </c>
      <c r="AI64" s="1">
        <v>2019</v>
      </c>
      <c r="AJ64" s="24">
        <f>+W64/$AE64</f>
        <v>0.42482416942819046</v>
      </c>
      <c r="AK64" s="24">
        <f t="shared" ref="AK64:AQ71" si="24">+X64/$AE64</f>
        <v>0.43215457562447146</v>
      </c>
      <c r="AL64" s="24">
        <f t="shared" si="24"/>
        <v>3.6322193966744298E-2</v>
      </c>
      <c r="AM64" s="24">
        <f t="shared" si="24"/>
        <v>0.10270367348810373</v>
      </c>
      <c r="AN64" s="24">
        <f t="shared" si="24"/>
        <v>5.401754163215305E-5</v>
      </c>
      <c r="AO64" s="24">
        <f t="shared" si="24"/>
        <v>1.2934682718155749E-3</v>
      </c>
      <c r="AP64" s="24">
        <f t="shared" si="24"/>
        <v>9.1100323427859399E-4</v>
      </c>
      <c r="AQ64" s="24">
        <f t="shared" si="24"/>
        <v>1.7368984447637638E-3</v>
      </c>
      <c r="AR64">
        <f t="shared" ref="AR64:AR71" si="25">+SUM(AJ64:AQ64)</f>
        <v>1</v>
      </c>
    </row>
    <row r="65" spans="3:44" ht="15.75" thickBot="1" x14ac:dyDescent="0.3">
      <c r="C65" s="1">
        <v>2020</v>
      </c>
      <c r="D65" s="2">
        <v>252.9999018</v>
      </c>
      <c r="E65" s="2">
        <v>255.56999830000001</v>
      </c>
      <c r="F65" s="2">
        <v>0.43892226220000002</v>
      </c>
      <c r="G65" s="2">
        <v>20.20270438</v>
      </c>
      <c r="H65" s="2">
        <v>45.441327770000001</v>
      </c>
      <c r="I65" s="2">
        <v>3.118176081E-2</v>
      </c>
      <c r="J65" s="2">
        <v>0.87269608730000003</v>
      </c>
      <c r="K65" s="2">
        <v>0.40308841610000001</v>
      </c>
      <c r="L65" s="9">
        <v>1</v>
      </c>
      <c r="V65" s="1">
        <v>2020</v>
      </c>
      <c r="W65" s="2">
        <v>252.9999</v>
      </c>
      <c r="X65" s="2">
        <v>255.57</v>
      </c>
      <c r="Y65" s="2">
        <v>20.2027</v>
      </c>
      <c r="Z65" s="2">
        <v>45.441299999999998</v>
      </c>
      <c r="AA65" s="2">
        <v>3.1199999999999999E-2</v>
      </c>
      <c r="AB65" s="2">
        <v>0.87270000000000003</v>
      </c>
      <c r="AC65" s="2">
        <v>0.40310000000000001</v>
      </c>
      <c r="AD65" s="9">
        <v>1</v>
      </c>
      <c r="AE65">
        <f t="shared" si="23"/>
        <v>576.52089999999998</v>
      </c>
      <c r="AI65" s="1">
        <v>2020</v>
      </c>
      <c r="AJ65" s="24">
        <f t="shared" ref="AJ65:AJ71" si="26">+W65/$AE65</f>
        <v>0.43883907764662133</v>
      </c>
      <c r="AK65" s="24">
        <f t="shared" si="24"/>
        <v>0.44329702531165827</v>
      </c>
      <c r="AL65" s="24">
        <f t="shared" si="24"/>
        <v>3.5042441653025939E-2</v>
      </c>
      <c r="AM65" s="24">
        <f t="shared" si="24"/>
        <v>7.8819865853952564E-2</v>
      </c>
      <c r="AN65" s="24">
        <f t="shared" si="24"/>
        <v>5.4117725827459161E-5</v>
      </c>
      <c r="AO65" s="24">
        <f t="shared" si="24"/>
        <v>1.5137352349238336E-3</v>
      </c>
      <c r="AP65" s="24">
        <f t="shared" si="24"/>
        <v>6.9919407952079456E-4</v>
      </c>
      <c r="AQ65" s="24">
        <f t="shared" si="24"/>
        <v>1.734542494469845E-3</v>
      </c>
      <c r="AR65">
        <f t="shared" si="25"/>
        <v>1</v>
      </c>
    </row>
    <row r="66" spans="3:44" ht="15.75" thickBot="1" x14ac:dyDescent="0.3">
      <c r="C66" s="1">
        <v>2025</v>
      </c>
      <c r="D66" s="2">
        <v>286.29404679999999</v>
      </c>
      <c r="E66" s="2">
        <v>283.96379880000001</v>
      </c>
      <c r="F66" s="2">
        <v>1.5991631909999999</v>
      </c>
      <c r="G66" s="2">
        <v>18.90064658</v>
      </c>
      <c r="H66" s="2">
        <v>55.55387966</v>
      </c>
      <c r="I66" s="2">
        <v>4.2543887539999999E-2</v>
      </c>
      <c r="J66" s="2">
        <v>1.0669066199999999</v>
      </c>
      <c r="K66" s="2">
        <v>0.49279205650000002</v>
      </c>
      <c r="L66" s="9">
        <v>1</v>
      </c>
      <c r="V66" s="1">
        <v>2025</v>
      </c>
      <c r="W66" s="2">
        <v>286.29399999999998</v>
      </c>
      <c r="X66" s="2">
        <v>283.96379999999999</v>
      </c>
      <c r="Y66" s="2">
        <v>18.900600000000001</v>
      </c>
      <c r="Z66" s="2">
        <v>55.553899999999999</v>
      </c>
      <c r="AA66" s="2">
        <v>4.2500000000000003E-2</v>
      </c>
      <c r="AB66" s="2">
        <v>1.0669</v>
      </c>
      <c r="AC66" s="2">
        <v>0.49280000000000002</v>
      </c>
      <c r="AD66" s="9">
        <v>1</v>
      </c>
      <c r="AE66">
        <f t="shared" si="23"/>
        <v>647.31450000000007</v>
      </c>
      <c r="AI66" s="1">
        <v>2025</v>
      </c>
      <c r="AJ66" s="24">
        <f t="shared" si="26"/>
        <v>0.44227960288237012</v>
      </c>
      <c r="AK66" s="24">
        <f t="shared" si="24"/>
        <v>0.43867980711076293</v>
      </c>
      <c r="AL66" s="24">
        <f t="shared" si="24"/>
        <v>2.9198480800291048E-2</v>
      </c>
      <c r="AM66" s="24">
        <f t="shared" si="24"/>
        <v>8.5822115833957047E-2</v>
      </c>
      <c r="AN66" s="24">
        <f t="shared" si="24"/>
        <v>6.5655875158056857E-5</v>
      </c>
      <c r="AO66" s="24">
        <f t="shared" si="24"/>
        <v>1.6481941930854319E-3</v>
      </c>
      <c r="AP66" s="24">
        <f t="shared" si="24"/>
        <v>7.6129918300918637E-4</v>
      </c>
      <c r="AQ66" s="24">
        <f t="shared" si="24"/>
        <v>1.5448441213660438E-3</v>
      </c>
      <c r="AR66">
        <f t="shared" si="25"/>
        <v>0.99999999999999989</v>
      </c>
    </row>
    <row r="67" spans="3:44" ht="15.75" thickBot="1" x14ac:dyDescent="0.3">
      <c r="C67" s="1">
        <v>2030</v>
      </c>
      <c r="D67" s="2">
        <v>305.60620829999999</v>
      </c>
      <c r="E67" s="2">
        <v>294.37554699999998</v>
      </c>
      <c r="F67" s="2">
        <v>6.3890860710000004</v>
      </c>
      <c r="G67" s="2">
        <v>22.933916669999999</v>
      </c>
      <c r="H67" s="2">
        <v>66.131191700000002</v>
      </c>
      <c r="I67" s="2">
        <v>0.16757687090000001</v>
      </c>
      <c r="J67" s="2">
        <v>1.2700428239999999</v>
      </c>
      <c r="K67" s="2">
        <v>0.58661836320000005</v>
      </c>
      <c r="L67" s="9">
        <v>1</v>
      </c>
      <c r="V67" s="1">
        <v>2030</v>
      </c>
      <c r="W67" s="2">
        <v>305.6062</v>
      </c>
      <c r="X67" s="2">
        <v>294.37549999999999</v>
      </c>
      <c r="Y67" s="2">
        <v>22.933900000000001</v>
      </c>
      <c r="Z67" s="2">
        <v>66.131200000000007</v>
      </c>
      <c r="AA67" s="2">
        <v>0.1676</v>
      </c>
      <c r="AB67" s="2">
        <v>1.27</v>
      </c>
      <c r="AC67" s="2">
        <v>0.58660000000000001</v>
      </c>
      <c r="AD67" s="9">
        <v>1</v>
      </c>
      <c r="AE67">
        <f t="shared" si="23"/>
        <v>692.07100000000003</v>
      </c>
      <c r="AI67" s="1">
        <v>2030</v>
      </c>
      <c r="AJ67" s="24">
        <f t="shared" si="26"/>
        <v>0.44158214980832888</v>
      </c>
      <c r="AK67" s="24">
        <f t="shared" si="24"/>
        <v>0.42535447952594457</v>
      </c>
      <c r="AL67" s="24">
        <f t="shared" si="24"/>
        <v>3.3138073983738664E-2</v>
      </c>
      <c r="AM67" s="24">
        <f t="shared" si="24"/>
        <v>9.555551381288914E-2</v>
      </c>
      <c r="AN67" s="24">
        <f t="shared" si="24"/>
        <v>2.4217168469709032E-4</v>
      </c>
      <c r="AO67" s="24">
        <f t="shared" si="24"/>
        <v>1.8350718351151831E-3</v>
      </c>
      <c r="AP67" s="24">
        <f t="shared" si="24"/>
        <v>8.4760089643981615E-4</v>
      </c>
      <c r="AQ67" s="24">
        <f t="shared" si="24"/>
        <v>1.4449384528466009E-3</v>
      </c>
      <c r="AR67">
        <f t="shared" si="25"/>
        <v>1.0000000000000002</v>
      </c>
    </row>
    <row r="68" spans="3:44" ht="15.75" thickBot="1" x14ac:dyDescent="0.3">
      <c r="C68" s="1">
        <v>2035</v>
      </c>
      <c r="D68" s="2">
        <v>306.31292070000001</v>
      </c>
      <c r="E68" s="2">
        <v>281.31872019999997</v>
      </c>
      <c r="F68" s="2">
        <v>17.087773139999999</v>
      </c>
      <c r="G68" s="2">
        <v>40.359800440000001</v>
      </c>
      <c r="H68" s="2">
        <v>77.803762359999993</v>
      </c>
      <c r="I68" s="2">
        <v>1.5092502640000001</v>
      </c>
      <c r="J68" s="2">
        <v>1.4942133580000001</v>
      </c>
      <c r="K68" s="2">
        <v>0.69016018840000004</v>
      </c>
      <c r="L68" s="9">
        <v>1</v>
      </c>
      <c r="V68" s="1">
        <v>2035</v>
      </c>
      <c r="W68" s="2">
        <v>306.31290000000001</v>
      </c>
      <c r="X68" s="2">
        <v>281.31869999999998</v>
      </c>
      <c r="Y68" s="2">
        <v>40.3598</v>
      </c>
      <c r="Z68" s="2">
        <v>77.803799999999995</v>
      </c>
      <c r="AA68" s="2">
        <v>1.5093000000000001</v>
      </c>
      <c r="AB68" s="2">
        <v>1.4942</v>
      </c>
      <c r="AC68" s="2">
        <v>0.69020000000000004</v>
      </c>
      <c r="AD68" s="9">
        <v>1</v>
      </c>
      <c r="AE68">
        <f t="shared" si="23"/>
        <v>710.48889999999994</v>
      </c>
      <c r="AI68" s="1">
        <v>2035</v>
      </c>
      <c r="AJ68" s="24">
        <f t="shared" si="26"/>
        <v>0.43112974741758814</v>
      </c>
      <c r="AK68" s="24">
        <f t="shared" si="24"/>
        <v>0.39595087270188178</v>
      </c>
      <c r="AL68" s="24">
        <f t="shared" si="24"/>
        <v>5.6805672826134232E-2</v>
      </c>
      <c r="AM68" s="24">
        <f t="shared" si="24"/>
        <v>0.10950741102359235</v>
      </c>
      <c r="AN68" s="24">
        <f t="shared" si="24"/>
        <v>2.1243118646892306E-3</v>
      </c>
      <c r="AO68" s="24">
        <f t="shared" si="24"/>
        <v>2.1030588936716676E-3</v>
      </c>
      <c r="AP68" s="24">
        <f t="shared" si="24"/>
        <v>9.7144374810077979E-4</v>
      </c>
      <c r="AQ68" s="24">
        <f t="shared" si="24"/>
        <v>1.4074815243419006E-3</v>
      </c>
      <c r="AR68">
        <f t="shared" si="25"/>
        <v>1</v>
      </c>
    </row>
    <row r="69" spans="3:44" ht="15.75" thickBot="1" x14ac:dyDescent="0.3">
      <c r="C69" s="1">
        <v>2040</v>
      </c>
      <c r="D69" s="2">
        <v>291.57833090000003</v>
      </c>
      <c r="E69" s="2">
        <v>250.80941279999999</v>
      </c>
      <c r="F69" s="2">
        <v>30.205037430000001</v>
      </c>
      <c r="G69" s="2">
        <v>78.609875700000003</v>
      </c>
      <c r="H69" s="2">
        <v>90.897821680000007</v>
      </c>
      <c r="I69" s="2">
        <v>5.0980155219999999</v>
      </c>
      <c r="J69" s="2">
        <v>1.745683439</v>
      </c>
      <c r="K69" s="2">
        <v>0.80631136390000002</v>
      </c>
      <c r="L69" s="9">
        <v>1</v>
      </c>
      <c r="V69" s="1">
        <v>2040</v>
      </c>
      <c r="W69" s="2">
        <v>291.57830000000001</v>
      </c>
      <c r="X69" s="2">
        <v>250.80940000000001</v>
      </c>
      <c r="Y69" s="2">
        <v>78.609899999999996</v>
      </c>
      <c r="Z69" s="2">
        <v>90.897800000000004</v>
      </c>
      <c r="AA69" s="2">
        <v>5.0979999999999999</v>
      </c>
      <c r="AB69" s="2">
        <v>1.7457</v>
      </c>
      <c r="AC69" s="2">
        <v>0.80630000000000002</v>
      </c>
      <c r="AD69" s="9">
        <v>1</v>
      </c>
      <c r="AE69">
        <f t="shared" si="23"/>
        <v>720.54539999999997</v>
      </c>
      <c r="AI69" s="1">
        <v>2040</v>
      </c>
      <c r="AJ69" s="24">
        <f t="shared" si="26"/>
        <v>0.40466332863966659</v>
      </c>
      <c r="AK69" s="24">
        <f t="shared" si="24"/>
        <v>0.34808271623134368</v>
      </c>
      <c r="AL69" s="24">
        <f t="shared" si="24"/>
        <v>0.10909777510202688</v>
      </c>
      <c r="AM69" s="24">
        <f t="shared" si="24"/>
        <v>0.12615138477048082</v>
      </c>
      <c r="AN69" s="24">
        <f t="shared" si="24"/>
        <v>7.0751960945139615E-3</v>
      </c>
      <c r="AO69" s="24">
        <f t="shared" si="24"/>
        <v>2.4227481016463365E-3</v>
      </c>
      <c r="AP69" s="24">
        <f t="shared" si="24"/>
        <v>1.1190134584163607E-3</v>
      </c>
      <c r="AQ69" s="24">
        <f t="shared" si="24"/>
        <v>1.3878376019054455E-3</v>
      </c>
      <c r="AR69">
        <f t="shared" si="25"/>
        <v>1.0000000000000002</v>
      </c>
    </row>
    <row r="70" spans="3:44" ht="15.75" thickBot="1" x14ac:dyDescent="0.3">
      <c r="C70" s="1">
        <v>2045</v>
      </c>
      <c r="D70" s="2">
        <v>260.70695119999999</v>
      </c>
      <c r="E70" s="2">
        <v>219.1772105</v>
      </c>
      <c r="F70" s="2">
        <v>43.09475217</v>
      </c>
      <c r="G70" s="2">
        <v>126.3812685</v>
      </c>
      <c r="H70" s="2">
        <v>105.8407461</v>
      </c>
      <c r="I70" s="2">
        <v>9.214828507</v>
      </c>
      <c r="J70" s="2">
        <v>2.0326607860000001</v>
      </c>
      <c r="K70" s="2">
        <v>0.93886294290000005</v>
      </c>
      <c r="L70" s="9">
        <v>1</v>
      </c>
      <c r="V70" s="1">
        <v>2045</v>
      </c>
      <c r="W70" s="2">
        <v>260.70699999999999</v>
      </c>
      <c r="X70" s="2">
        <v>219.1772</v>
      </c>
      <c r="Y70" s="2">
        <v>126.3813</v>
      </c>
      <c r="Z70" s="2">
        <v>105.8407</v>
      </c>
      <c r="AA70" s="2">
        <v>9.2148000000000003</v>
      </c>
      <c r="AB70" s="2">
        <v>2.0327000000000002</v>
      </c>
      <c r="AC70" s="2">
        <v>0.93889999999999996</v>
      </c>
      <c r="AD70" s="9">
        <v>1</v>
      </c>
      <c r="AE70">
        <f t="shared" si="23"/>
        <v>725.29259999999988</v>
      </c>
      <c r="AI70" s="1">
        <v>2045</v>
      </c>
      <c r="AJ70" s="24">
        <f t="shared" si="26"/>
        <v>0.35945079268697905</v>
      </c>
      <c r="AK70" s="24">
        <f t="shared" si="24"/>
        <v>0.3021914190217852</v>
      </c>
      <c r="AL70" s="24">
        <f t="shared" si="24"/>
        <v>0.17424871010679002</v>
      </c>
      <c r="AM70" s="24">
        <f t="shared" si="24"/>
        <v>0.1459282777736875</v>
      </c>
      <c r="AN70" s="24">
        <f t="shared" si="24"/>
        <v>1.2704941426398121E-2</v>
      </c>
      <c r="AO70" s="24">
        <f t="shared" si="24"/>
        <v>2.802593050032498E-3</v>
      </c>
      <c r="AP70" s="24">
        <f t="shared" si="24"/>
        <v>1.2945120355564088E-3</v>
      </c>
      <c r="AQ70" s="24">
        <f t="shared" si="24"/>
        <v>1.3787538987713374E-3</v>
      </c>
      <c r="AR70">
        <f t="shared" si="25"/>
        <v>1.0000000000000002</v>
      </c>
    </row>
    <row r="71" spans="3:44" ht="15.75" thickBot="1" x14ac:dyDescent="0.3">
      <c r="C71" s="1">
        <v>2050</v>
      </c>
      <c r="D71" s="2">
        <v>226.7511906</v>
      </c>
      <c r="E71" s="2">
        <v>192.29980420000001</v>
      </c>
      <c r="F71" s="2">
        <v>55.69644323</v>
      </c>
      <c r="G71" s="2">
        <v>178.2289964</v>
      </c>
      <c r="H71" s="2">
        <v>122.5334062</v>
      </c>
      <c r="I71" s="2">
        <v>13.42156121</v>
      </c>
      <c r="J71" s="2">
        <v>2.3532416289999998</v>
      </c>
      <c r="K71" s="2">
        <v>1.0869355949999999</v>
      </c>
      <c r="L71" s="9">
        <v>1</v>
      </c>
      <c r="V71" s="1">
        <v>2050</v>
      </c>
      <c r="W71" s="2">
        <v>226.75120000000001</v>
      </c>
      <c r="X71" s="2">
        <v>192.2998</v>
      </c>
      <c r="Y71" s="2">
        <v>178.22900000000001</v>
      </c>
      <c r="Z71" s="2">
        <v>122.5334</v>
      </c>
      <c r="AA71" s="2">
        <v>13.4216</v>
      </c>
      <c r="AB71" s="2">
        <v>2.3532000000000002</v>
      </c>
      <c r="AC71" s="2">
        <v>1.0869</v>
      </c>
      <c r="AD71" s="9">
        <v>1</v>
      </c>
      <c r="AE71">
        <f t="shared" si="23"/>
        <v>737.67510000000016</v>
      </c>
      <c r="AI71" s="1">
        <v>2050</v>
      </c>
      <c r="AJ71" s="24">
        <f t="shared" si="26"/>
        <v>0.30738627344206138</v>
      </c>
      <c r="AK71" s="24">
        <f t="shared" si="24"/>
        <v>0.26068359905329591</v>
      </c>
      <c r="AL71" s="24">
        <f t="shared" si="24"/>
        <v>0.24160907695000139</v>
      </c>
      <c r="AM71" s="24">
        <f t="shared" si="24"/>
        <v>0.16610754517808718</v>
      </c>
      <c r="AN71" s="24">
        <f t="shared" si="24"/>
        <v>1.8194459864512163E-2</v>
      </c>
      <c r="AO71" s="24">
        <f t="shared" si="24"/>
        <v>3.1900222740336493E-3</v>
      </c>
      <c r="AP71" s="24">
        <f t="shared" si="24"/>
        <v>1.4734128886822935E-3</v>
      </c>
      <c r="AQ71" s="24">
        <f t="shared" si="24"/>
        <v>1.355610349325875E-3</v>
      </c>
      <c r="AR71">
        <f t="shared" si="25"/>
        <v>0.99999999999999978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AC4D-0E7F-418D-918D-47C8BE4942B5}">
  <dimension ref="C5:CU71"/>
  <sheetViews>
    <sheetView topLeftCell="L1" zoomScaleNormal="100" workbookViewId="0">
      <selection activeCell="V35" sqref="V1:AE1048576"/>
    </sheetView>
  </sheetViews>
  <sheetFormatPr baseColWidth="10" defaultColWidth="9.140625" defaultRowHeight="15" x14ac:dyDescent="0.25"/>
  <cols>
    <col min="20" max="20" width="9.140625" style="5"/>
    <col min="23" max="23" width="20.42578125" bestFit="1" customWidth="1"/>
    <col min="24" max="24" width="18.85546875" customWidth="1"/>
    <col min="25" max="25" width="12" customWidth="1"/>
    <col min="33" max="33" width="9.140625" style="21"/>
    <col min="36" max="36" width="11.5703125" bestFit="1" customWidth="1"/>
    <col min="42" max="42" width="13.28515625" bestFit="1" customWidth="1"/>
    <col min="46" max="61" width="9.140625" style="29"/>
    <col min="62" max="69" width="9.42578125" style="29" customWidth="1"/>
    <col min="70" max="77" width="9.140625" style="29"/>
    <col min="78" max="86" width="0" hidden="1" customWidth="1"/>
    <col min="87" max="87" width="9.140625" style="5"/>
  </cols>
  <sheetData>
    <row r="5" spans="3:99" ht="15.75" thickBot="1" x14ac:dyDescent="0.3">
      <c r="C5" t="s">
        <v>6</v>
      </c>
      <c r="D5" t="s">
        <v>22</v>
      </c>
      <c r="V5" t="s">
        <v>6</v>
      </c>
      <c r="W5" t="s">
        <v>22</v>
      </c>
      <c r="AI5" t="s">
        <v>6</v>
      </c>
      <c r="AJ5" t="s">
        <v>22</v>
      </c>
      <c r="AO5" t="s">
        <v>6</v>
      </c>
      <c r="AP5" t="s">
        <v>22</v>
      </c>
      <c r="AU5" t="s">
        <v>6</v>
      </c>
      <c r="AV5" t="s">
        <v>0</v>
      </c>
      <c r="AW5">
        <v>2019</v>
      </c>
      <c r="AX5">
        <v>2020</v>
      </c>
      <c r="AY5">
        <v>2025</v>
      </c>
      <c r="AZ5">
        <v>2030</v>
      </c>
      <c r="BA5">
        <v>2035</v>
      </c>
      <c r="BB5">
        <v>2040</v>
      </c>
      <c r="BC5">
        <v>2045</v>
      </c>
      <c r="BD5">
        <v>2050</v>
      </c>
    </row>
    <row r="6" spans="3:99" ht="27" thickBot="1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V6" s="1" t="s">
        <v>0</v>
      </c>
      <c r="W6" s="1" t="s">
        <v>1</v>
      </c>
      <c r="X6" s="1" t="s">
        <v>2</v>
      </c>
      <c r="Y6" s="1" t="s">
        <v>4</v>
      </c>
      <c r="AI6" s="1" t="s">
        <v>0</v>
      </c>
      <c r="AJ6" s="1" t="s">
        <v>1</v>
      </c>
      <c r="AK6" s="1" t="s">
        <v>2</v>
      </c>
      <c r="AL6" s="1" t="s">
        <v>4</v>
      </c>
      <c r="AO6" t="s">
        <v>0</v>
      </c>
      <c r="AP6" t="s">
        <v>1</v>
      </c>
      <c r="AQ6" t="s">
        <v>2</v>
      </c>
      <c r="AR6" t="s">
        <v>4</v>
      </c>
      <c r="AU6" t="s">
        <v>22</v>
      </c>
      <c r="AV6" t="s">
        <v>1</v>
      </c>
      <c r="AW6" s="35">
        <v>0.70492284759636947</v>
      </c>
      <c r="AX6" s="35">
        <v>0.71027709227023539</v>
      </c>
      <c r="AY6" s="35">
        <v>0.71018283052707665</v>
      </c>
      <c r="AZ6" s="35">
        <v>0.71320579170785603</v>
      </c>
      <c r="BA6" s="35">
        <v>0.71486629778146171</v>
      </c>
      <c r="BB6" s="35">
        <v>0.71503401741990957</v>
      </c>
      <c r="BC6" s="35">
        <v>0.71399693928190033</v>
      </c>
      <c r="BD6" s="35">
        <v>0.71196823116894092</v>
      </c>
      <c r="CK6" s="1" t="s">
        <v>0</v>
      </c>
      <c r="CL6" s="12" t="s">
        <v>1</v>
      </c>
      <c r="CM6" s="12" t="s">
        <v>2</v>
      </c>
      <c r="CN6" s="12" t="s">
        <v>4</v>
      </c>
      <c r="CO6" s="12" t="s">
        <v>10</v>
      </c>
      <c r="CP6" s="12" t="s">
        <v>7</v>
      </c>
      <c r="CQ6" s="12" t="s">
        <v>13</v>
      </c>
      <c r="CR6" s="12" t="s">
        <v>14</v>
      </c>
      <c r="CS6" s="10" t="s">
        <v>20</v>
      </c>
      <c r="CT6" s="12" t="s">
        <v>18</v>
      </c>
    </row>
    <row r="7" spans="3:99" ht="15.75" thickBot="1" x14ac:dyDescent="0.3">
      <c r="C7" s="1">
        <v>2019</v>
      </c>
      <c r="D7" s="2">
        <v>22.321113539999999</v>
      </c>
      <c r="E7" s="2">
        <v>0.21185863160000001</v>
      </c>
      <c r="F7" s="2">
        <v>21.579546189999999</v>
      </c>
      <c r="G7" s="2">
        <v>9.1315762589999991</v>
      </c>
      <c r="H7" s="2">
        <v>12.483049319999999</v>
      </c>
      <c r="V7" s="1">
        <v>2019</v>
      </c>
      <c r="W7" s="6" cm="1">
        <f t="array" ref="W7:W14">+ROUND(D7:D14,4)</f>
        <v>22.321100000000001</v>
      </c>
      <c r="X7" s="2" cm="1">
        <f t="array" ref="X7:X14">+ROUND(E7:E14,4)</f>
        <v>0.21190000000000001</v>
      </c>
      <c r="Y7" s="2" cm="1">
        <f t="array" ref="Y7:Y14">+ROUND(G7:G14,4)</f>
        <v>9.1316000000000006</v>
      </c>
      <c r="Z7">
        <f>+SUM(W7:Y7)</f>
        <v>31.6646</v>
      </c>
      <c r="AB7">
        <v>31.6646</v>
      </c>
      <c r="AI7" s="1">
        <v>2019</v>
      </c>
      <c r="AJ7" s="23">
        <f>+W7/$Z7</f>
        <v>0.70492284759636947</v>
      </c>
      <c r="AK7" s="23">
        <f t="shared" ref="AK7:AL14" si="0">+X7/$Z7</f>
        <v>6.6920156894449958E-3</v>
      </c>
      <c r="AL7" s="23">
        <f t="shared" si="0"/>
        <v>0.28838513671418559</v>
      </c>
      <c r="AM7">
        <f>+SUM(AJ7:AL7)</f>
        <v>1</v>
      </c>
      <c r="AO7">
        <v>2019</v>
      </c>
      <c r="AP7">
        <v>0.70492284759636947</v>
      </c>
      <c r="AQ7">
        <v>6.6920156894449958E-3</v>
      </c>
      <c r="AR7">
        <v>0.28838513671418559</v>
      </c>
      <c r="AS7">
        <v>1</v>
      </c>
      <c r="AU7"/>
      <c r="AV7" t="s">
        <v>2</v>
      </c>
      <c r="AW7" s="35">
        <v>6.6920156894449958E-3</v>
      </c>
      <c r="AX7" s="35">
        <v>6.929791145634928E-3</v>
      </c>
      <c r="AY7" s="35">
        <v>6.77249243782959E-3</v>
      </c>
      <c r="AZ7" s="35">
        <v>6.6178805784550977E-3</v>
      </c>
      <c r="BA7" s="35">
        <v>6.5021617867783779E-3</v>
      </c>
      <c r="BB7" s="35">
        <v>6.4218783098451155E-3</v>
      </c>
      <c r="BC7" s="35">
        <v>6.3682683038996874E-3</v>
      </c>
      <c r="BD7" s="35">
        <v>6.3368678974272319E-3</v>
      </c>
      <c r="CK7" s="11">
        <v>2019</v>
      </c>
      <c r="CL7" s="13">
        <f t="shared" ref="CL7:CM14" si="1">+W7+W48+W64</f>
        <v>269.4325</v>
      </c>
      <c r="CM7" s="14">
        <f t="shared" si="1"/>
        <v>249.2398</v>
      </c>
      <c r="CN7" s="14">
        <f t="shared" ref="CN7:CN14" si="2">+Y7+W20+W33+Y48+Y64</f>
        <v>238.81580000000002</v>
      </c>
      <c r="CO7" s="14">
        <f t="shared" ref="CO7:CO14" si="3">+Z48+Z64</f>
        <v>59.134499999999996</v>
      </c>
      <c r="CP7" s="14">
        <f t="shared" ref="CP7:CP14" si="4">+X20+X33+AA48+AA64</f>
        <v>25.486199999999997</v>
      </c>
      <c r="CQ7" s="14">
        <f>+AB48+AB64</f>
        <v>1.1855</v>
      </c>
      <c r="CR7" s="14">
        <f>+AC48</f>
        <v>7.3300000000000004E-2</v>
      </c>
      <c r="CS7" s="14">
        <f>+AC64</f>
        <v>0.52449999999999997</v>
      </c>
      <c r="CT7" s="15">
        <f t="shared" ref="CT7:CT14" si="5">+AD48+AD64</f>
        <v>0</v>
      </c>
      <c r="CU7" s="21">
        <f>+SUM(CL7:CT7)</f>
        <v>843.89210000000003</v>
      </c>
    </row>
    <row r="8" spans="3:99" ht="15.75" thickBot="1" x14ac:dyDescent="0.3">
      <c r="C8" s="1">
        <v>2020</v>
      </c>
      <c r="D8" s="2">
        <v>21.4421824</v>
      </c>
      <c r="E8" s="2">
        <v>0.20923676599999999</v>
      </c>
      <c r="F8" s="2">
        <v>20.358690429999999</v>
      </c>
      <c r="G8" s="2">
        <v>8.5370896310000006</v>
      </c>
      <c r="H8" s="2">
        <v>12.56659653</v>
      </c>
      <c r="V8" s="1">
        <v>2020</v>
      </c>
      <c r="W8" s="6">
        <v>21.4422</v>
      </c>
      <c r="X8" s="2">
        <v>0.2092</v>
      </c>
      <c r="Y8" s="2">
        <v>8.5371000000000006</v>
      </c>
      <c r="Z8">
        <f>+SUM(W8:Y8)</f>
        <v>30.188499999999998</v>
      </c>
      <c r="AB8">
        <v>30.188499999999998</v>
      </c>
      <c r="AI8" s="1">
        <v>2020</v>
      </c>
      <c r="AJ8" s="23">
        <f t="shared" ref="AJ8:AJ14" si="6">+W8/$Z8</f>
        <v>0.71027709227023539</v>
      </c>
      <c r="AK8" s="23">
        <f t="shared" si="0"/>
        <v>6.929791145634928E-3</v>
      </c>
      <c r="AL8" s="23">
        <f t="shared" si="0"/>
        <v>0.28279311658412976</v>
      </c>
      <c r="AM8">
        <f>+SUM(AJ8:AL8)</f>
        <v>1</v>
      </c>
      <c r="AO8">
        <v>2020</v>
      </c>
      <c r="AP8">
        <v>0.71027709227023539</v>
      </c>
      <c r="AQ8">
        <v>6.929791145634928E-3</v>
      </c>
      <c r="AR8">
        <v>0.28279311658412976</v>
      </c>
      <c r="AS8">
        <v>1</v>
      </c>
      <c r="AU8"/>
      <c r="AV8" t="s">
        <v>4</v>
      </c>
      <c r="AW8" s="35">
        <v>0.28838513671418559</v>
      </c>
      <c r="AX8" s="35">
        <v>0.28279311658412976</v>
      </c>
      <c r="AY8" s="35">
        <v>0.28304467703509384</v>
      </c>
      <c r="AZ8" s="35">
        <v>0.28017632771368889</v>
      </c>
      <c r="BA8" s="35">
        <v>0.27863154043175997</v>
      </c>
      <c r="BB8" s="35">
        <v>0.27854410427024534</v>
      </c>
      <c r="BC8" s="35">
        <v>0.27963479241419981</v>
      </c>
      <c r="BD8" s="35">
        <v>0.28169490093363186</v>
      </c>
      <c r="CK8" s="11">
        <v>2020</v>
      </c>
      <c r="CL8" s="16">
        <f t="shared" si="1"/>
        <v>276.8707</v>
      </c>
      <c r="CM8">
        <f t="shared" si="1"/>
        <v>256.16829999999999</v>
      </c>
      <c r="CN8">
        <f t="shared" si="2"/>
        <v>224.8836</v>
      </c>
      <c r="CO8">
        <f t="shared" si="3"/>
        <v>47.282299999999999</v>
      </c>
      <c r="CP8">
        <f t="shared" si="4"/>
        <v>25.277399999999997</v>
      </c>
      <c r="CQ8">
        <f t="shared" ref="CQ8:CQ14" si="7">+AB49+AB65</f>
        <v>1.2453000000000001</v>
      </c>
      <c r="CR8">
        <f t="shared" ref="CR8:CR14" si="8">+AC49</f>
        <v>6.9099999999999995E-2</v>
      </c>
      <c r="CS8">
        <f t="shared" ref="CS8:CS14" si="9">+AC65</f>
        <v>0</v>
      </c>
      <c r="CT8" s="17">
        <f t="shared" si="5"/>
        <v>0</v>
      </c>
      <c r="CU8" s="21">
        <f t="shared" ref="CU8:CU14" si="10">+SUM(CL8:CT8)</f>
        <v>831.79669999999999</v>
      </c>
    </row>
    <row r="9" spans="3:99" ht="15.75" thickBot="1" x14ac:dyDescent="0.3">
      <c r="C9" s="1">
        <v>2025</v>
      </c>
      <c r="D9" s="2">
        <v>26.53025216</v>
      </c>
      <c r="E9" s="2">
        <v>0.25296846560000003</v>
      </c>
      <c r="F9" s="2">
        <v>25.112439429999998</v>
      </c>
      <c r="G9" s="2">
        <v>10.573730339999999</v>
      </c>
      <c r="H9" s="2">
        <v>15.05615985</v>
      </c>
      <c r="V9" s="1">
        <v>2025</v>
      </c>
      <c r="W9" s="6">
        <v>26.5303</v>
      </c>
      <c r="X9" s="2">
        <v>0.253</v>
      </c>
      <c r="Y9" s="2">
        <v>10.573700000000001</v>
      </c>
      <c r="Z9">
        <f t="shared" ref="Z9:Z14" si="11">+SUM(W9:Y9)</f>
        <v>37.356999999999999</v>
      </c>
      <c r="AB9">
        <v>37.356999999999999</v>
      </c>
      <c r="AI9" s="1">
        <v>2025</v>
      </c>
      <c r="AJ9" s="23">
        <f t="shared" si="6"/>
        <v>0.71018283052707665</v>
      </c>
      <c r="AK9" s="23">
        <f t="shared" si="0"/>
        <v>6.77249243782959E-3</v>
      </c>
      <c r="AL9" s="23">
        <f t="shared" si="0"/>
        <v>0.28304467703509384</v>
      </c>
      <c r="AM9">
        <f t="shared" ref="AM9:AM14" si="12">+SUM(AJ9:AL9)</f>
        <v>1</v>
      </c>
      <c r="AO9">
        <v>2025</v>
      </c>
      <c r="AP9">
        <v>0.71018283052707665</v>
      </c>
      <c r="AQ9">
        <v>6.77249243782959E-3</v>
      </c>
      <c r="AR9">
        <v>0.28304467703509384</v>
      </c>
      <c r="AS9">
        <v>1</v>
      </c>
      <c r="AU9"/>
      <c r="AV9"/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0.99999999999999978</v>
      </c>
      <c r="BD9">
        <v>1</v>
      </c>
      <c r="CK9" s="11">
        <v>2025</v>
      </c>
      <c r="CL9" s="16">
        <f t="shared" si="1"/>
        <v>315.48719999999997</v>
      </c>
      <c r="CM9">
        <f t="shared" si="1"/>
        <v>284.00439999999998</v>
      </c>
      <c r="CN9">
        <f t="shared" si="2"/>
        <v>241.3869</v>
      </c>
      <c r="CO9">
        <f t="shared" si="3"/>
        <v>57.954999999999998</v>
      </c>
      <c r="CP9">
        <f t="shared" si="4"/>
        <v>25.729300000000002</v>
      </c>
      <c r="CQ9">
        <f t="shared" si="7"/>
        <v>1.4498</v>
      </c>
      <c r="CR9">
        <f t="shared" si="8"/>
        <v>5.8700000000000002E-2</v>
      </c>
      <c r="CS9">
        <f t="shared" si="9"/>
        <v>0</v>
      </c>
      <c r="CT9" s="17">
        <f t="shared" si="5"/>
        <v>0</v>
      </c>
      <c r="CU9" s="21">
        <f t="shared" si="10"/>
        <v>926.07129999999995</v>
      </c>
    </row>
    <row r="10" spans="3:99" ht="15.75" thickBot="1" x14ac:dyDescent="0.3">
      <c r="C10" s="1">
        <v>2030</v>
      </c>
      <c r="D10" s="2">
        <v>31.88902637</v>
      </c>
      <c r="E10" s="2">
        <v>0.29587122490000001</v>
      </c>
      <c r="F10" s="2">
        <v>29.686291539999999</v>
      </c>
      <c r="G10" s="2">
        <v>12.527331869999999</v>
      </c>
      <c r="H10" s="2">
        <v>17.502787919999999</v>
      </c>
      <c r="V10" s="1">
        <v>2030</v>
      </c>
      <c r="W10" s="6">
        <v>31.888999999999999</v>
      </c>
      <c r="X10" s="2">
        <v>0.2959</v>
      </c>
      <c r="Y10" s="2">
        <v>12.5273</v>
      </c>
      <c r="Z10">
        <f t="shared" si="11"/>
        <v>44.712199999999996</v>
      </c>
      <c r="AB10">
        <v>44.712199999999996</v>
      </c>
      <c r="AI10" s="1">
        <v>2030</v>
      </c>
      <c r="AJ10" s="23">
        <f t="shared" si="6"/>
        <v>0.71320579170785603</v>
      </c>
      <c r="AK10" s="23">
        <f t="shared" si="0"/>
        <v>6.6178805784550977E-3</v>
      </c>
      <c r="AL10" s="23">
        <f t="shared" si="0"/>
        <v>0.28017632771368889</v>
      </c>
      <c r="AM10">
        <f t="shared" si="12"/>
        <v>1</v>
      </c>
      <c r="AO10">
        <v>2030</v>
      </c>
      <c r="AP10">
        <v>0.71320579170785603</v>
      </c>
      <c r="AQ10">
        <v>6.6178805784550977E-3</v>
      </c>
      <c r="AR10">
        <v>0.28017632771368889</v>
      </c>
      <c r="AS10">
        <v>1</v>
      </c>
      <c r="CK10" s="11">
        <v>2030</v>
      </c>
      <c r="CL10" s="16">
        <f t="shared" si="1"/>
        <v>339.81630000000001</v>
      </c>
      <c r="CM10">
        <f t="shared" si="1"/>
        <v>291.98900000000003</v>
      </c>
      <c r="CN10">
        <f t="shared" si="2"/>
        <v>241.7321</v>
      </c>
      <c r="CO10">
        <f t="shared" si="3"/>
        <v>69.259900000000002</v>
      </c>
      <c r="CP10">
        <f t="shared" si="4"/>
        <v>22.879499999999997</v>
      </c>
      <c r="CQ10">
        <f t="shared" si="7"/>
        <v>1.6289</v>
      </c>
      <c r="CR10">
        <f t="shared" si="8"/>
        <v>3.85E-2</v>
      </c>
      <c r="CS10">
        <f t="shared" si="9"/>
        <v>0</v>
      </c>
      <c r="CT10" s="17">
        <f t="shared" si="5"/>
        <v>0</v>
      </c>
      <c r="CU10" s="21">
        <f t="shared" si="10"/>
        <v>967.3442</v>
      </c>
    </row>
    <row r="11" spans="3:99" ht="15.75" thickBot="1" x14ac:dyDescent="0.3">
      <c r="C11" s="1">
        <v>2035</v>
      </c>
      <c r="D11" s="2">
        <v>38.293079859999999</v>
      </c>
      <c r="E11" s="2">
        <v>0.348309639</v>
      </c>
      <c r="F11" s="2">
        <v>35.297709339999997</v>
      </c>
      <c r="G11" s="2">
        <v>14.925397200000001</v>
      </c>
      <c r="H11" s="2">
        <v>20.494785060000002</v>
      </c>
      <c r="V11" s="1">
        <v>2035</v>
      </c>
      <c r="W11" s="6">
        <v>38.293100000000003</v>
      </c>
      <c r="X11" s="2">
        <v>0.3483</v>
      </c>
      <c r="Y11" s="2">
        <v>14.9254</v>
      </c>
      <c r="Z11">
        <f t="shared" si="11"/>
        <v>53.566800000000001</v>
      </c>
      <c r="AB11">
        <v>53.566800000000001</v>
      </c>
      <c r="AI11" s="1">
        <v>2035</v>
      </c>
      <c r="AJ11" s="23">
        <f t="shared" si="6"/>
        <v>0.71486629778146171</v>
      </c>
      <c r="AK11" s="23">
        <f t="shared" si="0"/>
        <v>6.5021617867783779E-3</v>
      </c>
      <c r="AL11" s="23">
        <f t="shared" si="0"/>
        <v>0.27863154043175997</v>
      </c>
      <c r="AM11">
        <f t="shared" si="12"/>
        <v>1</v>
      </c>
      <c r="AO11">
        <v>2035</v>
      </c>
      <c r="AP11">
        <v>0.71486629778146171</v>
      </c>
      <c r="AQ11">
        <v>6.5021617867783779E-3</v>
      </c>
      <c r="AR11">
        <v>0.27863154043175997</v>
      </c>
      <c r="AS11">
        <v>1</v>
      </c>
      <c r="CK11" s="11">
        <v>2035</v>
      </c>
      <c r="CL11" s="16">
        <f t="shared" si="1"/>
        <v>345.11529999999999</v>
      </c>
      <c r="CM11">
        <f t="shared" si="1"/>
        <v>269.5668</v>
      </c>
      <c r="CN11">
        <f t="shared" si="2"/>
        <v>254.61250000000001</v>
      </c>
      <c r="CO11">
        <f t="shared" si="3"/>
        <v>82.877399999999994</v>
      </c>
      <c r="CP11">
        <f t="shared" si="4"/>
        <v>17.072600000000001</v>
      </c>
      <c r="CQ11">
        <f t="shared" si="7"/>
        <v>1.8557999999999999</v>
      </c>
      <c r="CR11">
        <f t="shared" si="8"/>
        <v>1.89E-2</v>
      </c>
      <c r="CS11">
        <f t="shared" si="9"/>
        <v>0</v>
      </c>
      <c r="CT11" s="17">
        <f t="shared" si="5"/>
        <v>0</v>
      </c>
      <c r="CU11" s="21">
        <f t="shared" si="10"/>
        <v>971.11929999999995</v>
      </c>
    </row>
    <row r="12" spans="3:99" ht="15.75" thickBot="1" x14ac:dyDescent="0.3">
      <c r="C12" s="1">
        <v>2040</v>
      </c>
      <c r="D12" s="2">
        <v>45.906865689999997</v>
      </c>
      <c r="E12" s="2">
        <v>0.41230862239999999</v>
      </c>
      <c r="F12" s="2">
        <v>42.20868497</v>
      </c>
      <c r="G12" s="2">
        <v>17.883164399999998</v>
      </c>
      <c r="H12" s="2">
        <v>24.141154390000001</v>
      </c>
      <c r="V12" s="1">
        <v>2040</v>
      </c>
      <c r="W12" s="6">
        <v>45.9069</v>
      </c>
      <c r="X12" s="2">
        <v>0.4123</v>
      </c>
      <c r="Y12" s="2">
        <v>17.883199999999999</v>
      </c>
      <c r="Z12">
        <f t="shared" si="11"/>
        <v>64.202399999999997</v>
      </c>
      <c r="AB12">
        <v>64.202399999999997</v>
      </c>
      <c r="AI12" s="1">
        <v>2040</v>
      </c>
      <c r="AJ12" s="23">
        <f t="shared" si="6"/>
        <v>0.71503401741990957</v>
      </c>
      <c r="AK12" s="23">
        <f t="shared" si="0"/>
        <v>6.4218783098451155E-3</v>
      </c>
      <c r="AL12" s="23">
        <f t="shared" si="0"/>
        <v>0.27854410427024534</v>
      </c>
      <c r="AM12">
        <f t="shared" si="12"/>
        <v>1</v>
      </c>
      <c r="AO12">
        <v>2040</v>
      </c>
      <c r="AP12">
        <v>0.71503401741990957</v>
      </c>
      <c r="AQ12">
        <v>6.4218783098451155E-3</v>
      </c>
      <c r="AR12">
        <v>0.27854410427024534</v>
      </c>
      <c r="AS12">
        <v>1</v>
      </c>
      <c r="CK12" s="11">
        <v>2040</v>
      </c>
      <c r="CL12" s="16">
        <f t="shared" si="1"/>
        <v>335.4393</v>
      </c>
      <c r="CM12">
        <f t="shared" si="1"/>
        <v>230.60240000000002</v>
      </c>
      <c r="CN12">
        <f t="shared" si="2"/>
        <v>304.50749999999999</v>
      </c>
      <c r="CO12">
        <f t="shared" si="3"/>
        <v>99.271299999999997</v>
      </c>
      <c r="CP12">
        <f t="shared" si="4"/>
        <v>13.000500000000001</v>
      </c>
      <c r="CQ12">
        <f t="shared" si="7"/>
        <v>2.1528</v>
      </c>
      <c r="CR12">
        <f t="shared" si="8"/>
        <v>0</v>
      </c>
      <c r="CS12">
        <f t="shared" si="9"/>
        <v>0</v>
      </c>
      <c r="CT12" s="17">
        <f t="shared" si="5"/>
        <v>0</v>
      </c>
      <c r="CU12" s="21">
        <f t="shared" si="10"/>
        <v>984.97379999999987</v>
      </c>
    </row>
    <row r="13" spans="3:99" ht="15.75" thickBot="1" x14ac:dyDescent="0.3">
      <c r="C13" s="1">
        <v>2045</v>
      </c>
      <c r="D13" s="2">
        <v>54.960230180000003</v>
      </c>
      <c r="E13" s="2">
        <v>0.49024309900000002</v>
      </c>
      <c r="F13" s="2">
        <v>50.704890329999998</v>
      </c>
      <c r="G13" s="2">
        <v>21.524990280000001</v>
      </c>
      <c r="H13" s="2">
        <v>28.57296462</v>
      </c>
      <c r="V13" s="1">
        <v>2045</v>
      </c>
      <c r="W13" s="6">
        <v>54.9602</v>
      </c>
      <c r="X13" s="2">
        <v>0.49020000000000002</v>
      </c>
      <c r="Y13" s="2">
        <v>21.524999999999999</v>
      </c>
      <c r="Z13">
        <f t="shared" si="11"/>
        <v>76.975400000000008</v>
      </c>
      <c r="AB13">
        <v>76.975400000000008</v>
      </c>
      <c r="AI13" s="1">
        <v>2045</v>
      </c>
      <c r="AJ13" s="23">
        <f t="shared" si="6"/>
        <v>0.71399693928190033</v>
      </c>
      <c r="AK13" s="23">
        <f t="shared" si="0"/>
        <v>6.3682683038996874E-3</v>
      </c>
      <c r="AL13" s="23">
        <f t="shared" si="0"/>
        <v>0.27963479241419981</v>
      </c>
      <c r="AM13">
        <f t="shared" si="12"/>
        <v>0.99999999999999978</v>
      </c>
      <c r="AO13">
        <v>2045</v>
      </c>
      <c r="AP13">
        <v>0.71399693928190033</v>
      </c>
      <c r="AQ13">
        <v>6.3682683038996874E-3</v>
      </c>
      <c r="AR13">
        <v>0.27963479241419981</v>
      </c>
      <c r="AS13">
        <v>0.99999999999999978</v>
      </c>
      <c r="CK13" s="11">
        <v>2045</v>
      </c>
      <c r="CL13" s="16">
        <f t="shared" si="1"/>
        <v>311.55669999999998</v>
      </c>
      <c r="CM13">
        <f t="shared" si="1"/>
        <v>191.50209999999998</v>
      </c>
      <c r="CN13">
        <f t="shared" si="2"/>
        <v>375.49279999999999</v>
      </c>
      <c r="CO13">
        <f t="shared" si="3"/>
        <v>119.0154</v>
      </c>
      <c r="CP13">
        <f t="shared" si="4"/>
        <v>13.325699999999999</v>
      </c>
      <c r="CQ13">
        <f t="shared" si="7"/>
        <v>2.5693000000000001</v>
      </c>
      <c r="CR13">
        <f t="shared" si="8"/>
        <v>0</v>
      </c>
      <c r="CS13">
        <f t="shared" si="9"/>
        <v>0</v>
      </c>
      <c r="CT13" s="17">
        <f t="shared" si="5"/>
        <v>0</v>
      </c>
      <c r="CU13" s="21">
        <f t="shared" si="10"/>
        <v>1013.462</v>
      </c>
    </row>
    <row r="14" spans="3:99" ht="15.75" thickBot="1" x14ac:dyDescent="0.3">
      <c r="C14" s="1">
        <v>2050</v>
      </c>
      <c r="D14" s="2">
        <v>65.726708520000003</v>
      </c>
      <c r="E14" s="2">
        <v>0.58503208929999995</v>
      </c>
      <c r="F14" s="2">
        <v>61.140378310000003</v>
      </c>
      <c r="G14" s="2">
        <v>26.00517992</v>
      </c>
      <c r="H14" s="2">
        <v>33.951043810000002</v>
      </c>
      <c r="V14" s="1">
        <v>2050</v>
      </c>
      <c r="W14" s="7">
        <v>65.726699999999994</v>
      </c>
      <c r="X14" s="8">
        <v>0.58499999999999996</v>
      </c>
      <c r="Y14" s="8">
        <v>26.005199999999999</v>
      </c>
      <c r="Z14">
        <f t="shared" si="11"/>
        <v>92.31689999999999</v>
      </c>
      <c r="AB14">
        <v>92.31689999999999</v>
      </c>
      <c r="AI14" s="1">
        <v>2050</v>
      </c>
      <c r="AJ14" s="23">
        <f t="shared" si="6"/>
        <v>0.71196823116894092</v>
      </c>
      <c r="AK14" s="23">
        <f t="shared" si="0"/>
        <v>6.3368678974272319E-3</v>
      </c>
      <c r="AL14" s="23">
        <f t="shared" si="0"/>
        <v>0.28169490093363186</v>
      </c>
      <c r="AM14">
        <f t="shared" si="12"/>
        <v>1</v>
      </c>
      <c r="AO14">
        <v>2050</v>
      </c>
      <c r="AP14">
        <v>0.71196823116894092</v>
      </c>
      <c r="AQ14">
        <v>6.3368678974272319E-3</v>
      </c>
      <c r="AR14">
        <v>0.28169490093363186</v>
      </c>
      <c r="AS14">
        <v>1</v>
      </c>
      <c r="CK14" s="11">
        <v>2050</v>
      </c>
      <c r="CL14" s="18">
        <f t="shared" si="1"/>
        <v>286.83690000000001</v>
      </c>
      <c r="CM14" s="19">
        <f t="shared" si="1"/>
        <v>157.34479999999999</v>
      </c>
      <c r="CN14" s="19">
        <f t="shared" si="2"/>
        <v>463.04579999999999</v>
      </c>
      <c r="CO14" s="19">
        <f t="shared" si="3"/>
        <v>142.80629999999999</v>
      </c>
      <c r="CP14" s="19">
        <f t="shared" si="4"/>
        <v>13.5265</v>
      </c>
      <c r="CQ14" s="19">
        <f t="shared" si="7"/>
        <v>3.0705999999999998</v>
      </c>
      <c r="CR14" s="19">
        <f t="shared" si="8"/>
        <v>0</v>
      </c>
      <c r="CS14" s="19">
        <f t="shared" si="9"/>
        <v>0</v>
      </c>
      <c r="CT14" s="20">
        <f t="shared" si="5"/>
        <v>0</v>
      </c>
      <c r="CU14" s="21">
        <f t="shared" si="10"/>
        <v>1066.6308999999999</v>
      </c>
    </row>
    <row r="15" spans="3:99" x14ac:dyDescent="0.25">
      <c r="W15" s="22"/>
      <c r="X15" s="22"/>
      <c r="Y15" s="22"/>
    </row>
    <row r="18" spans="3:56" ht="15.75" thickBot="1" x14ac:dyDescent="0.3">
      <c r="C18" t="s">
        <v>8</v>
      </c>
      <c r="D18" t="s">
        <v>22</v>
      </c>
      <c r="V18" t="s">
        <v>8</v>
      </c>
      <c r="W18" t="s">
        <v>22</v>
      </c>
      <c r="AI18" t="s">
        <v>8</v>
      </c>
      <c r="AJ18" t="s">
        <v>22</v>
      </c>
      <c r="AO18" t="s">
        <v>8</v>
      </c>
      <c r="AP18" t="s">
        <v>22</v>
      </c>
      <c r="AU18" t="s">
        <v>8</v>
      </c>
      <c r="AV18" t="s">
        <v>0</v>
      </c>
      <c r="AW18">
        <v>2019</v>
      </c>
      <c r="AX18">
        <v>2020</v>
      </c>
      <c r="AY18">
        <v>2025</v>
      </c>
      <c r="AZ18">
        <v>2030</v>
      </c>
      <c r="BA18">
        <v>2035</v>
      </c>
      <c r="BB18">
        <v>2040</v>
      </c>
      <c r="BC18">
        <v>2045</v>
      </c>
      <c r="BD18">
        <v>2050</v>
      </c>
    </row>
    <row r="19" spans="3:56" ht="27" thickBot="1" x14ac:dyDescent="0.3">
      <c r="C19" s="1" t="s">
        <v>0</v>
      </c>
      <c r="D19" s="1" t="s">
        <v>3</v>
      </c>
      <c r="E19" s="1" t="s">
        <v>4</v>
      </c>
      <c r="F19" s="1" t="s">
        <v>7</v>
      </c>
      <c r="V19" s="1" t="s">
        <v>0</v>
      </c>
      <c r="W19" s="1" t="s">
        <v>4</v>
      </c>
      <c r="X19" s="1" t="s">
        <v>7</v>
      </c>
      <c r="AI19" s="1" t="s">
        <v>0</v>
      </c>
      <c r="AJ19" s="1" t="s">
        <v>4</v>
      </c>
      <c r="AK19" s="1" t="s">
        <v>7</v>
      </c>
      <c r="AO19" t="s">
        <v>0</v>
      </c>
      <c r="AP19" t="s">
        <v>4</v>
      </c>
      <c r="AQ19" t="s">
        <v>7</v>
      </c>
      <c r="AU19" t="s">
        <v>22</v>
      </c>
      <c r="AV19" t="s">
        <v>4</v>
      </c>
      <c r="AW19" s="35">
        <v>0.94914717262718429</v>
      </c>
      <c r="AX19" s="35">
        <v>0.94900036088054851</v>
      </c>
      <c r="AY19" s="35">
        <v>0.94207287924935468</v>
      </c>
      <c r="AZ19" s="35">
        <v>0.93664116240507755</v>
      </c>
      <c r="BA19" s="35">
        <v>0.96537160286355184</v>
      </c>
      <c r="BB19" s="35">
        <v>0.99584958281549263</v>
      </c>
      <c r="BC19" s="35">
        <v>0.99970556052374615</v>
      </c>
      <c r="BD19" s="35">
        <v>1</v>
      </c>
    </row>
    <row r="20" spans="3:56" ht="15.75" thickBot="1" x14ac:dyDescent="0.3">
      <c r="C20" s="1">
        <v>2019</v>
      </c>
      <c r="D20" s="2">
        <v>59.01934378</v>
      </c>
      <c r="E20" s="2">
        <v>18.24995393</v>
      </c>
      <c r="F20" s="2">
        <v>3.162057253</v>
      </c>
      <c r="V20" s="1">
        <v>2019</v>
      </c>
      <c r="W20" s="2" cm="1">
        <f t="array" ref="W20:W27">+ROUND(D20:D27,4)</f>
        <v>59.019300000000001</v>
      </c>
      <c r="X20" s="2" cm="1">
        <f t="array" ref="X20:X27">+ROUND(F20:F27,4)</f>
        <v>3.1621000000000001</v>
      </c>
      <c r="Y20">
        <f>+SUM(W20:X20)</f>
        <v>62.181400000000004</v>
      </c>
      <c r="AA20">
        <v>62.181400000000004</v>
      </c>
      <c r="AI20" s="1">
        <v>2019</v>
      </c>
      <c r="AJ20" s="24">
        <f>+W20/$Y20</f>
        <v>0.94914717262718429</v>
      </c>
      <c r="AK20" s="24">
        <f>+X20/$Y20</f>
        <v>5.0852827372815664E-2</v>
      </c>
      <c r="AL20">
        <f>+SUM(AJ20:AK20)</f>
        <v>1</v>
      </c>
      <c r="AO20">
        <v>2019</v>
      </c>
      <c r="AP20">
        <v>0.94914717262718429</v>
      </c>
      <c r="AQ20">
        <v>5.0852827372815664E-2</v>
      </c>
      <c r="AR20">
        <v>1</v>
      </c>
      <c r="AU20"/>
      <c r="AV20" t="s">
        <v>7</v>
      </c>
      <c r="AW20" s="35">
        <v>5.0852827372815664E-2</v>
      </c>
      <c r="AX20" s="35">
        <v>5.0999639119451462E-2</v>
      </c>
      <c r="AY20" s="35">
        <v>5.7927120750645336E-2</v>
      </c>
      <c r="AZ20" s="35">
        <v>6.335883759492239E-2</v>
      </c>
      <c r="BA20" s="35">
        <v>3.4628397136448101E-2</v>
      </c>
      <c r="BB20" s="35">
        <v>4.150417184507307E-3</v>
      </c>
      <c r="BC20" s="35">
        <v>2.9443947625379857E-4</v>
      </c>
      <c r="BD20" s="35">
        <v>0</v>
      </c>
    </row>
    <row r="21" spans="3:56" ht="15.75" thickBot="1" x14ac:dyDescent="0.3">
      <c r="C21" s="1">
        <v>2020</v>
      </c>
      <c r="D21" s="2">
        <v>52.593559980000002</v>
      </c>
      <c r="E21" s="2">
        <v>16.363531340000002</v>
      </c>
      <c r="F21" s="2">
        <v>2.8263533870000002</v>
      </c>
      <c r="V21" s="1">
        <v>2020</v>
      </c>
      <c r="W21" s="2">
        <v>52.593600000000002</v>
      </c>
      <c r="X21" s="2">
        <v>2.8264</v>
      </c>
      <c r="Y21">
        <f t="shared" ref="Y21:Y27" si="13">+SUM(W21:X21)</f>
        <v>55.42</v>
      </c>
      <c r="AA21">
        <v>55.42</v>
      </c>
      <c r="AI21" s="1">
        <v>2020</v>
      </c>
      <c r="AJ21" s="24">
        <f t="shared" ref="AJ21:AK27" si="14">+W21/$Y21</f>
        <v>0.94900036088054851</v>
      </c>
      <c r="AK21" s="24">
        <f t="shared" si="14"/>
        <v>5.0999639119451462E-2</v>
      </c>
      <c r="AL21">
        <f t="shared" ref="AL21:AL27" si="15">+SUM(AJ21:AK21)</f>
        <v>1</v>
      </c>
      <c r="AO21">
        <v>2020</v>
      </c>
      <c r="AP21">
        <v>0.94900036088054851</v>
      </c>
      <c r="AQ21">
        <v>5.0999639119451462E-2</v>
      </c>
      <c r="AR21">
        <v>1</v>
      </c>
      <c r="AU21"/>
      <c r="AV21"/>
      <c r="AW21" s="35">
        <v>1</v>
      </c>
      <c r="AX21" s="35">
        <v>1</v>
      </c>
      <c r="AY21" s="35">
        <v>1</v>
      </c>
      <c r="AZ21" s="35">
        <v>1</v>
      </c>
      <c r="BA21" s="35">
        <v>0.99999999999999989</v>
      </c>
      <c r="BB21" s="35">
        <v>0.99999999999999989</v>
      </c>
      <c r="BC21" s="35">
        <v>1</v>
      </c>
      <c r="BD21" s="35">
        <v>1</v>
      </c>
    </row>
    <row r="22" spans="3:56" ht="15.75" thickBot="1" x14ac:dyDescent="0.3">
      <c r="C22" s="1">
        <v>2025</v>
      </c>
      <c r="D22" s="2">
        <v>55.180566040000002</v>
      </c>
      <c r="E22" s="2">
        <v>19.719108179999999</v>
      </c>
      <c r="F22" s="2">
        <v>3.3930096320000001</v>
      </c>
      <c r="V22" s="1">
        <v>2025</v>
      </c>
      <c r="W22" s="2">
        <v>55.180599999999998</v>
      </c>
      <c r="X22" s="2">
        <v>3.3929999999999998</v>
      </c>
      <c r="Y22">
        <f t="shared" si="13"/>
        <v>58.573599999999999</v>
      </c>
      <c r="AA22">
        <v>58.573599999999999</v>
      </c>
      <c r="AI22" s="1">
        <v>2025</v>
      </c>
      <c r="AJ22" s="24">
        <f t="shared" si="14"/>
        <v>0.94207287924935468</v>
      </c>
      <c r="AK22" s="24">
        <f t="shared" si="14"/>
        <v>5.7927120750645336E-2</v>
      </c>
      <c r="AL22">
        <f t="shared" si="15"/>
        <v>1</v>
      </c>
      <c r="AO22">
        <v>2025</v>
      </c>
      <c r="AP22">
        <v>0.94207287924935468</v>
      </c>
      <c r="AQ22">
        <v>5.7927120750645336E-2</v>
      </c>
      <c r="AR22">
        <v>1</v>
      </c>
    </row>
    <row r="23" spans="3:56" ht="15.75" thickBot="1" x14ac:dyDescent="0.3">
      <c r="C23" s="1">
        <v>2030</v>
      </c>
      <c r="D23" s="2">
        <v>52.13705203</v>
      </c>
      <c r="E23" s="2">
        <v>21.728771389999999</v>
      </c>
      <c r="F23" s="2">
        <v>3.5267779429999999</v>
      </c>
      <c r="V23" s="1">
        <v>2030</v>
      </c>
      <c r="W23" s="2">
        <v>52.137099999999997</v>
      </c>
      <c r="X23" s="2">
        <v>3.5268000000000002</v>
      </c>
      <c r="Y23">
        <f t="shared" si="13"/>
        <v>55.663899999999998</v>
      </c>
      <c r="AA23">
        <v>55.663899999999998</v>
      </c>
      <c r="AI23" s="1">
        <v>2030</v>
      </c>
      <c r="AJ23" s="24">
        <f t="shared" si="14"/>
        <v>0.93664116240507755</v>
      </c>
      <c r="AK23" s="24">
        <f t="shared" si="14"/>
        <v>6.335883759492239E-2</v>
      </c>
      <c r="AL23">
        <f t="shared" si="15"/>
        <v>1</v>
      </c>
      <c r="AO23">
        <v>2030</v>
      </c>
      <c r="AP23">
        <v>0.93664116240507755</v>
      </c>
      <c r="AQ23">
        <v>6.335883759492239E-2</v>
      </c>
      <c r="AR23">
        <v>1</v>
      </c>
    </row>
    <row r="24" spans="3:56" ht="15.75" thickBot="1" x14ac:dyDescent="0.3">
      <c r="C24" s="1">
        <v>2035</v>
      </c>
      <c r="D24" s="2">
        <v>52.15981206</v>
      </c>
      <c r="E24" s="2">
        <v>21.95338787</v>
      </c>
      <c r="F24" s="2">
        <v>1.870998033</v>
      </c>
      <c r="V24" s="1">
        <v>2035</v>
      </c>
      <c r="W24" s="2">
        <v>52.159799999999997</v>
      </c>
      <c r="X24" s="2">
        <v>1.871</v>
      </c>
      <c r="Y24">
        <f t="shared" si="13"/>
        <v>54.030799999999999</v>
      </c>
      <c r="AA24">
        <v>54.030799999999999</v>
      </c>
      <c r="AI24" s="1">
        <v>2035</v>
      </c>
      <c r="AJ24" s="24">
        <f t="shared" si="14"/>
        <v>0.96537160286355184</v>
      </c>
      <c r="AK24" s="24">
        <f t="shared" si="14"/>
        <v>3.4628397136448101E-2</v>
      </c>
      <c r="AL24">
        <f t="shared" si="15"/>
        <v>0.99999999999999989</v>
      </c>
      <c r="AO24">
        <v>2035</v>
      </c>
      <c r="AP24">
        <v>0.96537160286355184</v>
      </c>
      <c r="AQ24">
        <v>3.4628397136448101E-2</v>
      </c>
      <c r="AR24">
        <v>0.99999999999999989</v>
      </c>
    </row>
    <row r="25" spans="3:56" ht="15.75" thickBot="1" x14ac:dyDescent="0.3">
      <c r="C25" s="1">
        <v>2040</v>
      </c>
      <c r="D25" s="2">
        <v>60.416778620000002</v>
      </c>
      <c r="E25" s="2">
        <v>23.860003549999998</v>
      </c>
      <c r="F25" s="2">
        <v>0.25176255600000003</v>
      </c>
      <c r="V25" s="1">
        <v>2040</v>
      </c>
      <c r="W25" s="2">
        <v>60.416800000000002</v>
      </c>
      <c r="X25" s="2">
        <v>0.25180000000000002</v>
      </c>
      <c r="Y25">
        <f t="shared" si="13"/>
        <v>60.668600000000005</v>
      </c>
      <c r="AA25">
        <v>60.668600000000005</v>
      </c>
      <c r="AI25" s="1">
        <v>2040</v>
      </c>
      <c r="AJ25" s="24">
        <f t="shared" si="14"/>
        <v>0.99584958281549263</v>
      </c>
      <c r="AK25" s="24">
        <f t="shared" si="14"/>
        <v>4.150417184507307E-3</v>
      </c>
      <c r="AL25">
        <f t="shared" si="15"/>
        <v>0.99999999999999989</v>
      </c>
      <c r="AO25">
        <v>2040</v>
      </c>
      <c r="AP25">
        <v>0.99584958281549263</v>
      </c>
      <c r="AQ25">
        <v>4.150417184507307E-3</v>
      </c>
      <c r="AR25">
        <v>0.99999999999999989</v>
      </c>
    </row>
    <row r="26" spans="3:56" ht="15.75" thickBot="1" x14ac:dyDescent="0.3">
      <c r="C26" s="1">
        <v>2045</v>
      </c>
      <c r="D26" s="2">
        <v>72.998618129999997</v>
      </c>
      <c r="E26" s="2">
        <v>28.473518640000002</v>
      </c>
      <c r="F26" s="2">
        <v>2.14857694E-2</v>
      </c>
      <c r="V26" s="1">
        <v>2045</v>
      </c>
      <c r="W26" s="2">
        <v>72.998599999999996</v>
      </c>
      <c r="X26" s="2">
        <v>2.1499999999999998E-2</v>
      </c>
      <c r="Y26">
        <f t="shared" si="13"/>
        <v>73.020099999999999</v>
      </c>
      <c r="AA26">
        <v>73.020099999999999</v>
      </c>
      <c r="AI26" s="1">
        <v>2045</v>
      </c>
      <c r="AJ26" s="24">
        <f t="shared" si="14"/>
        <v>0.99970556052374615</v>
      </c>
      <c r="AK26" s="24">
        <f t="shared" si="14"/>
        <v>2.9443947625379857E-4</v>
      </c>
      <c r="AL26">
        <f t="shared" si="15"/>
        <v>1</v>
      </c>
      <c r="AO26">
        <v>2045</v>
      </c>
      <c r="AP26">
        <v>0.99970556052374615</v>
      </c>
      <c r="AQ26">
        <v>2.9443947625379857E-4</v>
      </c>
      <c r="AR26">
        <v>1</v>
      </c>
    </row>
    <row r="27" spans="3:56" ht="15.75" thickBot="1" x14ac:dyDescent="0.3">
      <c r="C27" s="1">
        <v>2050</v>
      </c>
      <c r="D27" s="2">
        <v>88.122242220000004</v>
      </c>
      <c r="E27" s="2">
        <v>34.35494473</v>
      </c>
      <c r="F27" s="2">
        <v>0</v>
      </c>
      <c r="V27" s="1">
        <v>2050</v>
      </c>
      <c r="W27" s="2">
        <v>88.122200000000007</v>
      </c>
      <c r="X27" s="2">
        <v>0</v>
      </c>
      <c r="Y27">
        <f t="shared" si="13"/>
        <v>88.122200000000007</v>
      </c>
      <c r="AA27">
        <v>88.122200000000007</v>
      </c>
      <c r="AI27" s="1">
        <v>2050</v>
      </c>
      <c r="AJ27" s="24">
        <f t="shared" si="14"/>
        <v>1</v>
      </c>
      <c r="AK27" s="24">
        <f t="shared" si="14"/>
        <v>0</v>
      </c>
      <c r="AL27">
        <f t="shared" si="15"/>
        <v>1</v>
      </c>
      <c r="AO27">
        <v>2050</v>
      </c>
      <c r="AP27">
        <v>1</v>
      </c>
      <c r="AQ27">
        <v>0</v>
      </c>
      <c r="AR27">
        <v>1</v>
      </c>
    </row>
    <row r="31" spans="3:56" ht="15.75" thickBot="1" x14ac:dyDescent="0.3">
      <c r="C31" t="s">
        <v>9</v>
      </c>
      <c r="D31" t="s">
        <v>22</v>
      </c>
      <c r="V31" t="s">
        <v>9</v>
      </c>
      <c r="W31" t="s">
        <v>22</v>
      </c>
      <c r="AI31" t="s">
        <v>9</v>
      </c>
      <c r="AJ31" t="s">
        <v>22</v>
      </c>
      <c r="AO31" t="s">
        <v>9</v>
      </c>
      <c r="AP31" t="s">
        <v>22</v>
      </c>
      <c r="AU31" t="s">
        <v>9</v>
      </c>
      <c r="AV31" t="s">
        <v>0</v>
      </c>
      <c r="AW31">
        <v>2019</v>
      </c>
      <c r="AX31">
        <v>2020</v>
      </c>
      <c r="AY31">
        <v>2025</v>
      </c>
      <c r="AZ31">
        <v>2030</v>
      </c>
      <c r="BA31">
        <v>2035</v>
      </c>
      <c r="BB31">
        <v>2040</v>
      </c>
      <c r="BC31">
        <v>2045</v>
      </c>
      <c r="BD31">
        <v>2050</v>
      </c>
    </row>
    <row r="32" spans="3:56" ht="27" thickBot="1" x14ac:dyDescent="0.3">
      <c r="C32" s="1" t="s">
        <v>0</v>
      </c>
      <c r="D32" s="1" t="s">
        <v>3</v>
      </c>
      <c r="E32" s="1" t="s">
        <v>4</v>
      </c>
      <c r="F32" s="1" t="s">
        <v>5</v>
      </c>
      <c r="G32" s="1" t="s">
        <v>7</v>
      </c>
      <c r="V32" s="1" t="s">
        <v>0</v>
      </c>
      <c r="W32" s="1" t="s">
        <v>4</v>
      </c>
      <c r="X32" s="1" t="s">
        <v>7</v>
      </c>
      <c r="AI32" s="1" t="s">
        <v>0</v>
      </c>
      <c r="AJ32" s="1" t="s">
        <v>4</v>
      </c>
      <c r="AK32" s="1" t="s">
        <v>7</v>
      </c>
      <c r="AO32" t="s">
        <v>0</v>
      </c>
      <c r="AP32" t="s">
        <v>4</v>
      </c>
      <c r="AQ32" t="s">
        <v>7</v>
      </c>
      <c r="AU32" t="s">
        <v>22</v>
      </c>
      <c r="AV32" t="s">
        <v>4</v>
      </c>
      <c r="AW32" s="35">
        <v>0.73862618670258562</v>
      </c>
      <c r="AX32" s="35">
        <v>0.73892113329867415</v>
      </c>
      <c r="AY32" s="35">
        <v>0.74889110966438177</v>
      </c>
      <c r="AZ32" s="35">
        <v>0.74775912300544867</v>
      </c>
      <c r="BA32" s="35">
        <v>0.73576050160718331</v>
      </c>
      <c r="BB32" s="35">
        <v>0.70077220806192775</v>
      </c>
      <c r="BC32" s="35">
        <v>0.48247290434054141</v>
      </c>
      <c r="BD32" s="35">
        <v>0</v>
      </c>
    </row>
    <row r="33" spans="3:70" ht="15.75" thickBot="1" x14ac:dyDescent="0.3">
      <c r="C33" s="1">
        <v>2019</v>
      </c>
      <c r="D33" s="2">
        <v>86.719482220000003</v>
      </c>
      <c r="E33" s="2">
        <v>51.217250200000002</v>
      </c>
      <c r="F33" s="2">
        <v>96.004245639999994</v>
      </c>
      <c r="G33" s="2">
        <v>18.123960950000001</v>
      </c>
      <c r="V33" s="1">
        <v>2019</v>
      </c>
      <c r="W33" s="2" cm="1">
        <f t="array" ref="W33:W40">+ROUND(E33:E40,4)</f>
        <v>51.217300000000002</v>
      </c>
      <c r="X33" s="2" cm="1">
        <f t="array" ref="X33:X40">+ROUND(G33:G40,4)</f>
        <v>18.123999999999999</v>
      </c>
      <c r="Y33">
        <f>+SUM(W33:X33)</f>
        <v>69.341300000000004</v>
      </c>
      <c r="AA33">
        <v>69.341300000000004</v>
      </c>
      <c r="AI33" s="1">
        <v>2019</v>
      </c>
      <c r="AJ33" s="24">
        <f>+W33/$Y33</f>
        <v>0.73862618670258562</v>
      </c>
      <c r="AK33" s="24">
        <f>+X33/$Y33</f>
        <v>0.26137381329741433</v>
      </c>
      <c r="AL33">
        <f>+SUM(AJ33:AK33)</f>
        <v>1</v>
      </c>
      <c r="AO33">
        <v>2019</v>
      </c>
      <c r="AP33">
        <v>0.73862618670258562</v>
      </c>
      <c r="AQ33">
        <v>0.26137381329741433</v>
      </c>
      <c r="AR33">
        <v>1</v>
      </c>
      <c r="AU33"/>
      <c r="AV33" t="s">
        <v>7</v>
      </c>
      <c r="AW33" s="35">
        <v>0.26137381329741433</v>
      </c>
      <c r="AX33" s="35">
        <v>0.26107886670132585</v>
      </c>
      <c r="AY33" s="35">
        <v>0.25110889033561812</v>
      </c>
      <c r="AZ33" s="35">
        <v>0.25224087699455128</v>
      </c>
      <c r="BA33" s="35">
        <v>0.26423949839281657</v>
      </c>
      <c r="BB33" s="35">
        <v>0.29922779193807231</v>
      </c>
      <c r="BC33" s="35">
        <v>0.51752709565945865</v>
      </c>
      <c r="BD33" s="35">
        <v>1</v>
      </c>
    </row>
    <row r="34" spans="3:70" ht="15.75" thickBot="1" x14ac:dyDescent="0.3">
      <c r="C34" s="1">
        <v>2020</v>
      </c>
      <c r="D34" s="2">
        <v>87.661496130000003</v>
      </c>
      <c r="E34" s="2">
        <v>52.019935680000003</v>
      </c>
      <c r="F34" s="2">
        <v>87.109410130000001</v>
      </c>
      <c r="G34" s="2">
        <v>18.37991852</v>
      </c>
      <c r="V34" s="1">
        <v>2020</v>
      </c>
      <c r="W34" s="2">
        <v>52.0199</v>
      </c>
      <c r="X34" s="2">
        <v>18.379899999999999</v>
      </c>
      <c r="Y34">
        <f t="shared" ref="Y34:Y40" si="16">+SUM(W34:X34)</f>
        <v>70.399799999999999</v>
      </c>
      <c r="AA34">
        <v>70.399799999999999</v>
      </c>
      <c r="AI34" s="1">
        <v>2020</v>
      </c>
      <c r="AJ34" s="24">
        <f t="shared" ref="AJ34:AK40" si="17">+W34/$Y34</f>
        <v>0.73892113329867415</v>
      </c>
      <c r="AK34" s="24">
        <f t="shared" si="17"/>
        <v>0.26107886670132585</v>
      </c>
      <c r="AL34">
        <f t="shared" ref="AL34:AL40" si="18">+SUM(AJ34:AK34)</f>
        <v>1</v>
      </c>
      <c r="AO34">
        <v>2020</v>
      </c>
      <c r="AP34">
        <v>0.73892113329867415</v>
      </c>
      <c r="AQ34">
        <v>0.26107886670132585</v>
      </c>
      <c r="AR34">
        <v>1</v>
      </c>
      <c r="AU34"/>
      <c r="AV34"/>
      <c r="AW34">
        <v>1</v>
      </c>
      <c r="AX34">
        <v>1</v>
      </c>
      <c r="AY34">
        <v>0.99999999999999989</v>
      </c>
      <c r="AZ34">
        <v>1</v>
      </c>
      <c r="BA34">
        <v>0.99999999999999989</v>
      </c>
      <c r="BB34">
        <v>1</v>
      </c>
      <c r="BC34">
        <v>1</v>
      </c>
      <c r="BD34">
        <v>1</v>
      </c>
    </row>
    <row r="35" spans="3:70" ht="15.75" thickBot="1" x14ac:dyDescent="0.3">
      <c r="C35" s="1">
        <v>2025</v>
      </c>
      <c r="D35" s="2">
        <v>90.676583469999997</v>
      </c>
      <c r="E35" s="2">
        <v>54.18007179</v>
      </c>
      <c r="F35" s="2">
        <v>50.133535180000003</v>
      </c>
      <c r="G35" s="2">
        <v>18.166992140000001</v>
      </c>
      <c r="V35" s="1">
        <v>2025</v>
      </c>
      <c r="W35" s="2">
        <v>54.180100000000003</v>
      </c>
      <c r="X35" s="2">
        <v>18.167000000000002</v>
      </c>
      <c r="Y35">
        <f t="shared" si="16"/>
        <v>72.347100000000012</v>
      </c>
      <c r="AA35">
        <v>72.347100000000012</v>
      </c>
      <c r="AI35" s="1">
        <v>2025</v>
      </c>
      <c r="AJ35" s="24">
        <f t="shared" si="17"/>
        <v>0.74889110966438177</v>
      </c>
      <c r="AK35" s="24">
        <f t="shared" si="17"/>
        <v>0.25110889033561812</v>
      </c>
      <c r="AL35">
        <f t="shared" si="18"/>
        <v>0.99999999999999989</v>
      </c>
      <c r="AO35">
        <v>2025</v>
      </c>
      <c r="AP35">
        <v>0.74889110966438177</v>
      </c>
      <c r="AQ35">
        <v>0.25110889033561812</v>
      </c>
      <c r="AR35">
        <v>0.99999999999999989</v>
      </c>
    </row>
    <row r="36" spans="3:70" ht="15.75" thickBot="1" x14ac:dyDescent="0.3">
      <c r="C36" s="1">
        <v>2030</v>
      </c>
      <c r="D36" s="2">
        <v>82.399196979999999</v>
      </c>
      <c r="E36" s="2">
        <v>44.889732590000001</v>
      </c>
      <c r="F36" s="2">
        <v>16.165223910000002</v>
      </c>
      <c r="G36" s="2">
        <v>15.14257986</v>
      </c>
      <c r="V36" s="1">
        <v>2030</v>
      </c>
      <c r="W36" s="2">
        <v>44.889699999999998</v>
      </c>
      <c r="X36" s="2">
        <v>15.1426</v>
      </c>
      <c r="Y36">
        <f t="shared" si="16"/>
        <v>60.032299999999999</v>
      </c>
      <c r="AA36">
        <v>60.032299999999999</v>
      </c>
      <c r="AI36" s="1">
        <v>2030</v>
      </c>
      <c r="AJ36" s="24">
        <f t="shared" si="17"/>
        <v>0.74775912300544867</v>
      </c>
      <c r="AK36" s="24">
        <f t="shared" si="17"/>
        <v>0.25224087699455128</v>
      </c>
      <c r="AL36">
        <f t="shared" si="18"/>
        <v>1</v>
      </c>
      <c r="AO36">
        <v>2030</v>
      </c>
      <c r="AP36">
        <v>0.74775912300544867</v>
      </c>
      <c r="AQ36">
        <v>0.25224087699455128</v>
      </c>
      <c r="AR36">
        <v>1</v>
      </c>
    </row>
    <row r="37" spans="3:70" ht="15.75" thickBot="1" x14ac:dyDescent="0.3">
      <c r="C37" s="1">
        <v>2035</v>
      </c>
      <c r="D37" s="2">
        <v>74.367866340000006</v>
      </c>
      <c r="E37" s="2">
        <v>30.145757960000001</v>
      </c>
      <c r="F37" s="2">
        <v>15.30211484</v>
      </c>
      <c r="G37" s="2">
        <v>10.826474190000001</v>
      </c>
      <c r="V37" s="1">
        <v>2035</v>
      </c>
      <c r="W37" s="2">
        <v>30.145800000000001</v>
      </c>
      <c r="X37" s="2">
        <v>10.826499999999999</v>
      </c>
      <c r="Y37">
        <f t="shared" si="16"/>
        <v>40.972300000000004</v>
      </c>
      <c r="AA37">
        <v>40.972300000000004</v>
      </c>
      <c r="AI37" s="1">
        <v>2035</v>
      </c>
      <c r="AJ37" s="24">
        <f t="shared" si="17"/>
        <v>0.73576050160718331</v>
      </c>
      <c r="AK37" s="24">
        <f t="shared" si="17"/>
        <v>0.26423949839281657</v>
      </c>
      <c r="AL37">
        <f t="shared" si="18"/>
        <v>0.99999999999999989</v>
      </c>
      <c r="AO37">
        <v>2035</v>
      </c>
      <c r="AP37">
        <v>0.73576050160718331</v>
      </c>
      <c r="AQ37">
        <v>0.26423949839281657</v>
      </c>
      <c r="AR37">
        <v>0.99999999999999989</v>
      </c>
    </row>
    <row r="38" spans="3:70" ht="15.75" thickBot="1" x14ac:dyDescent="0.3">
      <c r="C38" s="1">
        <v>2040</v>
      </c>
      <c r="D38" s="2">
        <v>85.519138380000001</v>
      </c>
      <c r="E38" s="2">
        <v>18.558178130000002</v>
      </c>
      <c r="F38" s="2">
        <v>8.7778804990000001</v>
      </c>
      <c r="G38" s="2">
        <v>7.9242943309999996</v>
      </c>
      <c r="V38" s="1">
        <v>2040</v>
      </c>
      <c r="W38" s="2">
        <v>18.558199999999999</v>
      </c>
      <c r="X38" s="2">
        <v>7.9242999999999997</v>
      </c>
      <c r="Y38">
        <f t="shared" si="16"/>
        <v>26.482499999999998</v>
      </c>
      <c r="AA38">
        <v>26.482499999999998</v>
      </c>
      <c r="AI38" s="1">
        <v>2040</v>
      </c>
      <c r="AJ38" s="24">
        <f t="shared" si="17"/>
        <v>0.70077220806192775</v>
      </c>
      <c r="AK38" s="24">
        <f t="shared" si="17"/>
        <v>0.29922779193807231</v>
      </c>
      <c r="AL38">
        <f t="shared" si="18"/>
        <v>1</v>
      </c>
      <c r="AO38">
        <v>2040</v>
      </c>
      <c r="AP38">
        <v>0.70077220806192775</v>
      </c>
      <c r="AQ38">
        <v>0.29922779193807231</v>
      </c>
      <c r="AR38">
        <v>1</v>
      </c>
    </row>
    <row r="39" spans="3:70" ht="15.75" thickBot="1" x14ac:dyDescent="0.3">
      <c r="C39" s="1">
        <v>2045</v>
      </c>
      <c r="D39" s="2">
        <v>100.5779733</v>
      </c>
      <c r="E39" s="2">
        <v>7.371837749</v>
      </c>
      <c r="F39" s="2">
        <v>0.77012950309999995</v>
      </c>
      <c r="G39" s="2">
        <v>7.907379304</v>
      </c>
      <c r="V39" s="1">
        <v>2045</v>
      </c>
      <c r="W39" s="2">
        <v>7.3718000000000004</v>
      </c>
      <c r="X39" s="2">
        <v>7.9074</v>
      </c>
      <c r="Y39">
        <f t="shared" si="16"/>
        <v>15.279199999999999</v>
      </c>
      <c r="AA39">
        <v>15.279199999999999</v>
      </c>
      <c r="AI39" s="1">
        <v>2045</v>
      </c>
      <c r="AJ39" s="24">
        <f t="shared" si="17"/>
        <v>0.48247290434054141</v>
      </c>
      <c r="AK39" s="24">
        <f t="shared" si="17"/>
        <v>0.51752709565945865</v>
      </c>
      <c r="AL39">
        <f t="shared" si="18"/>
        <v>1</v>
      </c>
      <c r="AO39">
        <v>2045</v>
      </c>
      <c r="AP39">
        <v>0.48247290434054141</v>
      </c>
      <c r="AQ39">
        <v>0.51752709565945865</v>
      </c>
      <c r="AR39">
        <v>1</v>
      </c>
    </row>
    <row r="40" spans="3:70" ht="15.75" thickBot="1" x14ac:dyDescent="0.3">
      <c r="C40" s="1">
        <v>2050</v>
      </c>
      <c r="D40" s="2">
        <v>112.4873475</v>
      </c>
      <c r="E40" s="2">
        <v>0</v>
      </c>
      <c r="F40" s="2">
        <v>0</v>
      </c>
      <c r="G40" s="2">
        <v>7.4990272730000003</v>
      </c>
      <c r="V40" s="1">
        <v>2050</v>
      </c>
      <c r="W40" s="2">
        <v>0</v>
      </c>
      <c r="X40" s="2">
        <v>7.4989999999999997</v>
      </c>
      <c r="Y40">
        <f t="shared" si="16"/>
        <v>7.4989999999999997</v>
      </c>
      <c r="AA40">
        <v>7.4989999999999997</v>
      </c>
      <c r="AI40" s="1">
        <v>2050</v>
      </c>
      <c r="AJ40" s="24">
        <f t="shared" si="17"/>
        <v>0</v>
      </c>
      <c r="AK40" s="24">
        <f t="shared" si="17"/>
        <v>1</v>
      </c>
      <c r="AL40">
        <f t="shared" si="18"/>
        <v>1</v>
      </c>
      <c r="AO40">
        <v>2050</v>
      </c>
      <c r="AP40">
        <v>0</v>
      </c>
      <c r="AQ40">
        <v>1</v>
      </c>
      <c r="AR40">
        <v>1</v>
      </c>
    </row>
    <row r="46" spans="3:70" ht="15.75" thickBot="1" x14ac:dyDescent="0.3">
      <c r="C46" t="s">
        <v>19</v>
      </c>
      <c r="D46" t="s">
        <v>23</v>
      </c>
      <c r="V46" t="s">
        <v>19</v>
      </c>
      <c r="W46" t="s">
        <v>23</v>
      </c>
      <c r="AI46" t="s">
        <v>19</v>
      </c>
      <c r="AJ46" t="s">
        <v>23</v>
      </c>
      <c r="AU46" s="29" t="s">
        <v>19</v>
      </c>
      <c r="AV46" s="29" t="s">
        <v>23</v>
      </c>
      <c r="BI46" s="29" t="s">
        <v>19</v>
      </c>
      <c r="BJ46" s="29" t="s">
        <v>0</v>
      </c>
      <c r="BK46" s="29">
        <v>2019</v>
      </c>
      <c r="BL46" s="29">
        <v>2020</v>
      </c>
      <c r="BM46" s="29">
        <v>2025</v>
      </c>
      <c r="BN46" s="29">
        <v>2030</v>
      </c>
      <c r="BO46" s="29">
        <v>2035</v>
      </c>
      <c r="BP46" s="29">
        <v>2040</v>
      </c>
      <c r="BQ46" s="29">
        <v>2045</v>
      </c>
      <c r="BR46" s="29">
        <v>2050</v>
      </c>
    </row>
    <row r="47" spans="3:70" ht="27" thickBot="1" x14ac:dyDescent="0.3">
      <c r="C47" s="1" t="s">
        <v>0</v>
      </c>
      <c r="D47" s="1" t="s">
        <v>1</v>
      </c>
      <c r="E47" s="1" t="s">
        <v>2</v>
      </c>
      <c r="F47" s="1" t="s">
        <v>3</v>
      </c>
      <c r="G47" s="1" t="s">
        <v>4</v>
      </c>
      <c r="H47" s="1" t="s">
        <v>10</v>
      </c>
      <c r="I47" s="1" t="s">
        <v>11</v>
      </c>
      <c r="J47" s="1" t="s">
        <v>12</v>
      </c>
      <c r="K47" s="1" t="s">
        <v>5</v>
      </c>
      <c r="L47" s="1" t="s">
        <v>7</v>
      </c>
      <c r="M47" s="1" t="s">
        <v>13</v>
      </c>
      <c r="N47" s="1" t="s">
        <v>14</v>
      </c>
      <c r="O47" s="3" t="s">
        <v>15</v>
      </c>
      <c r="P47" s="1" t="s">
        <v>16</v>
      </c>
      <c r="Q47" s="1" t="s">
        <v>17</v>
      </c>
      <c r="R47" s="1" t="s">
        <v>18</v>
      </c>
      <c r="V47" s="1" t="s">
        <v>0</v>
      </c>
      <c r="W47" s="1" t="s">
        <v>1</v>
      </c>
      <c r="X47" s="1" t="s">
        <v>2</v>
      </c>
      <c r="Y47" s="1" t="s">
        <v>4</v>
      </c>
      <c r="Z47" s="1" t="s">
        <v>10</v>
      </c>
      <c r="AA47" s="1" t="s">
        <v>7</v>
      </c>
      <c r="AB47" s="1" t="s">
        <v>13</v>
      </c>
      <c r="AC47" s="1" t="s">
        <v>14</v>
      </c>
      <c r="AD47" s="1" t="s">
        <v>18</v>
      </c>
      <c r="AI47" s="1" t="s">
        <v>0</v>
      </c>
      <c r="AJ47" s="1" t="s">
        <v>1</v>
      </c>
      <c r="AK47" s="1" t="s">
        <v>2</v>
      </c>
      <c r="AL47" s="1" t="s">
        <v>4</v>
      </c>
      <c r="AM47" s="1" t="s">
        <v>10</v>
      </c>
      <c r="AN47" s="1" t="s">
        <v>7</v>
      </c>
      <c r="AO47" s="1" t="s">
        <v>13</v>
      </c>
      <c r="AP47" s="1" t="s">
        <v>14</v>
      </c>
      <c r="AQ47" s="1" t="s">
        <v>18</v>
      </c>
      <c r="AU47" s="29" t="s">
        <v>0</v>
      </c>
      <c r="AV47" s="29" t="s">
        <v>1</v>
      </c>
      <c r="AW47" s="29" t="s">
        <v>2</v>
      </c>
      <c r="AX47" s="29" t="s">
        <v>4</v>
      </c>
      <c r="AY47" s="29" t="s">
        <v>10</v>
      </c>
      <c r="AZ47" s="29" t="s">
        <v>7</v>
      </c>
      <c r="BA47" s="29" t="s">
        <v>13</v>
      </c>
      <c r="BB47" s="29" t="s">
        <v>14</v>
      </c>
      <c r="BC47" s="29" t="s">
        <v>18</v>
      </c>
      <c r="BI47" s="29" t="s">
        <v>23</v>
      </c>
      <c r="BJ47" s="29" t="s">
        <v>1</v>
      </c>
      <c r="BK47" s="36">
        <v>2.3815208477444158E-2</v>
      </c>
      <c r="BL47" s="36">
        <v>2.2291811973852816E-2</v>
      </c>
      <c r="BM47" s="36">
        <v>1.8488966144340289E-2</v>
      </c>
      <c r="BN47" s="36">
        <v>1.3679255515304019E-2</v>
      </c>
      <c r="BO47" s="36">
        <v>9.258820007557551E-3</v>
      </c>
      <c r="BP47" s="36">
        <v>5.3838956440186592E-3</v>
      </c>
      <c r="BQ47" s="36">
        <v>3.4997362435408037E-3</v>
      </c>
      <c r="BR47" s="36">
        <v>1.6243768554304598E-3</v>
      </c>
    </row>
    <row r="48" spans="3:70" ht="15.75" thickBot="1" x14ac:dyDescent="0.3">
      <c r="C48" s="1">
        <v>2019</v>
      </c>
      <c r="D48" s="2">
        <v>2.5236444730000001</v>
      </c>
      <c r="E48" s="2">
        <v>0.21974023209999999</v>
      </c>
      <c r="F48" s="2">
        <v>56.21455375</v>
      </c>
      <c r="G48" s="2">
        <v>98.535505520000001</v>
      </c>
      <c r="H48" s="2">
        <v>4.0370021040000001E-3</v>
      </c>
      <c r="I48" s="2">
        <v>96.694191079999996</v>
      </c>
      <c r="J48" s="2">
        <v>61.631377200000003</v>
      </c>
      <c r="K48" s="2">
        <v>0.2215220376</v>
      </c>
      <c r="L48" s="2">
        <v>4.1690232849999997</v>
      </c>
      <c r="M48" s="2">
        <v>0.44079057770000002</v>
      </c>
      <c r="N48" s="2">
        <v>7.3298984080000004E-2</v>
      </c>
      <c r="O48" s="4">
        <v>0.49609602339999997</v>
      </c>
      <c r="P48" s="2">
        <v>0.2777860305</v>
      </c>
      <c r="Q48" s="2">
        <v>1.3120832400000001E-2</v>
      </c>
      <c r="R48" s="9">
        <v>0</v>
      </c>
      <c r="V48" s="1">
        <v>2019</v>
      </c>
      <c r="W48" s="2" cm="1">
        <f t="array" ref="W48:X55">+ROUND(D48:E55,4)</f>
        <v>2.5236000000000001</v>
      </c>
      <c r="X48" s="2">
        <v>0.21970000000000001</v>
      </c>
      <c r="Y48" s="2" cm="1">
        <f t="array" ref="Y48:Y55">+ROUND(G48:G55,4)</f>
        <v>98.535499999999999</v>
      </c>
      <c r="Z48" s="2" cm="1">
        <f t="array" ref="Z48:Z55">+ROUND(H48:H55,4)</f>
        <v>4.0000000000000001E-3</v>
      </c>
      <c r="AA48" s="2" cm="1">
        <f t="array" ref="AA48:AC55">+ROUND(L48:N55,4)</f>
        <v>4.1689999999999996</v>
      </c>
      <c r="AB48" s="2">
        <v>0.44080000000000003</v>
      </c>
      <c r="AC48" s="2">
        <v>7.3300000000000004E-2</v>
      </c>
      <c r="AD48" s="2" cm="1">
        <f t="array" ref="AD48:AD55">+ROUND(R48:R55,4)</f>
        <v>0</v>
      </c>
      <c r="AE48">
        <f t="shared" ref="AE48:AE55" si="19">+SUM(W48:AD48)</f>
        <v>105.9659</v>
      </c>
      <c r="AF48">
        <v>105.9659</v>
      </c>
      <c r="AI48" s="1">
        <v>2019</v>
      </c>
      <c r="AJ48" s="24">
        <f>+W48/$AE48</f>
        <v>2.3815208477444158E-2</v>
      </c>
      <c r="AK48" s="24">
        <f t="shared" ref="AK48:AQ55" si="20">+X48/$AE48</f>
        <v>2.0733084888629265E-3</v>
      </c>
      <c r="AL48" s="24">
        <f t="shared" si="20"/>
        <v>0.92987932910492899</v>
      </c>
      <c r="AM48" s="24">
        <f t="shared" si="20"/>
        <v>3.7747992514573081E-5</v>
      </c>
      <c r="AN48" s="24">
        <f t="shared" si="20"/>
        <v>3.934284519831379E-2</v>
      </c>
      <c r="AO48" s="24">
        <f t="shared" si="20"/>
        <v>4.1598287751059542E-3</v>
      </c>
      <c r="AP48" s="24">
        <f t="shared" si="20"/>
        <v>6.9173196282955177E-4</v>
      </c>
      <c r="AQ48" s="24">
        <f t="shared" si="20"/>
        <v>0</v>
      </c>
      <c r="AR48">
        <f t="shared" ref="AR48:AR55" si="21">+SUM(AJ48:AQ48)</f>
        <v>0.99999999999999989</v>
      </c>
      <c r="AU48" s="29">
        <v>2019</v>
      </c>
      <c r="AV48" s="29">
        <v>2.3815208477444158E-2</v>
      </c>
      <c r="AW48" s="29">
        <v>2.0733084888629265E-3</v>
      </c>
      <c r="AX48" s="29">
        <v>0.92987932910492899</v>
      </c>
      <c r="AY48" s="29">
        <v>3.7747992514573081E-5</v>
      </c>
      <c r="AZ48" s="29">
        <v>3.934284519831379E-2</v>
      </c>
      <c r="BA48" s="29">
        <v>4.1598287751059542E-3</v>
      </c>
      <c r="BB48" s="29">
        <v>6.9173196282955177E-4</v>
      </c>
      <c r="BC48" s="29">
        <v>0</v>
      </c>
      <c r="BD48" s="29">
        <v>0.99999999999999989</v>
      </c>
      <c r="BJ48" s="29" t="s">
        <v>2</v>
      </c>
      <c r="BK48" s="36">
        <v>2.0733084888629265E-3</v>
      </c>
      <c r="BL48" s="36">
        <v>4.6156996642390223E-3</v>
      </c>
      <c r="BM48" s="36">
        <v>4.1776372247926703E-3</v>
      </c>
      <c r="BN48" s="36">
        <v>3.3657996919672878E-3</v>
      </c>
      <c r="BO48" s="36">
        <v>2.610790942060398E-3</v>
      </c>
      <c r="BP48" s="36">
        <v>2.14961401171441E-3</v>
      </c>
      <c r="BQ48" s="36">
        <v>2.1258077344612158E-3</v>
      </c>
      <c r="BR48" s="36">
        <v>2.0961786211324105E-3</v>
      </c>
    </row>
    <row r="49" spans="3:71" ht="15.75" thickBot="1" x14ac:dyDescent="0.3">
      <c r="C49" s="1">
        <v>2020</v>
      </c>
      <c r="D49" s="2">
        <v>2.1988704179999998</v>
      </c>
      <c r="E49" s="2">
        <v>0.45534466099999998</v>
      </c>
      <c r="F49" s="2">
        <v>50.32559998</v>
      </c>
      <c r="G49" s="2">
        <v>91.528654239999995</v>
      </c>
      <c r="H49" s="2">
        <v>3.8701937189999998E-3</v>
      </c>
      <c r="I49" s="2">
        <v>82.150143420000006</v>
      </c>
      <c r="J49" s="2">
        <v>45.806488280000003</v>
      </c>
      <c r="K49" s="2">
        <v>0.20770202539999999</v>
      </c>
      <c r="L49" s="2">
        <v>4.0404115000000003</v>
      </c>
      <c r="M49" s="2">
        <v>0.34532230940000003</v>
      </c>
      <c r="N49" s="2">
        <v>6.9145550850000001E-2</v>
      </c>
      <c r="O49" s="4">
        <v>0.38059707669999998</v>
      </c>
      <c r="P49" s="2">
        <v>0.26184972169999998</v>
      </c>
      <c r="Q49" s="2">
        <v>1.1934783819999999E-2</v>
      </c>
      <c r="R49" s="9">
        <v>0</v>
      </c>
      <c r="V49" s="1">
        <v>2020</v>
      </c>
      <c r="W49" s="2">
        <v>2.1989000000000001</v>
      </c>
      <c r="X49" s="2">
        <v>0.45529999999999998</v>
      </c>
      <c r="Y49" s="2">
        <v>91.528700000000001</v>
      </c>
      <c r="Z49" s="2">
        <v>3.8999999999999998E-3</v>
      </c>
      <c r="AA49" s="2">
        <v>4.0404</v>
      </c>
      <c r="AB49" s="2">
        <v>0.3453</v>
      </c>
      <c r="AC49" s="2">
        <v>6.9099999999999995E-2</v>
      </c>
      <c r="AD49" s="2">
        <v>0</v>
      </c>
      <c r="AE49">
        <f t="shared" si="19"/>
        <v>98.641600000000011</v>
      </c>
      <c r="AF49">
        <v>98.641600000000011</v>
      </c>
      <c r="AI49" s="1">
        <v>2020</v>
      </c>
      <c r="AJ49" s="24">
        <f t="shared" ref="AJ49:AJ55" si="22">+W49/$AE49</f>
        <v>2.2291811973852816E-2</v>
      </c>
      <c r="AK49" s="24">
        <f t="shared" si="20"/>
        <v>4.6156996642390223E-3</v>
      </c>
      <c r="AL49" s="24">
        <f t="shared" si="20"/>
        <v>0.92789147783490933</v>
      </c>
      <c r="AM49" s="24">
        <f t="shared" si="20"/>
        <v>3.9537071580347435E-5</v>
      </c>
      <c r="AN49" s="24">
        <f t="shared" si="20"/>
        <v>4.0960406157239941E-2</v>
      </c>
      <c r="AO49" s="24">
        <f t="shared" si="20"/>
        <v>3.5005514914599922E-3</v>
      </c>
      <c r="AP49" s="24">
        <f t="shared" si="20"/>
        <v>7.0051580671846349E-4</v>
      </c>
      <c r="AQ49" s="24">
        <f t="shared" si="20"/>
        <v>0</v>
      </c>
      <c r="AR49">
        <f t="shared" si="21"/>
        <v>0.99999999999999989</v>
      </c>
      <c r="AU49" s="29">
        <v>2020</v>
      </c>
      <c r="AV49" s="29">
        <v>2.2291811973852816E-2</v>
      </c>
      <c r="AW49" s="29">
        <v>4.6156996642390223E-3</v>
      </c>
      <c r="AX49" s="29">
        <v>0.92789147783490933</v>
      </c>
      <c r="AY49" s="29">
        <v>3.9537071580347435E-5</v>
      </c>
      <c r="AZ49" s="29">
        <v>4.0960406157239941E-2</v>
      </c>
      <c r="BA49" s="29">
        <v>3.5005514914599922E-3</v>
      </c>
      <c r="BB49" s="29">
        <v>7.0051580671846349E-4</v>
      </c>
      <c r="BC49" s="29">
        <v>0</v>
      </c>
      <c r="BD49" s="29">
        <v>0.99999999999999989</v>
      </c>
      <c r="BJ49" s="29" t="s">
        <v>4</v>
      </c>
      <c r="BK49" s="36">
        <v>0.92987932910492899</v>
      </c>
      <c r="BL49" s="36">
        <v>0.92789147783490933</v>
      </c>
      <c r="BM49" s="36">
        <v>0.93587746814734207</v>
      </c>
      <c r="BN49" s="36">
        <v>0.94391982472504832</v>
      </c>
      <c r="BO49" s="36">
        <v>0.95160712503823763</v>
      </c>
      <c r="BP49" s="36">
        <v>0.95939252769919714</v>
      </c>
      <c r="BQ49" s="36">
        <v>0.9647057933775387</v>
      </c>
      <c r="BR49" s="36">
        <v>0.96976806311371933</v>
      </c>
    </row>
    <row r="50" spans="3:71" ht="15.75" thickBot="1" x14ac:dyDescent="0.3">
      <c r="C50" s="1">
        <v>2025</v>
      </c>
      <c r="D50" s="2">
        <v>2.025233847</v>
      </c>
      <c r="E50" s="2">
        <v>0.45758490439999999</v>
      </c>
      <c r="F50" s="2">
        <v>58.48501169</v>
      </c>
      <c r="G50" s="2">
        <v>102.5118957</v>
      </c>
      <c r="H50" s="2">
        <v>3.4241776120000002E-3</v>
      </c>
      <c r="I50" s="2">
        <v>86.471154170000005</v>
      </c>
      <c r="J50" s="2">
        <v>52.27251218</v>
      </c>
      <c r="K50" s="2">
        <v>0.1861774145</v>
      </c>
      <c r="L50" s="2">
        <v>4.1321551960000003</v>
      </c>
      <c r="M50" s="2">
        <v>0.34661533439999997</v>
      </c>
      <c r="N50" s="2">
        <v>5.8669564709999997E-2</v>
      </c>
      <c r="O50" s="4">
        <v>2.7725621739999999</v>
      </c>
      <c r="P50" s="2">
        <v>0.2294393522</v>
      </c>
      <c r="Q50" s="2">
        <v>1.018113419E-2</v>
      </c>
      <c r="R50" s="9">
        <v>0</v>
      </c>
      <c r="V50" s="1">
        <v>2025</v>
      </c>
      <c r="W50" s="2">
        <v>2.0251999999999999</v>
      </c>
      <c r="X50" s="2">
        <v>0.45760000000000001</v>
      </c>
      <c r="Y50" s="2">
        <v>102.5119</v>
      </c>
      <c r="Z50" s="2">
        <v>3.3999999999999998E-3</v>
      </c>
      <c r="AA50" s="2">
        <v>4.1322000000000001</v>
      </c>
      <c r="AB50" s="2">
        <v>0.34660000000000002</v>
      </c>
      <c r="AC50" s="2">
        <v>5.8700000000000002E-2</v>
      </c>
      <c r="AD50" s="2">
        <v>0</v>
      </c>
      <c r="AE50">
        <f t="shared" si="19"/>
        <v>109.53559999999999</v>
      </c>
      <c r="AF50">
        <v>109.53559999999999</v>
      </c>
      <c r="AI50" s="1">
        <v>2025</v>
      </c>
      <c r="AJ50" s="24">
        <f t="shared" si="22"/>
        <v>1.8488966144340289E-2</v>
      </c>
      <c r="AK50" s="24">
        <f t="shared" si="20"/>
        <v>4.1776372247926703E-3</v>
      </c>
      <c r="AL50" s="24">
        <f t="shared" si="20"/>
        <v>0.93587746814734207</v>
      </c>
      <c r="AM50" s="24">
        <f t="shared" si="20"/>
        <v>3.1040136722672816E-5</v>
      </c>
      <c r="AN50" s="24">
        <f t="shared" si="20"/>
        <v>3.7724721460420177E-2</v>
      </c>
      <c r="AO50" s="24">
        <f t="shared" si="20"/>
        <v>3.1642680553171758E-3</v>
      </c>
      <c r="AP50" s="24">
        <f t="shared" si="20"/>
        <v>5.3589883106496894E-4</v>
      </c>
      <c r="AQ50" s="24">
        <f t="shared" si="20"/>
        <v>0</v>
      </c>
      <c r="AR50">
        <f t="shared" si="21"/>
        <v>1</v>
      </c>
      <c r="AU50" s="29">
        <v>2025</v>
      </c>
      <c r="AV50" s="29">
        <v>1.8488966144340289E-2</v>
      </c>
      <c r="AW50" s="29">
        <v>4.1776372247926703E-3</v>
      </c>
      <c r="AX50" s="29">
        <v>0.93587746814734207</v>
      </c>
      <c r="AY50" s="29">
        <v>3.1040136722672816E-5</v>
      </c>
      <c r="AZ50" s="29">
        <v>3.7724721460420177E-2</v>
      </c>
      <c r="BA50" s="29">
        <v>3.1642680553171758E-3</v>
      </c>
      <c r="BB50" s="29">
        <v>5.3589883106496894E-4</v>
      </c>
      <c r="BC50" s="29">
        <v>0</v>
      </c>
      <c r="BD50" s="29">
        <v>1</v>
      </c>
      <c r="BJ50" s="29" t="s">
        <v>10</v>
      </c>
      <c r="BK50" s="36">
        <v>3.7747992514573081E-5</v>
      </c>
      <c r="BL50" s="36">
        <v>3.9537071580347435E-5</v>
      </c>
      <c r="BM50" s="36">
        <v>3.1040136722672816E-5</v>
      </c>
      <c r="BN50" s="36">
        <v>2.2560142302436061E-5</v>
      </c>
      <c r="BO50" s="36">
        <v>1.3904588350572295E-5</v>
      </c>
      <c r="BP50" s="36">
        <v>6.5737431550899382E-6</v>
      </c>
      <c r="BQ50" s="36">
        <v>5.6721819182184823E-6</v>
      </c>
      <c r="BR50" s="36">
        <v>4.8472784147460675E-6</v>
      </c>
    </row>
    <row r="51" spans="3:71" ht="15.75" thickBot="1" x14ac:dyDescent="0.3">
      <c r="C51" s="1">
        <v>2030</v>
      </c>
      <c r="D51" s="2">
        <v>1.576522897</v>
      </c>
      <c r="E51" s="2">
        <v>0.38790743150000001</v>
      </c>
      <c r="F51" s="2">
        <v>61.961235700000003</v>
      </c>
      <c r="G51" s="2">
        <v>108.7844137</v>
      </c>
      <c r="H51" s="2">
        <v>2.551233857E-3</v>
      </c>
      <c r="I51" s="2">
        <v>81.000976539999996</v>
      </c>
      <c r="J51" s="2">
        <v>54.539532250000001</v>
      </c>
      <c r="K51" s="2">
        <v>0.139039197</v>
      </c>
      <c r="L51" s="2">
        <v>4.1471051560000003</v>
      </c>
      <c r="M51" s="2">
        <v>0.31045256770000002</v>
      </c>
      <c r="N51" s="2">
        <v>3.8507758289999999E-2</v>
      </c>
      <c r="O51" s="4">
        <v>5.0830324100000004</v>
      </c>
      <c r="P51" s="2">
        <v>0.1619632724</v>
      </c>
      <c r="Q51" s="2">
        <v>6.7101810590000002E-3</v>
      </c>
      <c r="R51" s="9">
        <v>0</v>
      </c>
      <c r="V51" s="1">
        <v>2030</v>
      </c>
      <c r="W51" s="2">
        <v>1.5765</v>
      </c>
      <c r="X51" s="2">
        <v>0.38790000000000002</v>
      </c>
      <c r="Y51" s="2">
        <v>108.78440000000001</v>
      </c>
      <c r="Z51" s="2">
        <v>2.5999999999999999E-3</v>
      </c>
      <c r="AA51" s="2">
        <v>4.1471</v>
      </c>
      <c r="AB51" s="2">
        <v>0.3105</v>
      </c>
      <c r="AC51" s="2">
        <v>3.85E-2</v>
      </c>
      <c r="AD51" s="2">
        <v>0</v>
      </c>
      <c r="AE51">
        <f t="shared" si="19"/>
        <v>115.2475</v>
      </c>
      <c r="AF51">
        <v>115.2475</v>
      </c>
      <c r="AI51" s="1">
        <v>2030</v>
      </c>
      <c r="AJ51" s="24">
        <f t="shared" si="22"/>
        <v>1.3679255515304019E-2</v>
      </c>
      <c r="AK51" s="24">
        <f t="shared" si="20"/>
        <v>3.3657996919672878E-3</v>
      </c>
      <c r="AL51" s="24">
        <f t="shared" si="20"/>
        <v>0.94391982472504832</v>
      </c>
      <c r="AM51" s="24">
        <f t="shared" si="20"/>
        <v>2.2560142302436061E-5</v>
      </c>
      <c r="AN51" s="24">
        <f t="shared" si="20"/>
        <v>3.5984294670166381E-2</v>
      </c>
      <c r="AO51" s="24">
        <f t="shared" si="20"/>
        <v>2.6942016095793833E-3</v>
      </c>
      <c r="AP51" s="24">
        <f t="shared" si="20"/>
        <v>3.3406364563222629E-4</v>
      </c>
      <c r="AQ51" s="24">
        <f t="shared" si="20"/>
        <v>0</v>
      </c>
      <c r="AR51">
        <f t="shared" si="21"/>
        <v>1</v>
      </c>
      <c r="AU51" s="29">
        <v>2030</v>
      </c>
      <c r="AV51" s="29">
        <v>1.3679255515304019E-2</v>
      </c>
      <c r="AW51" s="29">
        <v>3.3657996919672878E-3</v>
      </c>
      <c r="AX51" s="29">
        <v>0.94391982472504832</v>
      </c>
      <c r="AY51" s="29">
        <v>2.2560142302436061E-5</v>
      </c>
      <c r="AZ51" s="29">
        <v>3.5984294670166381E-2</v>
      </c>
      <c r="BA51" s="29">
        <v>2.6942016095793833E-3</v>
      </c>
      <c r="BB51" s="29">
        <v>3.3406364563222629E-4</v>
      </c>
      <c r="BC51" s="29">
        <v>0</v>
      </c>
      <c r="BD51" s="29">
        <v>1</v>
      </c>
      <c r="BJ51" s="29" t="s">
        <v>7</v>
      </c>
      <c r="BK51" s="36">
        <v>3.934284519831379E-2</v>
      </c>
      <c r="BL51" s="36">
        <v>4.0960406157239941E-2</v>
      </c>
      <c r="BM51" s="36">
        <v>3.7724721460420177E-2</v>
      </c>
      <c r="BN51" s="36">
        <v>3.5984294670166381E-2</v>
      </c>
      <c r="BO51" s="36">
        <v>3.4079328130290895E-2</v>
      </c>
      <c r="BP51" s="36">
        <v>3.1145664652910007E-2</v>
      </c>
      <c r="BQ51" s="36">
        <v>2.7748944186360175E-2</v>
      </c>
      <c r="BR51" s="36">
        <v>2.4609632511665785E-2</v>
      </c>
    </row>
    <row r="52" spans="3:71" ht="15.75" thickBot="1" x14ac:dyDescent="0.3">
      <c r="C52" s="1">
        <v>2035</v>
      </c>
      <c r="D52" s="2">
        <v>1.1320486519999999</v>
      </c>
      <c r="E52" s="2">
        <v>0.31915420239999998</v>
      </c>
      <c r="F52" s="2">
        <v>65.857134419999994</v>
      </c>
      <c r="G52" s="2">
        <v>116.3452485</v>
      </c>
      <c r="H52" s="2">
        <v>1.6996493920000001E-3</v>
      </c>
      <c r="I52" s="2">
        <v>75.351601650000006</v>
      </c>
      <c r="J52" s="2">
        <v>57.390296110000001</v>
      </c>
      <c r="K52" s="2">
        <v>9.3544716479999998E-2</v>
      </c>
      <c r="L52" s="2">
        <v>4.16663081</v>
      </c>
      <c r="M52" s="2">
        <v>0.27822057080000001</v>
      </c>
      <c r="N52" s="2">
        <v>1.8921616169999999E-2</v>
      </c>
      <c r="O52" s="4">
        <v>7.3338984500000004</v>
      </c>
      <c r="P52" s="2">
        <v>9.6751445660000004E-2</v>
      </c>
      <c r="Q52" s="2">
        <v>3.3083370769999999E-3</v>
      </c>
      <c r="R52" s="9">
        <v>0</v>
      </c>
      <c r="V52" s="1">
        <v>2035</v>
      </c>
      <c r="W52" s="2">
        <v>1.1319999999999999</v>
      </c>
      <c r="X52" s="2">
        <v>0.31919999999999998</v>
      </c>
      <c r="Y52" s="2">
        <v>116.34520000000001</v>
      </c>
      <c r="Z52" s="2">
        <v>1.6999999999999999E-3</v>
      </c>
      <c r="AA52" s="2">
        <v>4.1665999999999999</v>
      </c>
      <c r="AB52" s="2">
        <v>0.2782</v>
      </c>
      <c r="AC52" s="2">
        <v>1.89E-2</v>
      </c>
      <c r="AD52" s="2">
        <v>0</v>
      </c>
      <c r="AE52">
        <f t="shared" si="19"/>
        <v>122.26180000000001</v>
      </c>
      <c r="AF52">
        <v>122.26180000000001</v>
      </c>
      <c r="AI52" s="1">
        <v>2035</v>
      </c>
      <c r="AJ52" s="24">
        <f t="shared" si="22"/>
        <v>9.258820007557551E-3</v>
      </c>
      <c r="AK52" s="24">
        <f t="shared" si="20"/>
        <v>2.610790942060398E-3</v>
      </c>
      <c r="AL52" s="24">
        <f t="shared" si="20"/>
        <v>0.95160712503823763</v>
      </c>
      <c r="AM52" s="24">
        <f t="shared" si="20"/>
        <v>1.3904588350572295E-5</v>
      </c>
      <c r="AN52" s="24">
        <f t="shared" si="20"/>
        <v>3.4079328130290895E-2</v>
      </c>
      <c r="AO52" s="24">
        <f t="shared" si="20"/>
        <v>2.2754449877230663E-3</v>
      </c>
      <c r="AP52" s="24">
        <f t="shared" si="20"/>
        <v>1.5458630577989198E-4</v>
      </c>
      <c r="AQ52" s="24">
        <f t="shared" si="20"/>
        <v>0</v>
      </c>
      <c r="AR52">
        <f t="shared" si="21"/>
        <v>1</v>
      </c>
      <c r="AU52" s="29">
        <v>2035</v>
      </c>
      <c r="AV52" s="29">
        <v>9.258820007557551E-3</v>
      </c>
      <c r="AW52" s="29">
        <v>2.610790942060398E-3</v>
      </c>
      <c r="AX52" s="29">
        <v>0.95160712503823763</v>
      </c>
      <c r="AY52" s="29">
        <v>1.3904588350572295E-5</v>
      </c>
      <c r="AZ52" s="29">
        <v>3.4079328130290895E-2</v>
      </c>
      <c r="BA52" s="29">
        <v>2.2754449877230663E-3</v>
      </c>
      <c r="BB52" s="29">
        <v>1.5458630577989198E-4</v>
      </c>
      <c r="BC52" s="29">
        <v>0</v>
      </c>
      <c r="BD52" s="29">
        <v>1</v>
      </c>
      <c r="BJ52" s="29" t="s">
        <v>13</v>
      </c>
      <c r="BK52" s="36">
        <v>4.1598287751059542E-3</v>
      </c>
      <c r="BL52" s="36">
        <v>3.5005514914599922E-3</v>
      </c>
      <c r="BM52" s="36">
        <v>3.1642680553171758E-3</v>
      </c>
      <c r="BN52" s="36">
        <v>2.6942016095793833E-3</v>
      </c>
      <c r="BO52" s="36">
        <v>2.2754449877230663E-3</v>
      </c>
      <c r="BP52" s="36">
        <v>1.9217242490046254E-3</v>
      </c>
      <c r="BQ52" s="36">
        <v>1.9140462761810593E-3</v>
      </c>
      <c r="BR52" s="36">
        <v>1.8969016196372945E-3</v>
      </c>
    </row>
    <row r="53" spans="3:71" ht="15.75" thickBot="1" x14ac:dyDescent="0.3">
      <c r="C53" s="1">
        <v>2040</v>
      </c>
      <c r="D53" s="2">
        <v>0.73706270279999997</v>
      </c>
      <c r="E53" s="2">
        <v>0.29430344269999997</v>
      </c>
      <c r="F53" s="2">
        <v>75.40665036</v>
      </c>
      <c r="G53" s="2">
        <v>131.34875550000001</v>
      </c>
      <c r="H53" s="2">
        <v>8.7518066299999999E-4</v>
      </c>
      <c r="I53" s="2">
        <v>75.703963000000002</v>
      </c>
      <c r="J53" s="2">
        <v>64.805861250000007</v>
      </c>
      <c r="K53" s="2">
        <v>5.1031990479999997E-2</v>
      </c>
      <c r="L53" s="2">
        <v>4.2640978499999997</v>
      </c>
      <c r="M53" s="2">
        <v>0.26307435410000002</v>
      </c>
      <c r="N53" s="2">
        <v>0</v>
      </c>
      <c r="O53" s="4">
        <v>10.74569936</v>
      </c>
      <c r="P53" s="2">
        <v>3.5134072959999998E-2</v>
      </c>
      <c r="Q53" s="2">
        <v>0</v>
      </c>
      <c r="R53" s="9">
        <v>0</v>
      </c>
      <c r="V53" s="1">
        <v>2040</v>
      </c>
      <c r="W53" s="2">
        <v>0.73709999999999998</v>
      </c>
      <c r="X53" s="2">
        <v>0.29430000000000001</v>
      </c>
      <c r="Y53" s="2">
        <v>131.34880000000001</v>
      </c>
      <c r="Z53" s="2">
        <v>8.9999999999999998E-4</v>
      </c>
      <c r="AA53" s="2">
        <v>4.2641</v>
      </c>
      <c r="AB53" s="2">
        <v>0.2631</v>
      </c>
      <c r="AC53" s="2">
        <v>0</v>
      </c>
      <c r="AD53" s="2">
        <v>0</v>
      </c>
      <c r="AE53">
        <f t="shared" si="19"/>
        <v>136.90830000000003</v>
      </c>
      <c r="AF53">
        <v>136.90830000000003</v>
      </c>
      <c r="AI53" s="1">
        <v>2040</v>
      </c>
      <c r="AJ53" s="24">
        <f t="shared" si="22"/>
        <v>5.3838956440186592E-3</v>
      </c>
      <c r="AK53" s="24">
        <f t="shared" si="20"/>
        <v>2.14961401171441E-3</v>
      </c>
      <c r="AL53" s="24">
        <f t="shared" si="20"/>
        <v>0.95939252769919714</v>
      </c>
      <c r="AM53" s="24">
        <f t="shared" si="20"/>
        <v>6.5737431550899382E-6</v>
      </c>
      <c r="AN53" s="24">
        <f t="shared" si="20"/>
        <v>3.1145664652910007E-2</v>
      </c>
      <c r="AO53" s="24">
        <f t="shared" si="20"/>
        <v>1.9217242490046254E-3</v>
      </c>
      <c r="AP53" s="24">
        <f t="shared" si="20"/>
        <v>0</v>
      </c>
      <c r="AQ53" s="24">
        <f t="shared" si="20"/>
        <v>0</v>
      </c>
      <c r="AR53">
        <f t="shared" si="21"/>
        <v>0.99999999999999989</v>
      </c>
      <c r="AU53" s="29">
        <v>2040</v>
      </c>
      <c r="AV53" s="29">
        <v>5.3838956440186592E-3</v>
      </c>
      <c r="AW53" s="29">
        <v>2.14961401171441E-3</v>
      </c>
      <c r="AX53" s="29">
        <v>0.95939252769919714</v>
      </c>
      <c r="AY53" s="29">
        <v>6.5737431550899382E-6</v>
      </c>
      <c r="AZ53" s="29">
        <v>3.1145664652910007E-2</v>
      </c>
      <c r="BA53" s="29">
        <v>1.9217242490046254E-3</v>
      </c>
      <c r="BB53" s="29">
        <v>0</v>
      </c>
      <c r="BC53" s="29">
        <v>0</v>
      </c>
      <c r="BD53" s="29">
        <v>0.99999999999999989</v>
      </c>
      <c r="BJ53" s="29" t="s">
        <v>14</v>
      </c>
      <c r="BK53" s="36">
        <v>6.9173196282955177E-4</v>
      </c>
      <c r="BL53" s="36">
        <v>7.0051580671846349E-4</v>
      </c>
      <c r="BM53" s="36">
        <v>5.3589883106496894E-4</v>
      </c>
      <c r="BN53" s="36">
        <v>3.3406364563222629E-4</v>
      </c>
      <c r="BO53" s="36">
        <v>1.5458630577989198E-4</v>
      </c>
      <c r="BP53" s="36">
        <v>0</v>
      </c>
      <c r="BQ53" s="36">
        <v>0</v>
      </c>
      <c r="BR53" s="36">
        <v>0</v>
      </c>
    </row>
    <row r="54" spans="3:71" ht="15.75" thickBot="1" x14ac:dyDescent="0.3">
      <c r="C54" s="1">
        <v>2045</v>
      </c>
      <c r="D54" s="2">
        <v>0.55528161190000003</v>
      </c>
      <c r="E54" s="2">
        <v>0.3373036586</v>
      </c>
      <c r="F54" s="2">
        <v>86.584172140000007</v>
      </c>
      <c r="G54" s="2">
        <v>153.06903120000001</v>
      </c>
      <c r="H54" s="2">
        <v>8.7788856559999995E-4</v>
      </c>
      <c r="I54" s="2">
        <v>77.068211890000001</v>
      </c>
      <c r="J54" s="2">
        <v>74.863290590000005</v>
      </c>
      <c r="K54" s="2">
        <v>5.7184701960000001E-2</v>
      </c>
      <c r="L54" s="2">
        <v>4.4028632180000002</v>
      </c>
      <c r="M54" s="2">
        <v>0.30365650840000002</v>
      </c>
      <c r="N54" s="2">
        <v>0</v>
      </c>
      <c r="O54" s="4">
        <v>15.43403475</v>
      </c>
      <c r="P54" s="2">
        <v>4.0836066019999999E-2</v>
      </c>
      <c r="Q54" s="2">
        <v>0</v>
      </c>
      <c r="R54" s="9">
        <v>0</v>
      </c>
      <c r="V54" s="1">
        <v>2045</v>
      </c>
      <c r="W54" s="2">
        <v>0.55530000000000002</v>
      </c>
      <c r="X54" s="2">
        <v>0.33729999999999999</v>
      </c>
      <c r="Y54" s="2">
        <v>153.06899999999999</v>
      </c>
      <c r="Z54" s="2">
        <v>8.9999999999999998E-4</v>
      </c>
      <c r="AA54" s="2">
        <v>4.4028999999999998</v>
      </c>
      <c r="AB54" s="2">
        <v>0.30370000000000003</v>
      </c>
      <c r="AC54" s="2">
        <v>0</v>
      </c>
      <c r="AD54" s="2">
        <v>0</v>
      </c>
      <c r="AE54">
        <f t="shared" si="19"/>
        <v>158.66909999999996</v>
      </c>
      <c r="AF54">
        <v>158.66909999999996</v>
      </c>
      <c r="AI54" s="1">
        <v>2045</v>
      </c>
      <c r="AJ54" s="24">
        <f t="shared" si="22"/>
        <v>3.4997362435408037E-3</v>
      </c>
      <c r="AK54" s="24">
        <f t="shared" si="20"/>
        <v>2.1258077344612158E-3</v>
      </c>
      <c r="AL54" s="24">
        <f t="shared" si="20"/>
        <v>0.9647057933775387</v>
      </c>
      <c r="AM54" s="24">
        <f t="shared" si="20"/>
        <v>5.6721819182184823E-6</v>
      </c>
      <c r="AN54" s="24">
        <f t="shared" si="20"/>
        <v>2.7748944186360175E-2</v>
      </c>
      <c r="AO54" s="24">
        <f t="shared" si="20"/>
        <v>1.9140462761810593E-3</v>
      </c>
      <c r="AP54" s="24">
        <f t="shared" si="20"/>
        <v>0</v>
      </c>
      <c r="AQ54" s="24">
        <f t="shared" si="20"/>
        <v>0</v>
      </c>
      <c r="AR54">
        <f t="shared" si="21"/>
        <v>1.0000000000000002</v>
      </c>
      <c r="AU54" s="29">
        <v>2045</v>
      </c>
      <c r="AV54" s="29">
        <v>3.4997362435408037E-3</v>
      </c>
      <c r="AW54" s="29">
        <v>2.1258077344612158E-3</v>
      </c>
      <c r="AX54" s="29">
        <v>0.9647057933775387</v>
      </c>
      <c r="AY54" s="29">
        <v>5.6721819182184823E-6</v>
      </c>
      <c r="AZ54" s="29">
        <v>2.7748944186360175E-2</v>
      </c>
      <c r="BA54" s="29">
        <v>1.9140462761810593E-3</v>
      </c>
      <c r="BB54" s="29">
        <v>0</v>
      </c>
      <c r="BC54" s="29">
        <v>0</v>
      </c>
      <c r="BD54" s="29">
        <v>1.0000000000000002</v>
      </c>
      <c r="BJ54" s="29" t="s">
        <v>18</v>
      </c>
      <c r="BK54" s="36">
        <v>0</v>
      </c>
      <c r="BL54" s="36">
        <v>0</v>
      </c>
      <c r="BM54" s="36">
        <v>0</v>
      </c>
      <c r="BN54" s="36">
        <v>0</v>
      </c>
      <c r="BO54" s="36">
        <v>0</v>
      </c>
      <c r="BP54" s="36">
        <v>0</v>
      </c>
      <c r="BQ54" s="36">
        <v>0</v>
      </c>
      <c r="BR54" s="36">
        <v>0</v>
      </c>
    </row>
    <row r="55" spans="3:71" ht="15.75" thickBot="1" x14ac:dyDescent="0.3">
      <c r="C55" s="1">
        <v>2050</v>
      </c>
      <c r="D55" s="2">
        <v>0.30159024340000001</v>
      </c>
      <c r="E55" s="2">
        <v>0.38917963519999998</v>
      </c>
      <c r="F55" s="2">
        <v>99.995945500000005</v>
      </c>
      <c r="G55" s="2">
        <v>180.05799590000001</v>
      </c>
      <c r="H55" s="2">
        <v>8.8112309880000001E-4</v>
      </c>
      <c r="I55" s="2">
        <v>77.369621820000006</v>
      </c>
      <c r="J55" s="2">
        <v>86.90127468</v>
      </c>
      <c r="K55" s="2">
        <v>6.4518231930000003E-2</v>
      </c>
      <c r="L55" s="2">
        <v>4.5693366360000001</v>
      </c>
      <c r="M55" s="2">
        <v>0.35216371330000001</v>
      </c>
      <c r="N55" s="2">
        <v>0</v>
      </c>
      <c r="O55" s="4">
        <v>21.459620220000001</v>
      </c>
      <c r="P55" s="2">
        <v>4.7632473080000001E-2</v>
      </c>
      <c r="Q55" s="2">
        <v>0</v>
      </c>
      <c r="R55" s="9">
        <v>0</v>
      </c>
      <c r="V55" s="1">
        <v>2050</v>
      </c>
      <c r="W55" s="2">
        <v>0.30159999999999998</v>
      </c>
      <c r="X55" s="2">
        <v>0.38919999999999999</v>
      </c>
      <c r="Y55" s="2">
        <v>180.05799999999999</v>
      </c>
      <c r="Z55" s="2">
        <v>8.9999999999999998E-4</v>
      </c>
      <c r="AA55" s="2">
        <v>4.5693000000000001</v>
      </c>
      <c r="AB55" s="2">
        <v>0.35220000000000001</v>
      </c>
      <c r="AC55" s="2">
        <v>0</v>
      </c>
      <c r="AD55" s="2">
        <v>0</v>
      </c>
      <c r="AE55">
        <f t="shared" si="19"/>
        <v>185.6712</v>
      </c>
      <c r="AF55">
        <v>185.6712</v>
      </c>
      <c r="AI55" s="1">
        <v>2050</v>
      </c>
      <c r="AJ55" s="24">
        <f t="shared" si="22"/>
        <v>1.6243768554304598E-3</v>
      </c>
      <c r="AK55" s="24">
        <f t="shared" si="20"/>
        <v>2.0961786211324105E-3</v>
      </c>
      <c r="AL55" s="24">
        <f t="shared" si="20"/>
        <v>0.96976806311371933</v>
      </c>
      <c r="AM55" s="24">
        <f t="shared" si="20"/>
        <v>4.8472784147460675E-6</v>
      </c>
      <c r="AN55" s="24">
        <f t="shared" si="20"/>
        <v>2.4609632511665785E-2</v>
      </c>
      <c r="AO55" s="24">
        <f t="shared" si="20"/>
        <v>1.8969016196372945E-3</v>
      </c>
      <c r="AP55" s="24">
        <f t="shared" si="20"/>
        <v>0</v>
      </c>
      <c r="AQ55" s="24">
        <f t="shared" si="20"/>
        <v>0</v>
      </c>
      <c r="AR55">
        <f t="shared" si="21"/>
        <v>1.0000000000000002</v>
      </c>
      <c r="AU55" s="29">
        <v>2050</v>
      </c>
      <c r="AV55" s="29">
        <v>1.6243768554304598E-3</v>
      </c>
      <c r="AW55" s="29">
        <v>2.0961786211324105E-3</v>
      </c>
      <c r="AX55" s="29">
        <v>0.96976806311371933</v>
      </c>
      <c r="AY55" s="29">
        <v>4.8472784147460675E-6</v>
      </c>
      <c r="AZ55" s="29">
        <v>2.4609632511665785E-2</v>
      </c>
      <c r="BA55" s="29">
        <v>1.8969016196372945E-3</v>
      </c>
      <c r="BB55" s="29">
        <v>0</v>
      </c>
      <c r="BC55" s="29">
        <v>0</v>
      </c>
      <c r="BD55" s="29">
        <v>1.0000000000000002</v>
      </c>
      <c r="BK55" s="29">
        <v>0.99999999999999989</v>
      </c>
      <c r="BL55" s="29">
        <v>0.99999999999999989</v>
      </c>
      <c r="BM55" s="29">
        <v>1</v>
      </c>
      <c r="BN55" s="29">
        <v>1</v>
      </c>
      <c r="BO55" s="29">
        <v>1</v>
      </c>
      <c r="BP55" s="29">
        <v>0.99999999999999989</v>
      </c>
      <c r="BQ55" s="29">
        <v>1.0000000000000002</v>
      </c>
      <c r="BR55" s="29">
        <v>1.0000000000000002</v>
      </c>
    </row>
    <row r="61" spans="3:71" ht="15.75" thickBot="1" x14ac:dyDescent="0.3"/>
    <row r="62" spans="3:71" ht="15.75" thickBot="1" x14ac:dyDescent="0.3">
      <c r="C62" s="1" t="s">
        <v>21</v>
      </c>
      <c r="D62" t="s">
        <v>23</v>
      </c>
      <c r="E62" s="1"/>
      <c r="F62" s="1"/>
      <c r="G62" s="1"/>
      <c r="H62" s="1"/>
      <c r="I62" s="1"/>
      <c r="J62" s="1"/>
      <c r="K62" s="1"/>
      <c r="L62" s="1"/>
      <c r="V62" s="1" t="s">
        <v>21</v>
      </c>
      <c r="W62" t="s">
        <v>23</v>
      </c>
      <c r="X62" s="1"/>
      <c r="Y62" s="1"/>
      <c r="Z62" s="1"/>
      <c r="AA62" s="1"/>
      <c r="AB62" s="1"/>
      <c r="AC62" s="1"/>
      <c r="AD62" s="1"/>
      <c r="AE62" s="1"/>
      <c r="AI62" s="1" t="s">
        <v>21</v>
      </c>
      <c r="AJ62" t="s">
        <v>23</v>
      </c>
      <c r="AK62" s="1"/>
      <c r="AL62" s="1"/>
      <c r="AM62" s="1"/>
      <c r="AN62" s="1"/>
      <c r="AO62" s="1"/>
      <c r="AP62" s="1"/>
      <c r="AQ62" s="1"/>
      <c r="AR62" s="1"/>
      <c r="AU62" s="29" t="s">
        <v>21</v>
      </c>
      <c r="AV62" s="29" t="s">
        <v>23</v>
      </c>
      <c r="BJ62" s="29" t="s">
        <v>21</v>
      </c>
      <c r="BK62" s="29" t="s">
        <v>0</v>
      </c>
      <c r="BL62" s="29">
        <v>2019</v>
      </c>
      <c r="BM62" s="29">
        <v>2020</v>
      </c>
      <c r="BN62" s="29">
        <v>2025</v>
      </c>
      <c r="BO62" s="29">
        <v>2030</v>
      </c>
      <c r="BP62" s="29">
        <v>2035</v>
      </c>
      <c r="BQ62" s="29">
        <v>2040</v>
      </c>
      <c r="BR62" s="29">
        <v>2045</v>
      </c>
      <c r="BS62" s="29">
        <v>2050</v>
      </c>
    </row>
    <row r="63" spans="3:71" ht="27" thickBot="1" x14ac:dyDescent="0.3"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10</v>
      </c>
      <c r="I63" s="1" t="s">
        <v>7</v>
      </c>
      <c r="J63" s="1" t="s">
        <v>13</v>
      </c>
      <c r="K63" s="1" t="s">
        <v>20</v>
      </c>
      <c r="L63" s="1" t="s">
        <v>18</v>
      </c>
      <c r="V63" s="1" t="s">
        <v>0</v>
      </c>
      <c r="W63" s="1" t="s">
        <v>1</v>
      </c>
      <c r="X63" s="1" t="s">
        <v>2</v>
      </c>
      <c r="Y63" s="1" t="s">
        <v>4</v>
      </c>
      <c r="Z63" s="1" t="s">
        <v>10</v>
      </c>
      <c r="AA63" s="1" t="s">
        <v>7</v>
      </c>
      <c r="AB63" s="1" t="s">
        <v>13</v>
      </c>
      <c r="AC63" s="1" t="s">
        <v>20</v>
      </c>
      <c r="AD63" s="1" t="s">
        <v>18</v>
      </c>
      <c r="AI63" s="1" t="s">
        <v>0</v>
      </c>
      <c r="AJ63" s="1" t="s">
        <v>1</v>
      </c>
      <c r="AK63" s="1" t="s">
        <v>2</v>
      </c>
      <c r="AL63" s="1" t="s">
        <v>4</v>
      </c>
      <c r="AM63" s="1" t="s">
        <v>10</v>
      </c>
      <c r="AN63" s="1" t="s">
        <v>7</v>
      </c>
      <c r="AO63" s="1" t="s">
        <v>13</v>
      </c>
      <c r="AP63" s="1" t="s">
        <v>20</v>
      </c>
      <c r="AQ63" s="1" t="s">
        <v>18</v>
      </c>
      <c r="AU63" s="29" t="s">
        <v>0</v>
      </c>
      <c r="AV63" s="29" t="s">
        <v>1</v>
      </c>
      <c r="AW63" s="29" t="s">
        <v>2</v>
      </c>
      <c r="AX63" s="29" t="s">
        <v>4</v>
      </c>
      <c r="AY63" s="29" t="s">
        <v>10</v>
      </c>
      <c r="AZ63" s="29" t="s">
        <v>7</v>
      </c>
      <c r="BA63" s="29" t="s">
        <v>13</v>
      </c>
      <c r="BB63" s="29" t="s">
        <v>20</v>
      </c>
      <c r="BC63" s="29" t="s">
        <v>18</v>
      </c>
      <c r="BJ63" s="29" t="s">
        <v>23</v>
      </c>
      <c r="BK63" s="29" t="s">
        <v>1</v>
      </c>
      <c r="BL63" s="36">
        <v>0.42556332971371874</v>
      </c>
      <c r="BM63" s="36">
        <v>0.4387611609386034</v>
      </c>
      <c r="BN63" s="36">
        <v>0.44261960515720589</v>
      </c>
      <c r="BO63" s="36">
        <v>0.44290296655299799</v>
      </c>
      <c r="BP63" s="36">
        <v>0.4365209379689145</v>
      </c>
      <c r="BQ63" s="36">
        <v>0.41451173512154232</v>
      </c>
      <c r="BR63" s="36">
        <v>0.37133349054455705</v>
      </c>
      <c r="BS63" s="36">
        <v>0.31861719750149203</v>
      </c>
    </row>
    <row r="64" spans="3:71" ht="15.75" thickBot="1" x14ac:dyDescent="0.3">
      <c r="C64" s="1">
        <v>2019</v>
      </c>
      <c r="D64" s="2">
        <v>244.58780010000001</v>
      </c>
      <c r="E64" s="2">
        <v>248.8081693</v>
      </c>
      <c r="F64" s="2">
        <v>0.41474426339999998</v>
      </c>
      <c r="G64" s="2">
        <v>20.912059450000001</v>
      </c>
      <c r="H64" s="2">
        <v>59.130546119999998</v>
      </c>
      <c r="I64" s="2">
        <v>3.1143826730000001E-2</v>
      </c>
      <c r="J64" s="2">
        <v>0.74470635380000005</v>
      </c>
      <c r="K64" s="2">
        <v>0.52450921189999999</v>
      </c>
      <c r="L64" s="9">
        <v>0</v>
      </c>
      <c r="V64" s="1">
        <v>2019</v>
      </c>
      <c r="W64" s="2" cm="1">
        <f t="array" ref="W64:X71">+ROUND(D64:E71,4)</f>
        <v>244.58779999999999</v>
      </c>
      <c r="X64" s="2">
        <v>248.8082</v>
      </c>
      <c r="Y64" s="2" cm="1">
        <f t="array" ref="Y64:AD71">+ROUND(G64:L71,4)</f>
        <v>20.912099999999999</v>
      </c>
      <c r="Z64" s="2">
        <v>59.130499999999998</v>
      </c>
      <c r="AA64" s="2">
        <v>3.1099999999999999E-2</v>
      </c>
      <c r="AB64" s="2">
        <v>0.74470000000000003</v>
      </c>
      <c r="AC64" s="2">
        <v>0.52449999999999997</v>
      </c>
      <c r="AD64" s="9">
        <v>0</v>
      </c>
      <c r="AE64">
        <f t="shared" ref="AE64:AE71" si="23">+SUM(W64:AD64)</f>
        <v>574.73889999999994</v>
      </c>
      <c r="AF64">
        <v>574.73889999999994</v>
      </c>
      <c r="AI64" s="1">
        <v>2019</v>
      </c>
      <c r="AJ64" s="24">
        <f>+W64/$AE64</f>
        <v>0.42556332971371874</v>
      </c>
      <c r="AK64" s="24">
        <f t="shared" ref="AK64:AQ71" si="24">+X64/$AE64</f>
        <v>0.43290649023408723</v>
      </c>
      <c r="AL64" s="24">
        <f t="shared" si="24"/>
        <v>3.638539169699493E-2</v>
      </c>
      <c r="AM64" s="24">
        <f t="shared" si="24"/>
        <v>0.10288236971605716</v>
      </c>
      <c r="AN64" s="24">
        <f t="shared" si="24"/>
        <v>5.4111527860738156E-5</v>
      </c>
      <c r="AO64" s="24">
        <f t="shared" si="24"/>
        <v>1.2957188037907301E-3</v>
      </c>
      <c r="AP64" s="24">
        <f t="shared" si="24"/>
        <v>9.1258830749058398E-4</v>
      </c>
      <c r="AQ64" s="24">
        <f t="shared" si="24"/>
        <v>0</v>
      </c>
      <c r="AR64">
        <f t="shared" ref="AR64:AR71" si="25">+SUM(AJ64:AQ64)</f>
        <v>1.0000000000000002</v>
      </c>
      <c r="AU64" s="29">
        <v>2019</v>
      </c>
      <c r="AV64" s="29">
        <v>0.42556332971371874</v>
      </c>
      <c r="AW64" s="29">
        <v>0.43290649023408723</v>
      </c>
      <c r="AX64" s="29">
        <v>3.638539169699493E-2</v>
      </c>
      <c r="AY64" s="29">
        <v>0.10288236971605716</v>
      </c>
      <c r="AZ64" s="29">
        <v>5.4111527860738156E-5</v>
      </c>
      <c r="BA64" s="29">
        <v>1.2957188037907301E-3</v>
      </c>
      <c r="BB64" s="29">
        <v>9.1258830749058398E-4</v>
      </c>
      <c r="BC64" s="29">
        <v>0</v>
      </c>
      <c r="BD64" s="29">
        <v>1.0000000000000002</v>
      </c>
      <c r="BK64" s="29" t="s">
        <v>2</v>
      </c>
      <c r="BL64" s="36">
        <v>0.43290649023408723</v>
      </c>
      <c r="BM64" s="36">
        <v>0.44270157956346629</v>
      </c>
      <c r="BN64" s="36">
        <v>0.43700779627864206</v>
      </c>
      <c r="BO64" s="36">
        <v>0.42115097219368908</v>
      </c>
      <c r="BP64" s="36">
        <v>0.38398409453487392</v>
      </c>
      <c r="BQ64" s="36">
        <v>0.32997249939716844</v>
      </c>
      <c r="BR64" s="36">
        <v>0.27653309223744926</v>
      </c>
      <c r="BS64" s="36">
        <v>0.22563596863358948</v>
      </c>
    </row>
    <row r="65" spans="3:71" ht="15.75" thickBot="1" x14ac:dyDescent="0.3">
      <c r="C65" s="1">
        <v>2020</v>
      </c>
      <c r="D65" s="2">
        <v>253.22964780000001</v>
      </c>
      <c r="E65" s="2">
        <v>255.503827</v>
      </c>
      <c r="F65" s="2">
        <v>0.4736263604</v>
      </c>
      <c r="G65" s="2">
        <v>20.20434023</v>
      </c>
      <c r="H65" s="2">
        <v>47.278381799999998</v>
      </c>
      <c r="I65" s="2">
        <v>3.0678223340000001E-2</v>
      </c>
      <c r="J65" s="2">
        <v>0.89999311240000002</v>
      </c>
      <c r="K65" s="2">
        <v>0</v>
      </c>
      <c r="L65" s="9">
        <v>0</v>
      </c>
      <c r="V65" s="1">
        <v>2020</v>
      </c>
      <c r="W65" s="2">
        <v>253.2296</v>
      </c>
      <c r="X65" s="2">
        <v>255.50380000000001</v>
      </c>
      <c r="Y65" s="2">
        <v>20.2043</v>
      </c>
      <c r="Z65" s="2">
        <v>47.278399999999998</v>
      </c>
      <c r="AA65" s="2">
        <v>3.0700000000000002E-2</v>
      </c>
      <c r="AB65" s="2">
        <v>0.9</v>
      </c>
      <c r="AC65" s="2">
        <v>0</v>
      </c>
      <c r="AD65" s="9">
        <v>0</v>
      </c>
      <c r="AE65">
        <f t="shared" si="23"/>
        <v>577.1468000000001</v>
      </c>
      <c r="AF65">
        <v>577.1468000000001</v>
      </c>
      <c r="AI65" s="1">
        <v>2020</v>
      </c>
      <c r="AJ65" s="24">
        <f t="shared" ref="AJ65:AJ71" si="26">+W65/$AE65</f>
        <v>0.4387611609386034</v>
      </c>
      <c r="AK65" s="24">
        <f t="shared" si="24"/>
        <v>0.44270157956346629</v>
      </c>
      <c r="AL65" s="24">
        <f t="shared" si="24"/>
        <v>3.500721133687304E-2</v>
      </c>
      <c r="AM65" s="24">
        <f t="shared" si="24"/>
        <v>8.1917460167846359E-2</v>
      </c>
      <c r="AN65" s="24">
        <f t="shared" si="24"/>
        <v>5.3192705911217035E-5</v>
      </c>
      <c r="AO65" s="24">
        <f t="shared" si="24"/>
        <v>1.5593952872995222E-3</v>
      </c>
      <c r="AP65" s="25">
        <f t="shared" si="24"/>
        <v>0</v>
      </c>
      <c r="AQ65" s="24">
        <f t="shared" si="24"/>
        <v>0</v>
      </c>
      <c r="AR65">
        <f t="shared" si="25"/>
        <v>0.99999999999999978</v>
      </c>
      <c r="AU65" s="29">
        <v>2020</v>
      </c>
      <c r="AV65" s="29">
        <v>0.4387611609386034</v>
      </c>
      <c r="AW65" s="29">
        <v>0.44270157956346629</v>
      </c>
      <c r="AX65" s="29">
        <v>3.500721133687304E-2</v>
      </c>
      <c r="AY65" s="29">
        <v>8.1917460167846359E-2</v>
      </c>
      <c r="AZ65" s="29">
        <v>5.3192705911217035E-5</v>
      </c>
      <c r="BA65" s="29">
        <v>1.5593952872995222E-3</v>
      </c>
      <c r="BB65" s="29">
        <v>0</v>
      </c>
      <c r="BC65" s="29">
        <v>0</v>
      </c>
      <c r="BD65" s="29">
        <v>0.99999999999999978</v>
      </c>
      <c r="BK65" s="29" t="s">
        <v>4</v>
      </c>
      <c r="BL65" s="36">
        <v>3.638539169699493E-2</v>
      </c>
      <c r="BM65" s="36">
        <v>3.500721133687304E-2</v>
      </c>
      <c r="BN65" s="36">
        <v>2.9217688019276274E-2</v>
      </c>
      <c r="BO65" s="36">
        <v>3.3821014465619852E-2</v>
      </c>
      <c r="BP65" s="36">
        <v>5.8599209810369333E-2</v>
      </c>
      <c r="BQ65" s="36">
        <v>0.10951512246093077</v>
      </c>
      <c r="BR65" s="36">
        <v>0.17480089720619413</v>
      </c>
      <c r="BS65" s="36">
        <v>0.24365820632430502</v>
      </c>
    </row>
    <row r="66" spans="3:71" ht="15.75" thickBot="1" x14ac:dyDescent="0.3">
      <c r="C66" s="1">
        <v>2025</v>
      </c>
      <c r="D66" s="2">
        <v>286.93172720000001</v>
      </c>
      <c r="E66" s="2">
        <v>283.29375349999998</v>
      </c>
      <c r="F66" s="2">
        <v>1.78611535</v>
      </c>
      <c r="G66" s="2">
        <v>18.940615709999999</v>
      </c>
      <c r="H66" s="2">
        <v>57.95155244</v>
      </c>
      <c r="I66" s="2">
        <v>3.7067423949999997E-2</v>
      </c>
      <c r="J66" s="2">
        <v>1.103168003</v>
      </c>
      <c r="K66" s="2">
        <v>0</v>
      </c>
      <c r="L66" s="9">
        <v>0</v>
      </c>
      <c r="V66" s="1">
        <v>2025</v>
      </c>
      <c r="W66" s="2">
        <v>286.93169999999998</v>
      </c>
      <c r="X66" s="2">
        <v>283.29379999999998</v>
      </c>
      <c r="Y66" s="2">
        <v>18.9406</v>
      </c>
      <c r="Z66" s="2">
        <v>57.951599999999999</v>
      </c>
      <c r="AA66" s="2">
        <v>3.7100000000000001E-2</v>
      </c>
      <c r="AB66" s="2">
        <v>1.1032</v>
      </c>
      <c r="AC66" s="2">
        <v>0</v>
      </c>
      <c r="AD66" s="9">
        <v>0</v>
      </c>
      <c r="AE66">
        <f t="shared" si="23"/>
        <v>648.25800000000004</v>
      </c>
      <c r="AF66">
        <v>648.25800000000004</v>
      </c>
      <c r="AI66" s="1">
        <v>2025</v>
      </c>
      <c r="AJ66" s="24">
        <f t="shared" si="26"/>
        <v>0.44261960515720589</v>
      </c>
      <c r="AK66" s="24">
        <f t="shared" si="24"/>
        <v>0.43700779627864206</v>
      </c>
      <c r="AL66" s="24">
        <f t="shared" si="24"/>
        <v>2.9217688019276274E-2</v>
      </c>
      <c r="AM66" s="24">
        <f t="shared" si="24"/>
        <v>8.9395888673953885E-2</v>
      </c>
      <c r="AN66" s="24">
        <f t="shared" si="24"/>
        <v>5.7230300281677974E-5</v>
      </c>
      <c r="AO66" s="24">
        <f t="shared" si="24"/>
        <v>1.7017915706400845E-3</v>
      </c>
      <c r="AP66" s="25">
        <f t="shared" si="24"/>
        <v>0</v>
      </c>
      <c r="AQ66" s="24">
        <f t="shared" si="24"/>
        <v>0</v>
      </c>
      <c r="AR66">
        <f t="shared" si="25"/>
        <v>0.99999999999999989</v>
      </c>
      <c r="AU66" s="29">
        <v>2025</v>
      </c>
      <c r="AV66" s="29">
        <v>0.44261960515720589</v>
      </c>
      <c r="AW66" s="29">
        <v>0.43700779627864206</v>
      </c>
      <c r="AX66" s="29">
        <v>2.9217688019276274E-2</v>
      </c>
      <c r="AY66" s="29">
        <v>8.9395888673953885E-2</v>
      </c>
      <c r="AZ66" s="29">
        <v>5.7230300281677974E-5</v>
      </c>
      <c r="BA66" s="29">
        <v>1.7017915706400845E-3</v>
      </c>
      <c r="BB66" s="29">
        <v>0</v>
      </c>
      <c r="BC66" s="29">
        <v>0</v>
      </c>
      <c r="BD66" s="29">
        <v>0.99999999999999989</v>
      </c>
      <c r="BK66" s="29" t="s">
        <v>10</v>
      </c>
      <c r="BL66" s="36">
        <v>0.10288236971605716</v>
      </c>
      <c r="BM66" s="36">
        <v>8.1917460167846359E-2</v>
      </c>
      <c r="BN66" s="36">
        <v>8.9395888673953885E-2</v>
      </c>
      <c r="BO66" s="36">
        <v>0.10012790443325413</v>
      </c>
      <c r="BP66" s="36">
        <v>0.11834523415808018</v>
      </c>
      <c r="BQ66" s="36">
        <v>0.14248412543489994</v>
      </c>
      <c r="BR66" s="36">
        <v>0.17260530613985245</v>
      </c>
      <c r="BS66" s="36">
        <v>0.20606197555747177</v>
      </c>
    </row>
    <row r="67" spans="3:71" ht="15.75" thickBot="1" x14ac:dyDescent="0.3">
      <c r="C67" s="1">
        <v>2030</v>
      </c>
      <c r="D67" s="2">
        <v>306.35079030000003</v>
      </c>
      <c r="E67" s="2">
        <v>291.30521349999998</v>
      </c>
      <c r="F67" s="2">
        <v>7.3544190509999998</v>
      </c>
      <c r="G67" s="2">
        <v>23.39359163</v>
      </c>
      <c r="H67" s="2">
        <v>69.257329690000006</v>
      </c>
      <c r="I67" s="2">
        <v>6.2976882279999993E-2</v>
      </c>
      <c r="J67" s="2">
        <v>1.318385218</v>
      </c>
      <c r="K67" s="2">
        <v>0</v>
      </c>
      <c r="L67" s="9">
        <v>0</v>
      </c>
      <c r="V67" s="1">
        <v>2030</v>
      </c>
      <c r="W67" s="2">
        <v>306.35079999999999</v>
      </c>
      <c r="X67" s="2">
        <v>291.30520000000001</v>
      </c>
      <c r="Y67" s="2">
        <v>23.393599999999999</v>
      </c>
      <c r="Z67" s="2">
        <v>69.257300000000001</v>
      </c>
      <c r="AA67" s="2">
        <v>6.3E-2</v>
      </c>
      <c r="AB67" s="2">
        <v>1.3184</v>
      </c>
      <c r="AC67" s="2">
        <v>0</v>
      </c>
      <c r="AD67" s="9">
        <v>0</v>
      </c>
      <c r="AE67">
        <f t="shared" si="23"/>
        <v>691.68829999999991</v>
      </c>
      <c r="AF67">
        <v>691.68829999999991</v>
      </c>
      <c r="AI67" s="1">
        <v>2030</v>
      </c>
      <c r="AJ67" s="24">
        <f t="shared" si="26"/>
        <v>0.44290296655299799</v>
      </c>
      <c r="AK67" s="24">
        <f t="shared" si="24"/>
        <v>0.42115097219368908</v>
      </c>
      <c r="AL67" s="24">
        <f t="shared" si="24"/>
        <v>3.3821014465619852E-2</v>
      </c>
      <c r="AM67" s="24">
        <f t="shared" si="24"/>
        <v>0.10012790443325413</v>
      </c>
      <c r="AN67" s="24">
        <f t="shared" si="24"/>
        <v>9.1081488583802855E-5</v>
      </c>
      <c r="AO67" s="24">
        <f t="shared" si="24"/>
        <v>1.9060608658553284E-3</v>
      </c>
      <c r="AP67" s="25">
        <f t="shared" si="24"/>
        <v>0</v>
      </c>
      <c r="AQ67" s="24">
        <f t="shared" si="24"/>
        <v>0</v>
      </c>
      <c r="AR67">
        <f t="shared" si="25"/>
        <v>1.0000000000000002</v>
      </c>
      <c r="AU67" s="29">
        <v>2030</v>
      </c>
      <c r="AV67" s="29">
        <v>0.44290296655299799</v>
      </c>
      <c r="AW67" s="29">
        <v>0.42115097219368908</v>
      </c>
      <c r="AX67" s="29">
        <v>3.3821014465619852E-2</v>
      </c>
      <c r="AY67" s="29">
        <v>0.10012790443325413</v>
      </c>
      <c r="AZ67" s="29">
        <v>9.1081488583802855E-5</v>
      </c>
      <c r="BA67" s="29">
        <v>1.9060608658553284E-3</v>
      </c>
      <c r="BB67" s="29">
        <v>0</v>
      </c>
      <c r="BC67" s="29">
        <v>0</v>
      </c>
      <c r="BD67" s="29">
        <v>1.0000000000000002</v>
      </c>
      <c r="BK67" s="29" t="s">
        <v>7</v>
      </c>
      <c r="BL67" s="36">
        <v>5.4111527860738156E-5</v>
      </c>
      <c r="BM67" s="36">
        <v>5.3192705911217035E-5</v>
      </c>
      <c r="BN67" s="36">
        <v>5.7230300281677974E-5</v>
      </c>
      <c r="BO67" s="36">
        <v>9.1081488583802855E-5</v>
      </c>
      <c r="BP67" s="36">
        <v>2.9773481638115541E-4</v>
      </c>
      <c r="BQ67" s="36">
        <v>8.0420604209486852E-4</v>
      </c>
      <c r="BR67" s="36">
        <v>1.441441284653545E-3</v>
      </c>
      <c r="BS67" s="36">
        <v>2.1041191212510546E-3</v>
      </c>
    </row>
    <row r="68" spans="3:71" ht="15.75" thickBot="1" x14ac:dyDescent="0.3">
      <c r="C68" s="1">
        <v>2035</v>
      </c>
      <c r="D68" s="2">
        <v>305.69020769999997</v>
      </c>
      <c r="E68" s="2">
        <v>268.89928259999999</v>
      </c>
      <c r="F68" s="2">
        <v>21.25079564</v>
      </c>
      <c r="G68" s="2">
        <v>41.036313800000002</v>
      </c>
      <c r="H68" s="2">
        <v>82.875707300000002</v>
      </c>
      <c r="I68" s="2">
        <v>0.20846574279999999</v>
      </c>
      <c r="J68" s="2">
        <v>1.5776251830000001</v>
      </c>
      <c r="K68" s="2">
        <v>0</v>
      </c>
      <c r="L68" s="9">
        <v>0</v>
      </c>
      <c r="V68" s="1">
        <v>2035</v>
      </c>
      <c r="W68" s="2">
        <v>305.6902</v>
      </c>
      <c r="X68" s="2">
        <v>268.89929999999998</v>
      </c>
      <c r="Y68" s="2">
        <v>41.036299999999997</v>
      </c>
      <c r="Z68" s="2">
        <v>82.875699999999995</v>
      </c>
      <c r="AA68" s="2">
        <v>0.20849999999999999</v>
      </c>
      <c r="AB68" s="2">
        <v>1.5775999999999999</v>
      </c>
      <c r="AC68" s="2">
        <v>0</v>
      </c>
      <c r="AD68" s="9">
        <v>0</v>
      </c>
      <c r="AE68">
        <f t="shared" si="23"/>
        <v>700.2876</v>
      </c>
      <c r="AF68">
        <v>700.2876</v>
      </c>
      <c r="AI68" s="1">
        <v>2035</v>
      </c>
      <c r="AJ68" s="24">
        <f t="shared" si="26"/>
        <v>0.4365209379689145</v>
      </c>
      <c r="AK68" s="24">
        <f t="shared" si="24"/>
        <v>0.38398409453487392</v>
      </c>
      <c r="AL68" s="24">
        <f t="shared" si="24"/>
        <v>5.8599209810369333E-2</v>
      </c>
      <c r="AM68" s="24">
        <f t="shared" si="24"/>
        <v>0.11834523415808018</v>
      </c>
      <c r="AN68" s="24">
        <f t="shared" si="24"/>
        <v>2.9773481638115541E-4</v>
      </c>
      <c r="AO68" s="24">
        <f t="shared" si="24"/>
        <v>2.2527887113808669E-3</v>
      </c>
      <c r="AP68" s="24">
        <f t="shared" si="24"/>
        <v>0</v>
      </c>
      <c r="AQ68" s="24">
        <f t="shared" si="24"/>
        <v>0</v>
      </c>
      <c r="AR68">
        <f t="shared" si="25"/>
        <v>1</v>
      </c>
      <c r="AU68" s="29">
        <v>2035</v>
      </c>
      <c r="AV68" s="29">
        <v>0.4365209379689145</v>
      </c>
      <c r="AW68" s="29">
        <v>0.38398409453487392</v>
      </c>
      <c r="AX68" s="29">
        <v>5.8599209810369333E-2</v>
      </c>
      <c r="AY68" s="29">
        <v>0.11834523415808018</v>
      </c>
      <c r="AZ68" s="29">
        <v>2.9773481638115541E-4</v>
      </c>
      <c r="BA68" s="29">
        <v>2.2527887113808669E-3</v>
      </c>
      <c r="BB68" s="29">
        <v>0</v>
      </c>
      <c r="BC68" s="29">
        <v>0</v>
      </c>
      <c r="BD68" s="29">
        <v>1</v>
      </c>
      <c r="BK68" s="29" t="s">
        <v>13</v>
      </c>
      <c r="BL68" s="36">
        <v>1.2957188037907301E-3</v>
      </c>
      <c r="BM68" s="36">
        <v>1.5593952872995222E-3</v>
      </c>
      <c r="BN68" s="36">
        <v>1.7017915706400845E-3</v>
      </c>
      <c r="BO68" s="36">
        <v>1.9060608658553284E-3</v>
      </c>
      <c r="BP68" s="36">
        <v>2.2527887113808669E-3</v>
      </c>
      <c r="BQ68" s="36">
        <v>2.7123115433636854E-3</v>
      </c>
      <c r="BR68" s="36">
        <v>3.2857725872935625E-3</v>
      </c>
      <c r="BS68" s="36">
        <v>3.9225328618905956E-3</v>
      </c>
    </row>
    <row r="69" spans="3:71" ht="15.75" thickBot="1" x14ac:dyDescent="0.3">
      <c r="C69" s="1">
        <v>2040</v>
      </c>
      <c r="D69" s="2">
        <v>288.7952689</v>
      </c>
      <c r="E69" s="2">
        <v>229.89580179999999</v>
      </c>
      <c r="F69" s="2">
        <v>38.894476849999997</v>
      </c>
      <c r="G69" s="2">
        <v>76.300470739999994</v>
      </c>
      <c r="H69" s="2">
        <v>99.270415650000004</v>
      </c>
      <c r="I69" s="2">
        <v>0.56034049529999996</v>
      </c>
      <c r="J69" s="2">
        <v>1.889715488</v>
      </c>
      <c r="K69" s="2">
        <v>0</v>
      </c>
      <c r="L69" s="9">
        <v>0</v>
      </c>
      <c r="V69" s="1">
        <v>2040</v>
      </c>
      <c r="W69" s="2">
        <v>288.7953</v>
      </c>
      <c r="X69" s="2">
        <v>229.89580000000001</v>
      </c>
      <c r="Y69" s="2">
        <v>76.3005</v>
      </c>
      <c r="Z69" s="2">
        <v>99.270399999999995</v>
      </c>
      <c r="AA69" s="2">
        <v>0.56030000000000002</v>
      </c>
      <c r="AB69" s="2">
        <v>1.8896999999999999</v>
      </c>
      <c r="AC69" s="2">
        <v>0</v>
      </c>
      <c r="AD69" s="9">
        <v>0</v>
      </c>
      <c r="AE69">
        <f t="shared" si="23"/>
        <v>696.71199999999999</v>
      </c>
      <c r="AF69">
        <v>696.71199999999999</v>
      </c>
      <c r="AI69" s="1">
        <v>2040</v>
      </c>
      <c r="AJ69" s="24">
        <f t="shared" si="26"/>
        <v>0.41451173512154232</v>
      </c>
      <c r="AK69" s="24">
        <f t="shared" si="24"/>
        <v>0.32997249939716844</v>
      </c>
      <c r="AL69" s="24">
        <f t="shared" si="24"/>
        <v>0.10951512246093077</v>
      </c>
      <c r="AM69" s="24">
        <f t="shared" si="24"/>
        <v>0.14248412543489994</v>
      </c>
      <c r="AN69" s="24">
        <f t="shared" si="24"/>
        <v>8.0420604209486852E-4</v>
      </c>
      <c r="AO69" s="24">
        <f t="shared" si="24"/>
        <v>2.7123115433636854E-3</v>
      </c>
      <c r="AP69" s="24">
        <f t="shared" si="24"/>
        <v>0</v>
      </c>
      <c r="AQ69" s="24">
        <f t="shared" si="24"/>
        <v>0</v>
      </c>
      <c r="AR69">
        <f t="shared" si="25"/>
        <v>1</v>
      </c>
      <c r="AU69" s="29">
        <v>2040</v>
      </c>
      <c r="AV69" s="29">
        <v>0.41451173512154232</v>
      </c>
      <c r="AW69" s="29">
        <v>0.32997249939716844</v>
      </c>
      <c r="AX69" s="29">
        <v>0.10951512246093077</v>
      </c>
      <c r="AY69" s="29">
        <v>0.14248412543489994</v>
      </c>
      <c r="AZ69" s="29">
        <v>8.0420604209486852E-4</v>
      </c>
      <c r="BA69" s="29">
        <v>2.7123115433636854E-3</v>
      </c>
      <c r="BB69" s="29">
        <v>0</v>
      </c>
      <c r="BC69" s="29">
        <v>0</v>
      </c>
      <c r="BD69" s="29">
        <v>1</v>
      </c>
      <c r="BK69" s="29" t="s">
        <v>20</v>
      </c>
      <c r="BL69" s="36">
        <v>9.1258830749058398E-4</v>
      </c>
      <c r="BM69" s="36">
        <v>0</v>
      </c>
      <c r="BN69" s="36">
        <v>0</v>
      </c>
      <c r="BO69" s="36">
        <v>0</v>
      </c>
      <c r="BP69" s="36">
        <v>0</v>
      </c>
      <c r="BQ69" s="36">
        <v>0</v>
      </c>
      <c r="BR69" s="36">
        <v>0</v>
      </c>
      <c r="BS69" s="36">
        <v>0</v>
      </c>
    </row>
    <row r="70" spans="3:71" ht="15.75" thickBot="1" x14ac:dyDescent="0.3">
      <c r="C70" s="1">
        <v>2045</v>
      </c>
      <c r="D70" s="2">
        <v>256.04121520000001</v>
      </c>
      <c r="E70" s="2">
        <v>190.67462209999999</v>
      </c>
      <c r="F70" s="2">
        <v>56.237000279999997</v>
      </c>
      <c r="G70" s="2">
        <v>120.528396</v>
      </c>
      <c r="H70" s="2">
        <v>119.0145376</v>
      </c>
      <c r="I70" s="2">
        <v>0.99385651159999999</v>
      </c>
      <c r="J70" s="2">
        <v>2.2655653600000001</v>
      </c>
      <c r="K70" s="2">
        <v>0</v>
      </c>
      <c r="L70" s="9">
        <v>0</v>
      </c>
      <c r="V70" s="1">
        <v>2045</v>
      </c>
      <c r="W70" s="2">
        <v>256.0412</v>
      </c>
      <c r="X70" s="2">
        <v>190.6746</v>
      </c>
      <c r="Y70" s="2">
        <v>120.5284</v>
      </c>
      <c r="Z70" s="2">
        <v>119.0145</v>
      </c>
      <c r="AA70" s="2">
        <v>0.99390000000000001</v>
      </c>
      <c r="AB70" s="2">
        <v>2.2656000000000001</v>
      </c>
      <c r="AC70" s="2">
        <v>0</v>
      </c>
      <c r="AD70" s="9">
        <v>0</v>
      </c>
      <c r="AE70">
        <f t="shared" si="23"/>
        <v>689.51819999999998</v>
      </c>
      <c r="AF70">
        <v>689.51819999999998</v>
      </c>
      <c r="AI70" s="1">
        <v>2045</v>
      </c>
      <c r="AJ70" s="24">
        <f t="shared" si="26"/>
        <v>0.37133349054455705</v>
      </c>
      <c r="AK70" s="24">
        <f t="shared" si="24"/>
        <v>0.27653309223744926</v>
      </c>
      <c r="AL70" s="24">
        <f t="shared" si="24"/>
        <v>0.17480089720619413</v>
      </c>
      <c r="AM70" s="24">
        <f t="shared" si="24"/>
        <v>0.17260530613985245</v>
      </c>
      <c r="AN70" s="24">
        <f t="shared" si="24"/>
        <v>1.441441284653545E-3</v>
      </c>
      <c r="AO70" s="24">
        <f t="shared" si="24"/>
        <v>3.2857725872935625E-3</v>
      </c>
      <c r="AP70" s="24">
        <f t="shared" si="24"/>
        <v>0</v>
      </c>
      <c r="AQ70" s="24">
        <f t="shared" si="24"/>
        <v>0</v>
      </c>
      <c r="AR70">
        <f t="shared" si="25"/>
        <v>0.99999999999999989</v>
      </c>
      <c r="AU70" s="29">
        <v>2045</v>
      </c>
      <c r="AV70" s="29">
        <v>0.37133349054455705</v>
      </c>
      <c r="AW70" s="29">
        <v>0.27653309223744926</v>
      </c>
      <c r="AX70" s="29">
        <v>0.17480089720619413</v>
      </c>
      <c r="AY70" s="29">
        <v>0.17260530613985245</v>
      </c>
      <c r="AZ70" s="29">
        <v>1.441441284653545E-3</v>
      </c>
      <c r="BA70" s="29">
        <v>3.2857725872935625E-3</v>
      </c>
      <c r="BB70" s="29">
        <v>0</v>
      </c>
      <c r="BC70" s="29">
        <v>0</v>
      </c>
      <c r="BD70" s="29">
        <v>0.99999999999999989</v>
      </c>
      <c r="BK70" s="29" t="s">
        <v>18</v>
      </c>
      <c r="BL70" s="36">
        <v>0</v>
      </c>
      <c r="BM70" s="36">
        <v>0</v>
      </c>
      <c r="BN70" s="36">
        <v>0</v>
      </c>
      <c r="BO70" s="36">
        <v>0</v>
      </c>
      <c r="BP70" s="36">
        <v>0</v>
      </c>
      <c r="BQ70" s="36">
        <v>0</v>
      </c>
      <c r="BR70" s="36">
        <v>0</v>
      </c>
      <c r="BS70" s="36">
        <v>0</v>
      </c>
    </row>
    <row r="71" spans="3:71" ht="15.75" thickBot="1" x14ac:dyDescent="0.3">
      <c r="C71" s="1">
        <v>2050</v>
      </c>
      <c r="D71" s="2">
        <v>220.8085658</v>
      </c>
      <c r="E71" s="2">
        <v>156.3705908</v>
      </c>
      <c r="F71" s="2">
        <v>73.278453650000003</v>
      </c>
      <c r="G71" s="2">
        <v>168.86037809999999</v>
      </c>
      <c r="H71" s="2">
        <v>142.80542990000001</v>
      </c>
      <c r="I71" s="2">
        <v>1.4582493270000001</v>
      </c>
      <c r="J71" s="2">
        <v>2.7184497099999998</v>
      </c>
      <c r="K71" s="2">
        <v>0</v>
      </c>
      <c r="L71" s="9">
        <v>0</v>
      </c>
      <c r="V71" s="1">
        <v>2050</v>
      </c>
      <c r="W71" s="2">
        <v>220.80860000000001</v>
      </c>
      <c r="X71" s="2">
        <v>156.3706</v>
      </c>
      <c r="Y71" s="2">
        <v>168.8604</v>
      </c>
      <c r="Z71" s="2">
        <v>142.80539999999999</v>
      </c>
      <c r="AA71" s="2">
        <v>1.4581999999999999</v>
      </c>
      <c r="AB71" s="2">
        <v>2.7183999999999999</v>
      </c>
      <c r="AC71" s="2">
        <v>0</v>
      </c>
      <c r="AD71" s="9">
        <v>0</v>
      </c>
      <c r="AE71">
        <f t="shared" si="23"/>
        <v>693.02160000000003</v>
      </c>
      <c r="AF71">
        <v>693.02160000000003</v>
      </c>
      <c r="AI71" s="1">
        <v>2050</v>
      </c>
      <c r="AJ71" s="24">
        <f t="shared" si="26"/>
        <v>0.31861719750149203</v>
      </c>
      <c r="AK71" s="24">
        <f t="shared" si="24"/>
        <v>0.22563596863358948</v>
      </c>
      <c r="AL71" s="24">
        <f t="shared" si="24"/>
        <v>0.24365820632430502</v>
      </c>
      <c r="AM71" s="24">
        <f t="shared" si="24"/>
        <v>0.20606197555747177</v>
      </c>
      <c r="AN71" s="24">
        <f t="shared" si="24"/>
        <v>2.1041191212510546E-3</v>
      </c>
      <c r="AO71" s="24">
        <f t="shared" si="24"/>
        <v>3.9225328618905956E-3</v>
      </c>
      <c r="AP71" s="24">
        <f t="shared" si="24"/>
        <v>0</v>
      </c>
      <c r="AQ71" s="24">
        <f t="shared" si="24"/>
        <v>0</v>
      </c>
      <c r="AR71">
        <f t="shared" si="25"/>
        <v>1</v>
      </c>
      <c r="AU71" s="29">
        <v>2050</v>
      </c>
      <c r="AV71" s="29">
        <v>0.31861719750149203</v>
      </c>
      <c r="AW71" s="29">
        <v>0.22563596863358948</v>
      </c>
      <c r="AX71" s="29">
        <v>0.24365820632430502</v>
      </c>
      <c r="AY71" s="29">
        <v>0.20606197555747177</v>
      </c>
      <c r="AZ71" s="29">
        <v>2.1041191212510546E-3</v>
      </c>
      <c r="BA71" s="29">
        <v>3.9225328618905956E-3</v>
      </c>
      <c r="BB71" s="29">
        <v>0</v>
      </c>
      <c r="BC71" s="29">
        <v>0</v>
      </c>
      <c r="BD71" s="29">
        <v>1</v>
      </c>
      <c r="BL71" s="29">
        <v>1.0000000000000002</v>
      </c>
      <c r="BM71" s="29">
        <v>0.99999999999999978</v>
      </c>
      <c r="BN71" s="29">
        <v>0.99999999999999989</v>
      </c>
      <c r="BO71" s="29">
        <v>1.0000000000000002</v>
      </c>
      <c r="BP71" s="29">
        <v>1</v>
      </c>
      <c r="BQ71" s="29">
        <v>1</v>
      </c>
      <c r="BR71" s="29">
        <v>0.99999999999999989</v>
      </c>
      <c r="BS71" s="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3DA1-B432-473B-8C13-5675963D3C1A}">
  <dimension ref="C5:CV133"/>
  <sheetViews>
    <sheetView topLeftCell="N31" zoomScale="115" zoomScaleNormal="115" workbookViewId="0">
      <selection activeCell="V1" sqref="V1:AG1048576"/>
    </sheetView>
  </sheetViews>
  <sheetFormatPr baseColWidth="10" defaultColWidth="9.140625" defaultRowHeight="15" x14ac:dyDescent="0.25"/>
  <cols>
    <col min="20" max="20" width="9.140625" style="5"/>
    <col min="23" max="23" width="20.42578125" bestFit="1" customWidth="1"/>
    <col min="24" max="24" width="18.85546875" customWidth="1"/>
    <col min="25" max="25" width="12" customWidth="1"/>
    <col min="34" max="34" width="9.140625" style="21"/>
    <col min="37" max="37" width="11.5703125" bestFit="1" customWidth="1"/>
    <col min="48" max="48" width="11.85546875" bestFit="1" customWidth="1"/>
    <col min="79" max="87" width="0" hidden="1" customWidth="1"/>
    <col min="88" max="88" width="9.140625" style="5"/>
  </cols>
  <sheetData>
    <row r="5" spans="3:100" ht="15.75" thickBot="1" x14ac:dyDescent="0.3">
      <c r="C5" t="s">
        <v>6</v>
      </c>
      <c r="D5" t="s">
        <v>22</v>
      </c>
      <c r="V5" t="s">
        <v>6</v>
      </c>
      <c r="W5" t="s">
        <v>22</v>
      </c>
      <c r="AJ5" t="s">
        <v>6</v>
      </c>
      <c r="AK5" t="s">
        <v>22</v>
      </c>
    </row>
    <row r="6" spans="3:100" ht="27" thickBot="1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V6" s="1" t="s">
        <v>0</v>
      </c>
      <c r="W6" s="1" t="s">
        <v>1</v>
      </c>
      <c r="X6" s="1" t="s">
        <v>2</v>
      </c>
      <c r="Y6" s="1" t="s">
        <v>4</v>
      </c>
      <c r="AJ6" s="1" t="s">
        <v>0</v>
      </c>
      <c r="AK6" s="1" t="s">
        <v>1</v>
      </c>
      <c r="AL6" s="1" t="s">
        <v>2</v>
      </c>
      <c r="AM6" s="1" t="s">
        <v>4</v>
      </c>
      <c r="AQ6" t="str" cm="1">
        <f t="array" ref="AQ6:AY9">+TRANSPOSE(AJ6:AM14)</f>
        <v>Año</v>
      </c>
      <c r="AR6">
        <v>2019</v>
      </c>
      <c r="AS6">
        <v>2020</v>
      </c>
      <c r="AT6">
        <v>2025</v>
      </c>
      <c r="AU6">
        <v>2030</v>
      </c>
      <c r="AV6">
        <v>2035</v>
      </c>
      <c r="AW6">
        <v>2040</v>
      </c>
      <c r="AX6">
        <v>2045</v>
      </c>
      <c r="AY6">
        <v>2050</v>
      </c>
      <c r="CL6" s="1" t="s">
        <v>0</v>
      </c>
      <c r="CM6" s="12" t="s">
        <v>1</v>
      </c>
      <c r="CN6" s="12" t="s">
        <v>2</v>
      </c>
      <c r="CO6" s="12" t="s">
        <v>4</v>
      </c>
      <c r="CP6" s="12" t="s">
        <v>10</v>
      </c>
      <c r="CQ6" s="12" t="s">
        <v>7</v>
      </c>
      <c r="CR6" s="12" t="s">
        <v>13</v>
      </c>
      <c r="CS6" s="12" t="s">
        <v>14</v>
      </c>
      <c r="CT6" s="10" t="s">
        <v>20</v>
      </c>
      <c r="CU6" s="12" t="s">
        <v>18</v>
      </c>
    </row>
    <row r="7" spans="3:100" ht="15.75" thickBot="1" x14ac:dyDescent="0.3">
      <c r="C7" s="1">
        <v>2019</v>
      </c>
      <c r="D7" s="2">
        <v>22.321113539999999</v>
      </c>
      <c r="E7" s="2">
        <v>0.21185863160000001</v>
      </c>
      <c r="F7" s="2">
        <v>21.579546189999999</v>
      </c>
      <c r="G7" s="2">
        <v>9.1315762589999991</v>
      </c>
      <c r="H7" s="2">
        <v>12.483049319999999</v>
      </c>
      <c r="V7" s="1">
        <v>2019</v>
      </c>
      <c r="W7" s="6" cm="1">
        <f t="array" ref="W7:W14">+ROUND(D7:D14,4)</f>
        <v>22.321100000000001</v>
      </c>
      <c r="X7" s="2" cm="1">
        <f t="array" ref="X7:X14">+ROUND(E7:E14,4)</f>
        <v>0.21190000000000001</v>
      </c>
      <c r="Y7" s="2" cm="1">
        <f t="array" ref="Y7:Y14">+ROUND(G7:G14,4)</f>
        <v>9.1316000000000006</v>
      </c>
      <c r="Z7">
        <f>+SUM(W7:Y7)</f>
        <v>31.6646</v>
      </c>
      <c r="AB7">
        <v>31.6646</v>
      </c>
      <c r="AJ7" s="1">
        <v>2019</v>
      </c>
      <c r="AK7" s="23">
        <f>+W7/$Z7</f>
        <v>0.70492284759636947</v>
      </c>
      <c r="AL7" s="23">
        <f>+X7/$Z7</f>
        <v>6.6920156894449958E-3</v>
      </c>
      <c r="AM7" s="23">
        <f>+Y7/$Z7</f>
        <v>0.28838513671418559</v>
      </c>
      <c r="AN7">
        <f>+SUM(AK7:AM7)</f>
        <v>1</v>
      </c>
      <c r="AQ7" t="str">
        <v>Diésel</v>
      </c>
      <c r="AR7" s="35">
        <v>0.70492284759636947</v>
      </c>
      <c r="AS7" s="35">
        <v>0.71027709227023539</v>
      </c>
      <c r="AT7" s="35">
        <v>0.71018283052707665</v>
      </c>
      <c r="AU7" s="35">
        <v>0.71320579170785603</v>
      </c>
      <c r="AV7" s="35">
        <v>0.71486629778146171</v>
      </c>
      <c r="AW7" s="35">
        <v>0.71503401741990957</v>
      </c>
      <c r="AX7" s="35">
        <v>0.71399693928190033</v>
      </c>
      <c r="AY7" s="35">
        <v>0.71196823116894092</v>
      </c>
      <c r="CL7" s="11">
        <v>2019</v>
      </c>
      <c r="CM7" s="13">
        <f t="shared" ref="CM7:CN14" si="0">+W7+W48+W64</f>
        <v>269.4325</v>
      </c>
      <c r="CN7" s="14">
        <f t="shared" si="0"/>
        <v>249.2398</v>
      </c>
      <c r="CO7" s="14">
        <f t="shared" ref="CO7:CO14" si="1">+Y7+W20+W33+Y48+Y64</f>
        <v>238.81580000000002</v>
      </c>
      <c r="CP7" s="14">
        <f t="shared" ref="CP7:CP14" si="2">+Z48+Z64</f>
        <v>59.134499999999996</v>
      </c>
      <c r="CQ7" s="14">
        <f t="shared" ref="CQ7:CQ14" si="3">+X20+X33+AA48+AA64</f>
        <v>25.486199999999997</v>
      </c>
      <c r="CR7" s="14">
        <f>+AB48+AB64</f>
        <v>1.1855</v>
      </c>
      <c r="CS7" s="14">
        <f>+AC48</f>
        <v>7.3300000000000004E-2</v>
      </c>
      <c r="CT7" s="14">
        <f>+AC64</f>
        <v>0.52449999999999997</v>
      </c>
      <c r="CU7" s="15">
        <f t="shared" ref="CU7:CU14" si="4">+AD48+AD64</f>
        <v>0</v>
      </c>
      <c r="CV7" s="21">
        <f>+SUM(CM7:CU7)</f>
        <v>843.89210000000003</v>
      </c>
    </row>
    <row r="8" spans="3:100" ht="15.75" thickBot="1" x14ac:dyDescent="0.3">
      <c r="C8" s="1">
        <v>2020</v>
      </c>
      <c r="D8" s="2">
        <v>21.4421824</v>
      </c>
      <c r="E8" s="2">
        <v>0.20923676599999999</v>
      </c>
      <c r="F8" s="2">
        <v>20.358690429999999</v>
      </c>
      <c r="G8" s="2">
        <v>8.5370896310000006</v>
      </c>
      <c r="H8" s="2">
        <v>12.56659653</v>
      </c>
      <c r="V8" s="1">
        <v>2020</v>
      </c>
      <c r="W8" s="6">
        <v>21.4422</v>
      </c>
      <c r="X8" s="2">
        <v>0.2092</v>
      </c>
      <c r="Y8" s="2">
        <v>8.5371000000000006</v>
      </c>
      <c r="Z8">
        <f>+SUM(W8:Y8)</f>
        <v>30.188499999999998</v>
      </c>
      <c r="AB8">
        <v>30.188499999999998</v>
      </c>
      <c r="AJ8" s="1">
        <v>2020</v>
      </c>
      <c r="AK8" s="23">
        <f t="shared" ref="AK8:AK14" si="5">+W8/$Z8</f>
        <v>0.71027709227023539</v>
      </c>
      <c r="AL8" s="23">
        <f t="shared" ref="AL8:AM14" si="6">+X8/$Z8</f>
        <v>6.929791145634928E-3</v>
      </c>
      <c r="AM8" s="23">
        <f t="shared" si="6"/>
        <v>0.28279311658412976</v>
      </c>
      <c r="AN8">
        <f>+SUM(AK8:AM8)</f>
        <v>1</v>
      </c>
      <c r="AQ8" t="str">
        <v>Gasolina</v>
      </c>
      <c r="AR8" s="35">
        <v>6.6920156894449958E-3</v>
      </c>
      <c r="AS8" s="35">
        <v>6.929791145634928E-3</v>
      </c>
      <c r="AT8" s="35">
        <v>6.77249243782959E-3</v>
      </c>
      <c r="AU8" s="35">
        <v>6.6178805784550977E-3</v>
      </c>
      <c r="AV8" s="35">
        <v>6.5021617867783779E-3</v>
      </c>
      <c r="AW8" s="35">
        <v>6.4218783098451155E-3</v>
      </c>
      <c r="AX8" s="35">
        <v>6.3682683038996874E-3</v>
      </c>
      <c r="AY8" s="35">
        <v>6.3368678974272319E-3</v>
      </c>
      <c r="CL8" s="11">
        <v>2020</v>
      </c>
      <c r="CM8" s="16">
        <f t="shared" si="0"/>
        <v>276.96129999999999</v>
      </c>
      <c r="CN8">
        <f t="shared" si="0"/>
        <v>256.4101</v>
      </c>
      <c r="CO8">
        <f t="shared" si="1"/>
        <v>224.12989999999999</v>
      </c>
      <c r="CP8">
        <f t="shared" si="2"/>
        <v>47.282299999999999</v>
      </c>
      <c r="CQ8">
        <f t="shared" si="3"/>
        <v>25.2714</v>
      </c>
      <c r="CR8">
        <f t="shared" ref="CR8:CR14" si="7">+AB49+AB65</f>
        <v>1.2454000000000001</v>
      </c>
      <c r="CS8">
        <f t="shared" ref="CS8:CS14" si="8">+AC49</f>
        <v>6.9099999999999995E-2</v>
      </c>
      <c r="CT8">
        <f t="shared" ref="CT8:CT14" si="9">+AC65</f>
        <v>0</v>
      </c>
      <c r="CU8" s="17">
        <f t="shared" si="4"/>
        <v>6.4000000000000003E-3</v>
      </c>
      <c r="CV8" s="21">
        <f t="shared" ref="CV8:CV14" si="10">+SUM(CM8:CU8)</f>
        <v>831.3759</v>
      </c>
    </row>
    <row r="9" spans="3:100" ht="15.75" thickBot="1" x14ac:dyDescent="0.3">
      <c r="C9" s="1">
        <v>2025</v>
      </c>
      <c r="D9" s="2">
        <v>26.53025216</v>
      </c>
      <c r="E9" s="2">
        <v>0.25296846560000003</v>
      </c>
      <c r="F9" s="2">
        <v>25.112439429999998</v>
      </c>
      <c r="G9" s="2">
        <v>10.573730339999999</v>
      </c>
      <c r="H9" s="2">
        <v>15.05615985</v>
      </c>
      <c r="V9" s="1">
        <v>2025</v>
      </c>
      <c r="W9" s="6">
        <v>26.5303</v>
      </c>
      <c r="X9" s="2">
        <v>0.253</v>
      </c>
      <c r="Y9" s="2">
        <v>10.573700000000001</v>
      </c>
      <c r="Z9">
        <f t="shared" ref="Z9:Z14" si="11">+SUM(W9:Y9)</f>
        <v>37.356999999999999</v>
      </c>
      <c r="AB9">
        <v>37.356999999999999</v>
      </c>
      <c r="AJ9" s="1">
        <v>2025</v>
      </c>
      <c r="AK9" s="23">
        <f t="shared" si="5"/>
        <v>0.71018283052707665</v>
      </c>
      <c r="AL9" s="23">
        <f t="shared" si="6"/>
        <v>6.77249243782959E-3</v>
      </c>
      <c r="AM9" s="23">
        <f t="shared" si="6"/>
        <v>0.28304467703509384</v>
      </c>
      <c r="AN9">
        <f t="shared" ref="AN9:AN14" si="12">+SUM(AK9:AM9)</f>
        <v>1</v>
      </c>
      <c r="AQ9" t="str">
        <v>Gas Natural</v>
      </c>
      <c r="AR9" s="35">
        <v>0.28838513671418559</v>
      </c>
      <c r="AS9" s="35">
        <v>0.28279311658412976</v>
      </c>
      <c r="AT9" s="35">
        <v>0.28304467703509384</v>
      </c>
      <c r="AU9" s="35">
        <v>0.28017632771368889</v>
      </c>
      <c r="AV9" s="35">
        <v>0.27863154043175997</v>
      </c>
      <c r="AW9" s="35">
        <v>0.27854410427024534</v>
      </c>
      <c r="AX9" s="35">
        <v>0.27963479241419981</v>
      </c>
      <c r="AY9" s="35">
        <v>0.28169490093363186</v>
      </c>
      <c r="CL9" s="11">
        <v>2025</v>
      </c>
      <c r="CM9" s="16">
        <f t="shared" si="0"/>
        <v>301.00240000000002</v>
      </c>
      <c r="CN9">
        <f t="shared" si="0"/>
        <v>258.53140000000002</v>
      </c>
      <c r="CO9">
        <f t="shared" si="1"/>
        <v>234.21699999999998</v>
      </c>
      <c r="CP9">
        <f t="shared" si="2"/>
        <v>57.954099999999997</v>
      </c>
      <c r="CQ9">
        <f t="shared" si="3"/>
        <v>21.922500000000003</v>
      </c>
      <c r="CR9">
        <f t="shared" si="7"/>
        <v>1.3845000000000001</v>
      </c>
      <c r="CS9">
        <f t="shared" si="8"/>
        <v>3.7600000000000001E-2</v>
      </c>
      <c r="CT9">
        <f t="shared" si="9"/>
        <v>0</v>
      </c>
      <c r="CU9" s="17">
        <f t="shared" si="4"/>
        <v>0.20419999999999999</v>
      </c>
      <c r="CV9" s="21">
        <f t="shared" si="10"/>
        <v>875.25370000000009</v>
      </c>
    </row>
    <row r="10" spans="3:100" ht="15.75" thickBot="1" x14ac:dyDescent="0.3">
      <c r="C10" s="1">
        <v>2030</v>
      </c>
      <c r="D10" s="2">
        <v>31.88902637</v>
      </c>
      <c r="E10" s="2">
        <v>0.29587122490000001</v>
      </c>
      <c r="F10" s="2">
        <v>29.686291539999999</v>
      </c>
      <c r="G10" s="2">
        <v>12.527331869999999</v>
      </c>
      <c r="H10" s="2">
        <v>17.502787919999999</v>
      </c>
      <c r="V10" s="1">
        <v>2030</v>
      </c>
      <c r="W10" s="6">
        <v>31.888999999999999</v>
      </c>
      <c r="X10" s="2">
        <v>0.2959</v>
      </c>
      <c r="Y10" s="2">
        <v>12.5273</v>
      </c>
      <c r="Z10">
        <f t="shared" si="11"/>
        <v>44.712199999999996</v>
      </c>
      <c r="AB10">
        <v>44.712199999999996</v>
      </c>
      <c r="AJ10" s="1">
        <v>2030</v>
      </c>
      <c r="AK10" s="23">
        <f t="shared" si="5"/>
        <v>0.71320579170785603</v>
      </c>
      <c r="AL10" s="23">
        <f t="shared" si="6"/>
        <v>6.6178805784550977E-3</v>
      </c>
      <c r="AM10" s="23">
        <f t="shared" si="6"/>
        <v>0.28017632771368889</v>
      </c>
      <c r="AN10">
        <f t="shared" si="12"/>
        <v>1</v>
      </c>
      <c r="CL10" s="11">
        <v>2030</v>
      </c>
      <c r="CM10" s="16">
        <f t="shared" si="0"/>
        <v>310.70049999999998</v>
      </c>
      <c r="CN10">
        <f t="shared" si="0"/>
        <v>236.68710000000002</v>
      </c>
      <c r="CO10">
        <f t="shared" si="1"/>
        <v>206.82849999999999</v>
      </c>
      <c r="CP10">
        <f t="shared" si="2"/>
        <v>69.258200000000002</v>
      </c>
      <c r="CQ10">
        <f t="shared" si="3"/>
        <v>14.055299999999999</v>
      </c>
      <c r="CR10">
        <f t="shared" si="7"/>
        <v>1.5010000000000001</v>
      </c>
      <c r="CS10">
        <f t="shared" si="8"/>
        <v>0</v>
      </c>
      <c r="CT10">
        <f t="shared" si="9"/>
        <v>0</v>
      </c>
      <c r="CU10" s="17">
        <f t="shared" si="4"/>
        <v>22.426299999999998</v>
      </c>
      <c r="CV10" s="21">
        <f t="shared" si="10"/>
        <v>861.45689999999991</v>
      </c>
    </row>
    <row r="11" spans="3:100" ht="15.75" thickBot="1" x14ac:dyDescent="0.3">
      <c r="C11" s="1">
        <v>2035</v>
      </c>
      <c r="D11" s="2">
        <v>38.293079859999999</v>
      </c>
      <c r="E11" s="2">
        <v>0.348309639</v>
      </c>
      <c r="F11" s="2">
        <v>35.297709339999997</v>
      </c>
      <c r="G11" s="2">
        <v>14.925397200000001</v>
      </c>
      <c r="H11" s="2">
        <v>20.494785060000002</v>
      </c>
      <c r="V11" s="1">
        <v>2035</v>
      </c>
      <c r="W11" s="6">
        <v>38.293100000000003</v>
      </c>
      <c r="X11" s="2">
        <v>0.3483</v>
      </c>
      <c r="Y11" s="2">
        <v>14.9254</v>
      </c>
      <c r="Z11">
        <f t="shared" si="11"/>
        <v>53.566800000000001</v>
      </c>
      <c r="AB11">
        <v>53.566800000000001</v>
      </c>
      <c r="AJ11" s="1">
        <v>2035</v>
      </c>
      <c r="AK11" s="23">
        <f t="shared" si="5"/>
        <v>0.71486629778146171</v>
      </c>
      <c r="AL11" s="23">
        <f t="shared" si="6"/>
        <v>6.5021617867783779E-3</v>
      </c>
      <c r="AM11" s="23">
        <f t="shared" si="6"/>
        <v>0.27863154043175997</v>
      </c>
      <c r="AN11">
        <f t="shared" si="12"/>
        <v>1</v>
      </c>
      <c r="CL11" s="11">
        <v>2035</v>
      </c>
      <c r="CM11" s="16">
        <f t="shared" si="0"/>
        <v>309.00689999999997</v>
      </c>
      <c r="CN11">
        <f t="shared" si="0"/>
        <v>200.9239</v>
      </c>
      <c r="CO11">
        <f t="shared" si="1"/>
        <v>207.6635</v>
      </c>
      <c r="CP11">
        <f t="shared" si="2"/>
        <v>82.876599999999996</v>
      </c>
      <c r="CQ11">
        <f t="shared" si="3"/>
        <v>12.142300000000001</v>
      </c>
      <c r="CR11">
        <f t="shared" si="7"/>
        <v>1.7801999999999998</v>
      </c>
      <c r="CS11">
        <f t="shared" si="8"/>
        <v>0</v>
      </c>
      <c r="CT11">
        <f t="shared" si="9"/>
        <v>0</v>
      </c>
      <c r="CU11" s="17">
        <f t="shared" si="4"/>
        <v>43.486399999999996</v>
      </c>
      <c r="CV11" s="21">
        <f t="shared" si="10"/>
        <v>857.87980000000005</v>
      </c>
    </row>
    <row r="12" spans="3:100" ht="15.75" thickBot="1" x14ac:dyDescent="0.3">
      <c r="C12" s="1">
        <v>2040</v>
      </c>
      <c r="D12" s="2">
        <v>45.906865689999997</v>
      </c>
      <c r="E12" s="2">
        <v>0.41230862239999999</v>
      </c>
      <c r="F12" s="2">
        <v>42.20868497</v>
      </c>
      <c r="G12" s="2">
        <v>17.883164399999998</v>
      </c>
      <c r="H12" s="2">
        <v>24.141154390000001</v>
      </c>
      <c r="V12" s="1">
        <v>2040</v>
      </c>
      <c r="W12" s="6">
        <v>45.9069</v>
      </c>
      <c r="X12" s="2">
        <v>0.4123</v>
      </c>
      <c r="Y12" s="2">
        <v>17.883199999999999</v>
      </c>
      <c r="Z12">
        <f t="shared" si="11"/>
        <v>64.202399999999997</v>
      </c>
      <c r="AB12">
        <v>64.202399999999997</v>
      </c>
      <c r="AJ12" s="1">
        <v>2040</v>
      </c>
      <c r="AK12" s="23">
        <f t="shared" si="5"/>
        <v>0.71503401741990957</v>
      </c>
      <c r="AL12" s="23">
        <f t="shared" si="6"/>
        <v>6.4218783098451155E-3</v>
      </c>
      <c r="AM12" s="23">
        <f t="shared" si="6"/>
        <v>0.27854410427024534</v>
      </c>
      <c r="AN12">
        <f t="shared" si="12"/>
        <v>1</v>
      </c>
      <c r="CL12" s="11">
        <v>2040</v>
      </c>
      <c r="CM12" s="16">
        <f t="shared" si="0"/>
        <v>295.27800000000002</v>
      </c>
      <c r="CN12">
        <f t="shared" si="0"/>
        <v>159.23560000000001</v>
      </c>
      <c r="CO12">
        <f t="shared" si="1"/>
        <v>235.07699999999997</v>
      </c>
      <c r="CP12">
        <f t="shared" si="2"/>
        <v>99.271299999999997</v>
      </c>
      <c r="CQ12">
        <f t="shared" si="3"/>
        <v>12.507</v>
      </c>
      <c r="CR12">
        <f t="shared" si="7"/>
        <v>2.1221999999999999</v>
      </c>
      <c r="CS12">
        <f t="shared" si="8"/>
        <v>0</v>
      </c>
      <c r="CT12">
        <f t="shared" si="9"/>
        <v>0</v>
      </c>
      <c r="CU12" s="17">
        <f t="shared" si="4"/>
        <v>77.346199999999996</v>
      </c>
      <c r="CV12" s="21">
        <f t="shared" si="10"/>
        <v>880.83729999999991</v>
      </c>
    </row>
    <row r="13" spans="3:100" ht="15.75" thickBot="1" x14ac:dyDescent="0.3">
      <c r="C13" s="1">
        <v>2045</v>
      </c>
      <c r="D13" s="2">
        <v>54.960230180000003</v>
      </c>
      <c r="E13" s="2">
        <v>0.49024309900000002</v>
      </c>
      <c r="F13" s="2">
        <v>50.704890329999998</v>
      </c>
      <c r="G13" s="2">
        <v>21.524990280000001</v>
      </c>
      <c r="H13" s="2">
        <v>28.57296462</v>
      </c>
      <c r="V13" s="1">
        <v>2045</v>
      </c>
      <c r="W13" s="6">
        <v>54.9602</v>
      </c>
      <c r="X13" s="2">
        <v>0.49020000000000002</v>
      </c>
      <c r="Y13" s="2">
        <v>21.524999999999999</v>
      </c>
      <c r="Z13">
        <f t="shared" si="11"/>
        <v>76.975400000000008</v>
      </c>
      <c r="AB13">
        <v>76.975400000000008</v>
      </c>
      <c r="AJ13" s="1">
        <v>2045</v>
      </c>
      <c r="AK13" s="23">
        <f t="shared" si="5"/>
        <v>0.71399693928190033</v>
      </c>
      <c r="AL13" s="23">
        <f t="shared" si="6"/>
        <v>6.3682683038996874E-3</v>
      </c>
      <c r="AM13" s="23">
        <f t="shared" si="6"/>
        <v>0.27963479241419981</v>
      </c>
      <c r="AN13">
        <f t="shared" si="12"/>
        <v>0.99999999999999978</v>
      </c>
      <c r="CL13" s="11">
        <v>2045</v>
      </c>
      <c r="CM13" s="16">
        <f t="shared" si="0"/>
        <v>268.9359</v>
      </c>
      <c r="CN13">
        <f t="shared" si="0"/>
        <v>119.3944</v>
      </c>
      <c r="CO13">
        <f t="shared" si="1"/>
        <v>291.46449999999999</v>
      </c>
      <c r="CP13">
        <f t="shared" si="2"/>
        <v>119.0154</v>
      </c>
      <c r="CQ13">
        <f t="shared" si="3"/>
        <v>13.044</v>
      </c>
      <c r="CR13">
        <f t="shared" si="7"/>
        <v>2.5340000000000003</v>
      </c>
      <c r="CS13">
        <f t="shared" si="8"/>
        <v>0</v>
      </c>
      <c r="CT13">
        <f t="shared" si="9"/>
        <v>0</v>
      </c>
      <c r="CU13" s="17">
        <f t="shared" si="4"/>
        <v>102.64410000000001</v>
      </c>
      <c r="CV13" s="21">
        <f t="shared" si="10"/>
        <v>917.03229999999996</v>
      </c>
    </row>
    <row r="14" spans="3:100" ht="15.75" thickBot="1" x14ac:dyDescent="0.3">
      <c r="C14" s="1">
        <v>2050</v>
      </c>
      <c r="D14" s="2">
        <v>65.726708520000003</v>
      </c>
      <c r="E14" s="2">
        <v>0.58503208929999995</v>
      </c>
      <c r="F14" s="2">
        <v>61.140378310000003</v>
      </c>
      <c r="G14" s="2">
        <v>26.00517992</v>
      </c>
      <c r="H14" s="2">
        <v>33.951043810000002</v>
      </c>
      <c r="V14" s="1">
        <v>2050</v>
      </c>
      <c r="W14" s="7">
        <v>65.726699999999994</v>
      </c>
      <c r="X14" s="8">
        <v>0.58499999999999996</v>
      </c>
      <c r="Y14" s="8">
        <v>26.005199999999999</v>
      </c>
      <c r="Z14">
        <f t="shared" si="11"/>
        <v>92.31689999999999</v>
      </c>
      <c r="AB14">
        <v>92.31689999999999</v>
      </c>
      <c r="AJ14" s="1">
        <v>2050</v>
      </c>
      <c r="AK14" s="23">
        <f t="shared" si="5"/>
        <v>0.71196823116894092</v>
      </c>
      <c r="AL14" s="23">
        <f t="shared" si="6"/>
        <v>6.3368678974272319E-3</v>
      </c>
      <c r="AM14" s="23">
        <f t="shared" si="6"/>
        <v>0.28169490093363186</v>
      </c>
      <c r="AN14">
        <f t="shared" si="12"/>
        <v>1</v>
      </c>
      <c r="CL14" s="11">
        <v>2050</v>
      </c>
      <c r="CM14" s="18">
        <f t="shared" si="0"/>
        <v>243.03859999999997</v>
      </c>
      <c r="CN14" s="19">
        <f t="shared" si="0"/>
        <v>85.105699999999999</v>
      </c>
      <c r="CO14" s="19">
        <f t="shared" si="1"/>
        <v>356.22730000000001</v>
      </c>
      <c r="CP14" s="19">
        <f t="shared" si="2"/>
        <v>142.80629999999999</v>
      </c>
      <c r="CQ14" s="19">
        <f t="shared" si="3"/>
        <v>13.2254</v>
      </c>
      <c r="CR14" s="19">
        <f t="shared" si="7"/>
        <v>3.0295000000000001</v>
      </c>
      <c r="CS14" s="19">
        <f t="shared" si="8"/>
        <v>0</v>
      </c>
      <c r="CT14" s="19">
        <f t="shared" si="9"/>
        <v>0</v>
      </c>
      <c r="CU14" s="20">
        <f t="shared" si="4"/>
        <v>129.72829999999999</v>
      </c>
      <c r="CV14" s="21">
        <f t="shared" si="10"/>
        <v>973.16109999999992</v>
      </c>
    </row>
    <row r="15" spans="3:100" x14ac:dyDescent="0.25">
      <c r="W15" s="22"/>
      <c r="X15" s="22"/>
      <c r="Y15" s="22"/>
    </row>
    <row r="18" spans="3:51" ht="15.75" thickBot="1" x14ac:dyDescent="0.3">
      <c r="C18" t="s">
        <v>8</v>
      </c>
      <c r="D18" t="s">
        <v>22</v>
      </c>
      <c r="V18" t="s">
        <v>8</v>
      </c>
      <c r="W18" t="s">
        <v>22</v>
      </c>
      <c r="AJ18" t="s">
        <v>8</v>
      </c>
      <c r="AK18" t="s">
        <v>22</v>
      </c>
    </row>
    <row r="19" spans="3:51" ht="27" thickBot="1" x14ac:dyDescent="0.3">
      <c r="C19" s="1" t="s">
        <v>0</v>
      </c>
      <c r="D19" s="1" t="s">
        <v>3</v>
      </c>
      <c r="E19" s="1" t="s">
        <v>4</v>
      </c>
      <c r="F19" s="1" t="s">
        <v>7</v>
      </c>
      <c r="V19" s="1" t="s">
        <v>0</v>
      </c>
      <c r="W19" s="1" t="s">
        <v>4</v>
      </c>
      <c r="X19" s="1" t="s">
        <v>7</v>
      </c>
      <c r="AJ19" s="1" t="s">
        <v>0</v>
      </c>
      <c r="AK19" s="1" t="s">
        <v>4</v>
      </c>
      <c r="AL19" s="1" t="s">
        <v>7</v>
      </c>
      <c r="AQ19" t="str" cm="1">
        <f t="array" ref="AQ19:AY21">+TRANSPOSE(AJ19:AL27)</f>
        <v>Año</v>
      </c>
      <c r="AR19">
        <v>2019</v>
      </c>
      <c r="AS19">
        <v>2020</v>
      </c>
      <c r="AT19">
        <v>2025</v>
      </c>
      <c r="AU19">
        <v>2030</v>
      </c>
      <c r="AV19">
        <v>2035</v>
      </c>
      <c r="AW19">
        <v>2040</v>
      </c>
      <c r="AX19">
        <v>2045</v>
      </c>
      <c r="AY19">
        <v>2050</v>
      </c>
    </row>
    <row r="20" spans="3:51" ht="15.75" thickBot="1" x14ac:dyDescent="0.3">
      <c r="C20" s="1">
        <v>2019</v>
      </c>
      <c r="D20" s="2">
        <v>59.01934378</v>
      </c>
      <c r="E20" s="2">
        <v>18.24995393</v>
      </c>
      <c r="F20" s="2">
        <v>3.162057253</v>
      </c>
      <c r="V20" s="1">
        <v>2019</v>
      </c>
      <c r="W20" s="2" cm="1">
        <f t="array" ref="W20:W27">+ROUND(D20:D27,4)</f>
        <v>59.019300000000001</v>
      </c>
      <c r="X20" s="2" cm="1">
        <f t="array" ref="X20:X27">+ROUND(F20:F27,4)</f>
        <v>3.1621000000000001</v>
      </c>
      <c r="Y20">
        <f t="shared" ref="Y20:Y27" si="13">+SUM(W20:X20)</f>
        <v>62.181400000000004</v>
      </c>
      <c r="AB20">
        <v>62.181400000000004</v>
      </c>
      <c r="AJ20" s="1">
        <v>2019</v>
      </c>
      <c r="AK20" s="24">
        <f t="shared" ref="AK20:AL27" si="14">+W20/$Y20</f>
        <v>0.94914717262718429</v>
      </c>
      <c r="AL20" s="24">
        <f t="shared" si="14"/>
        <v>5.0852827372815664E-2</v>
      </c>
      <c r="AM20">
        <f>+SUM(AK20:AL20)</f>
        <v>1</v>
      </c>
      <c r="AQ20" t="str">
        <v>Gas Natural</v>
      </c>
      <c r="AR20" s="35">
        <v>0.94914717262718429</v>
      </c>
      <c r="AS20" s="35">
        <v>0.94891867558097909</v>
      </c>
      <c r="AT20" s="35">
        <v>0.93974905303030309</v>
      </c>
      <c r="AU20" s="35">
        <v>0.96760169800742202</v>
      </c>
      <c r="AV20" s="35">
        <v>0.99894955266461494</v>
      </c>
      <c r="AW20" s="35">
        <v>1</v>
      </c>
      <c r="AX20" s="35">
        <v>1</v>
      </c>
      <c r="AY20" s="35">
        <v>1</v>
      </c>
    </row>
    <row r="21" spans="3:51" ht="15.75" thickBot="1" x14ac:dyDescent="0.3">
      <c r="C21" s="1">
        <v>2020</v>
      </c>
      <c r="D21" s="2">
        <v>52.48639996</v>
      </c>
      <c r="E21" s="2">
        <v>16.359527409999998</v>
      </c>
      <c r="F21" s="2">
        <v>2.8254386849999999</v>
      </c>
      <c r="V21" s="1">
        <v>2020</v>
      </c>
      <c r="W21" s="2">
        <v>52.486400000000003</v>
      </c>
      <c r="X21" s="2">
        <v>2.8254000000000001</v>
      </c>
      <c r="Y21">
        <f t="shared" si="13"/>
        <v>55.311800000000005</v>
      </c>
      <c r="AB21">
        <v>55.311800000000005</v>
      </c>
      <c r="AJ21" s="1">
        <v>2020</v>
      </c>
      <c r="AK21" s="24">
        <f t="shared" si="14"/>
        <v>0.94891867558097909</v>
      </c>
      <c r="AL21" s="24">
        <f t="shared" si="14"/>
        <v>5.1081324419020892E-2</v>
      </c>
      <c r="AM21">
        <f t="shared" ref="AM21:AM27" si="15">+SUM(AK21:AL21)</f>
        <v>1</v>
      </c>
      <c r="AQ21" t="str">
        <v>GLP</v>
      </c>
      <c r="AR21" s="35">
        <v>5.0852827372815664E-2</v>
      </c>
      <c r="AS21" s="35">
        <v>5.1081324419020892E-2</v>
      </c>
      <c r="AT21" s="35">
        <v>6.0250946969696968E-2</v>
      </c>
      <c r="AU21" s="35">
        <v>3.2398301992577885E-2</v>
      </c>
      <c r="AV21" s="35">
        <v>1.050447335385154E-3</v>
      </c>
      <c r="AW21" s="35">
        <v>0</v>
      </c>
      <c r="AX21" s="35">
        <v>0</v>
      </c>
      <c r="AY21" s="35">
        <v>0</v>
      </c>
    </row>
    <row r="22" spans="3:51" ht="15.75" thickBot="1" x14ac:dyDescent="0.3">
      <c r="C22" s="1">
        <v>2025</v>
      </c>
      <c r="D22" s="2">
        <v>50.809590380000003</v>
      </c>
      <c r="E22" s="2">
        <v>19.233517039999999</v>
      </c>
      <c r="F22" s="2">
        <v>3.257608651</v>
      </c>
      <c r="V22" s="1">
        <v>2025</v>
      </c>
      <c r="W22" s="2">
        <v>50.809600000000003</v>
      </c>
      <c r="X22" s="2">
        <v>3.2576000000000001</v>
      </c>
      <c r="Y22">
        <f t="shared" si="13"/>
        <v>54.0672</v>
      </c>
      <c r="AB22">
        <v>54.0672</v>
      </c>
      <c r="AJ22" s="1">
        <v>2025</v>
      </c>
      <c r="AK22" s="24">
        <f t="shared" si="14"/>
        <v>0.93974905303030309</v>
      </c>
      <c r="AL22" s="24">
        <f t="shared" si="14"/>
        <v>6.0250946969696968E-2</v>
      </c>
      <c r="AM22">
        <f t="shared" si="15"/>
        <v>1</v>
      </c>
    </row>
    <row r="23" spans="3:51" ht="15.75" thickBot="1" x14ac:dyDescent="0.3">
      <c r="C23" s="1">
        <v>2030</v>
      </c>
      <c r="D23" s="2">
        <v>43.490601839999997</v>
      </c>
      <c r="E23" s="2">
        <v>18.291168299999999</v>
      </c>
      <c r="F23" s="2">
        <v>1.4561809859999999</v>
      </c>
      <c r="V23" s="1">
        <v>2030</v>
      </c>
      <c r="W23" s="2">
        <v>43.490600000000001</v>
      </c>
      <c r="X23" s="2">
        <v>1.4561999999999999</v>
      </c>
      <c r="Y23">
        <f t="shared" si="13"/>
        <v>44.946800000000003</v>
      </c>
      <c r="AB23">
        <v>44.946800000000003</v>
      </c>
      <c r="AJ23" s="1">
        <v>2030</v>
      </c>
      <c r="AK23" s="24">
        <f t="shared" si="14"/>
        <v>0.96760169800742202</v>
      </c>
      <c r="AL23" s="24">
        <f t="shared" si="14"/>
        <v>3.2398301992577885E-2</v>
      </c>
      <c r="AM23">
        <f t="shared" si="15"/>
        <v>0.99999999999999989</v>
      </c>
    </row>
    <row r="24" spans="3:51" ht="15.75" thickBot="1" x14ac:dyDescent="0.3">
      <c r="C24" s="1">
        <v>2035</v>
      </c>
      <c r="D24" s="2">
        <v>50.211497880000003</v>
      </c>
      <c r="E24" s="2">
        <v>19.59464011</v>
      </c>
      <c r="F24" s="2">
        <v>5.281771381E-2</v>
      </c>
      <c r="V24" s="1">
        <v>2035</v>
      </c>
      <c r="W24" s="2">
        <v>50.211500000000001</v>
      </c>
      <c r="X24" s="2">
        <v>5.28E-2</v>
      </c>
      <c r="Y24">
        <f t="shared" si="13"/>
        <v>50.264299999999999</v>
      </c>
      <c r="AB24">
        <v>50.264299999999999</v>
      </c>
      <c r="AJ24" s="1">
        <v>2035</v>
      </c>
      <c r="AK24" s="24">
        <f t="shared" si="14"/>
        <v>0.99894955266461494</v>
      </c>
      <c r="AL24" s="24">
        <f t="shared" si="14"/>
        <v>1.050447335385154E-3</v>
      </c>
      <c r="AM24">
        <f t="shared" si="15"/>
        <v>1</v>
      </c>
    </row>
    <row r="25" spans="3:51" ht="15.75" thickBot="1" x14ac:dyDescent="0.3">
      <c r="C25" s="1">
        <v>2040</v>
      </c>
      <c r="D25" s="2">
        <v>60.496290530000003</v>
      </c>
      <c r="E25" s="2">
        <v>23.56481947</v>
      </c>
      <c r="F25" s="2">
        <v>0</v>
      </c>
      <c r="V25" s="1">
        <v>2040</v>
      </c>
      <c r="W25" s="2">
        <v>60.496299999999998</v>
      </c>
      <c r="X25" s="2">
        <v>0</v>
      </c>
      <c r="Y25">
        <f t="shared" si="13"/>
        <v>60.496299999999998</v>
      </c>
      <c r="AB25">
        <v>60.496299999999998</v>
      </c>
      <c r="AJ25" s="1">
        <v>2040</v>
      </c>
      <c r="AK25" s="24">
        <f t="shared" si="14"/>
        <v>1</v>
      </c>
      <c r="AL25" s="24">
        <f t="shared" si="14"/>
        <v>0</v>
      </c>
      <c r="AM25">
        <f t="shared" si="15"/>
        <v>1</v>
      </c>
    </row>
    <row r="26" spans="3:51" ht="15.75" thickBot="1" x14ac:dyDescent="0.3">
      <c r="C26" s="1">
        <v>2045</v>
      </c>
      <c r="D26" s="2">
        <v>72.998756240000006</v>
      </c>
      <c r="E26" s="2">
        <v>28.448290780000001</v>
      </c>
      <c r="F26" s="2">
        <v>0</v>
      </c>
      <c r="V26" s="1">
        <v>2045</v>
      </c>
      <c r="W26" s="2">
        <v>72.998800000000003</v>
      </c>
      <c r="X26" s="2">
        <v>0</v>
      </c>
      <c r="Y26">
        <f t="shared" si="13"/>
        <v>72.998800000000003</v>
      </c>
      <c r="AB26">
        <v>72.998800000000003</v>
      </c>
      <c r="AJ26" s="1">
        <v>2045</v>
      </c>
      <c r="AK26" s="24">
        <f t="shared" si="14"/>
        <v>1</v>
      </c>
      <c r="AL26" s="24">
        <f t="shared" si="14"/>
        <v>0</v>
      </c>
      <c r="AM26">
        <f t="shared" si="15"/>
        <v>1</v>
      </c>
    </row>
    <row r="27" spans="3:51" ht="15.75" thickBot="1" x14ac:dyDescent="0.3">
      <c r="C27" s="1">
        <v>2050</v>
      </c>
      <c r="D27" s="2">
        <v>88.119676369999993</v>
      </c>
      <c r="E27" s="2">
        <v>34.354594229999996</v>
      </c>
      <c r="F27" s="2">
        <v>0</v>
      </c>
      <c r="V27" s="1">
        <v>2050</v>
      </c>
      <c r="W27" s="2">
        <v>88.119699999999995</v>
      </c>
      <c r="X27" s="2">
        <v>0</v>
      </c>
      <c r="Y27">
        <f t="shared" si="13"/>
        <v>88.119699999999995</v>
      </c>
      <c r="AB27">
        <v>88.119699999999995</v>
      </c>
      <c r="AJ27" s="1">
        <v>2050</v>
      </c>
      <c r="AK27" s="24">
        <f t="shared" si="14"/>
        <v>1</v>
      </c>
      <c r="AL27" s="24">
        <f t="shared" si="14"/>
        <v>0</v>
      </c>
      <c r="AM27">
        <f t="shared" si="15"/>
        <v>1</v>
      </c>
    </row>
    <row r="31" spans="3:51" ht="15.75" thickBot="1" x14ac:dyDescent="0.3">
      <c r="C31" t="s">
        <v>9</v>
      </c>
      <c r="D31" t="s">
        <v>22</v>
      </c>
      <c r="V31" t="s">
        <v>9</v>
      </c>
      <c r="W31" t="s">
        <v>22</v>
      </c>
      <c r="AJ31" t="s">
        <v>9</v>
      </c>
      <c r="AK31" t="s">
        <v>22</v>
      </c>
    </row>
    <row r="32" spans="3:51" ht="27" thickBot="1" x14ac:dyDescent="0.3">
      <c r="C32" s="1" t="s">
        <v>0</v>
      </c>
      <c r="D32" s="1" t="s">
        <v>3</v>
      </c>
      <c r="E32" s="1" t="s">
        <v>4</v>
      </c>
      <c r="F32" s="1" t="s">
        <v>5</v>
      </c>
      <c r="G32" s="1" t="s">
        <v>7</v>
      </c>
      <c r="V32" s="1" t="s">
        <v>0</v>
      </c>
      <c r="W32" s="1" t="s">
        <v>4</v>
      </c>
      <c r="X32" s="1" t="s">
        <v>7</v>
      </c>
      <c r="AJ32" s="1" t="s">
        <v>0</v>
      </c>
      <c r="AK32" s="1" t="s">
        <v>4</v>
      </c>
      <c r="AL32" s="1" t="s">
        <v>7</v>
      </c>
      <c r="AQ32" t="str" cm="1">
        <f t="array" ref="AQ32:AY34">+TRANSPOSE(AJ32:AL40)</f>
        <v>Año</v>
      </c>
      <c r="AR32">
        <v>2019</v>
      </c>
      <c r="AS32">
        <v>2020</v>
      </c>
      <c r="AT32">
        <v>2025</v>
      </c>
      <c r="AU32">
        <v>2030</v>
      </c>
      <c r="AV32">
        <v>2035</v>
      </c>
      <c r="AW32">
        <v>2040</v>
      </c>
      <c r="AX32">
        <v>2045</v>
      </c>
      <c r="AY32">
        <v>2050</v>
      </c>
    </row>
    <row r="33" spans="3:56" ht="15.75" thickBot="1" x14ac:dyDescent="0.3">
      <c r="C33" s="1">
        <v>2019</v>
      </c>
      <c r="D33" s="2">
        <v>86.719482220000003</v>
      </c>
      <c r="E33" s="2">
        <v>51.217250200000002</v>
      </c>
      <c r="F33" s="2">
        <v>96.004245639999994</v>
      </c>
      <c r="G33" s="2">
        <v>18.123960950000001</v>
      </c>
      <c r="V33" s="1">
        <v>2019</v>
      </c>
      <c r="W33" s="2" cm="1">
        <f t="array" ref="W33:W40">+ROUND(E33:E40,4)</f>
        <v>51.217300000000002</v>
      </c>
      <c r="X33" s="2" cm="1">
        <f t="array" ref="X33:X40">+ROUND(G33:G40,4)</f>
        <v>18.123999999999999</v>
      </c>
      <c r="Y33">
        <f>+SUM(W33:X33)</f>
        <v>69.341300000000004</v>
      </c>
      <c r="AB33">
        <v>69.341300000000004</v>
      </c>
      <c r="AJ33" s="1">
        <v>2019</v>
      </c>
      <c r="AK33" s="24">
        <f t="shared" ref="AK33:AL40" si="16">+W33/$Y33</f>
        <v>0.73862618670258562</v>
      </c>
      <c r="AL33" s="24">
        <f t="shared" si="16"/>
        <v>0.26137381329741433</v>
      </c>
      <c r="AM33">
        <f>+SUM(AK33:AL33)</f>
        <v>1</v>
      </c>
      <c r="AQ33" t="str">
        <v>Gas Natural</v>
      </c>
      <c r="AR33" s="35">
        <v>0.73862618670258562</v>
      </c>
      <c r="AS33" s="35">
        <v>0.73714879231338193</v>
      </c>
      <c r="AT33" s="35">
        <v>0.77092060048158928</v>
      </c>
      <c r="AU33" s="35">
        <v>0.77283180112718453</v>
      </c>
      <c r="AV33" s="35">
        <v>0.57300144898651739</v>
      </c>
      <c r="AW33" s="35">
        <v>0</v>
      </c>
      <c r="AX33" s="35">
        <v>0</v>
      </c>
      <c r="AY33" s="35">
        <v>0</v>
      </c>
    </row>
    <row r="34" spans="3:56" ht="15.75" thickBot="1" x14ac:dyDescent="0.3">
      <c r="C34" s="1">
        <v>2020</v>
      </c>
      <c r="D34" s="2">
        <v>87.796859859999998</v>
      </c>
      <c r="E34" s="2">
        <v>51.5253084</v>
      </c>
      <c r="F34" s="2">
        <v>87.098797110000007</v>
      </c>
      <c r="G34" s="2">
        <v>18.37282458</v>
      </c>
      <c r="V34" s="1">
        <v>2020</v>
      </c>
      <c r="W34" s="2">
        <v>51.525300000000001</v>
      </c>
      <c r="X34" s="2">
        <v>18.372800000000002</v>
      </c>
      <c r="Y34">
        <f t="shared" ref="Y34:Y40" si="17">+SUM(W34:X34)</f>
        <v>69.898099999999999</v>
      </c>
      <c r="AB34">
        <v>69.898099999999999</v>
      </c>
      <c r="AJ34" s="1">
        <v>2020</v>
      </c>
      <c r="AK34" s="24">
        <f t="shared" si="16"/>
        <v>0.73714879231338193</v>
      </c>
      <c r="AL34" s="24">
        <f t="shared" si="16"/>
        <v>0.26285120768661813</v>
      </c>
      <c r="AM34">
        <f t="shared" ref="AM34:AM40" si="18">+SUM(AK34:AL34)</f>
        <v>1</v>
      </c>
      <c r="AQ34" t="str">
        <v>GLP</v>
      </c>
      <c r="AR34" s="35">
        <v>0.26137381329741433</v>
      </c>
      <c r="AS34" s="35">
        <v>0.26285120768661813</v>
      </c>
      <c r="AT34" s="35">
        <v>0.22907939951841078</v>
      </c>
      <c r="AU34" s="35">
        <v>0.2271681988728155</v>
      </c>
      <c r="AV34" s="35">
        <v>0.42699855101348255</v>
      </c>
      <c r="AW34" s="35">
        <v>1</v>
      </c>
      <c r="AX34" s="35">
        <v>1</v>
      </c>
      <c r="AY34" s="35">
        <v>1</v>
      </c>
    </row>
    <row r="35" spans="3:56" ht="15.75" thickBot="1" x14ac:dyDescent="0.3">
      <c r="C35" s="1">
        <v>2025</v>
      </c>
      <c r="D35" s="2">
        <v>86.950385830000002</v>
      </c>
      <c r="E35" s="2">
        <v>49.17614245</v>
      </c>
      <c r="F35" s="2">
        <v>45.586796730000003</v>
      </c>
      <c r="G35" s="2">
        <v>14.612743030000001</v>
      </c>
      <c r="V35" s="1">
        <v>2025</v>
      </c>
      <c r="W35" s="2">
        <v>49.176099999999998</v>
      </c>
      <c r="X35" s="2">
        <v>14.6127</v>
      </c>
      <c r="Y35">
        <f t="shared" si="17"/>
        <v>63.788799999999995</v>
      </c>
      <c r="AB35">
        <v>63.788799999999995</v>
      </c>
      <c r="AJ35" s="1">
        <v>2025</v>
      </c>
      <c r="AK35" s="24">
        <f t="shared" si="16"/>
        <v>0.77092060048158928</v>
      </c>
      <c r="AL35" s="24">
        <f t="shared" si="16"/>
        <v>0.22907939951841078</v>
      </c>
      <c r="AM35">
        <f t="shared" si="18"/>
        <v>1</v>
      </c>
    </row>
    <row r="36" spans="3:56" ht="15.75" thickBot="1" x14ac:dyDescent="0.3">
      <c r="C36" s="1">
        <v>2030</v>
      </c>
      <c r="D36" s="2">
        <v>71.336616530000001</v>
      </c>
      <c r="E36" s="2">
        <v>29.372430550000001</v>
      </c>
      <c r="F36" s="2">
        <v>16.165223910000002</v>
      </c>
      <c r="G36" s="2">
        <v>8.6337691710000009</v>
      </c>
      <c r="V36" s="1">
        <v>2030</v>
      </c>
      <c r="W36" s="2">
        <v>29.372399999999999</v>
      </c>
      <c r="X36" s="2">
        <v>8.6338000000000008</v>
      </c>
      <c r="Y36">
        <f t="shared" si="17"/>
        <v>38.0062</v>
      </c>
      <c r="AB36">
        <v>38.0062</v>
      </c>
      <c r="AJ36" s="1">
        <v>2030</v>
      </c>
      <c r="AK36" s="24">
        <f t="shared" si="16"/>
        <v>0.77283180112718453</v>
      </c>
      <c r="AL36" s="24">
        <f t="shared" si="16"/>
        <v>0.2271681988728155</v>
      </c>
      <c r="AM36">
        <f t="shared" si="18"/>
        <v>1</v>
      </c>
    </row>
    <row r="37" spans="3:56" ht="15.75" thickBot="1" x14ac:dyDescent="0.3">
      <c r="C37" s="1">
        <v>2035</v>
      </c>
      <c r="D37" s="2">
        <v>82.593775669999999</v>
      </c>
      <c r="E37" s="2">
        <v>10.637563099999999</v>
      </c>
      <c r="F37" s="2">
        <v>15.30211484</v>
      </c>
      <c r="G37" s="2">
        <v>7.9270774550000001</v>
      </c>
      <c r="V37" s="1">
        <v>2035</v>
      </c>
      <c r="W37" s="2">
        <v>10.637600000000001</v>
      </c>
      <c r="X37" s="2">
        <v>7.9271000000000003</v>
      </c>
      <c r="Y37">
        <f t="shared" si="17"/>
        <v>18.564700000000002</v>
      </c>
      <c r="AB37">
        <v>18.564700000000002</v>
      </c>
      <c r="AJ37" s="1">
        <v>2035</v>
      </c>
      <c r="AK37" s="24">
        <f t="shared" si="16"/>
        <v>0.57300144898651739</v>
      </c>
      <c r="AL37" s="24">
        <f t="shared" si="16"/>
        <v>0.42699855101348255</v>
      </c>
      <c r="AM37">
        <f t="shared" si="18"/>
        <v>1</v>
      </c>
    </row>
    <row r="38" spans="3:56" ht="15.75" thickBot="1" x14ac:dyDescent="0.3">
      <c r="C38" s="1">
        <v>2040</v>
      </c>
      <c r="D38" s="2">
        <v>98.063158799999997</v>
      </c>
      <c r="E38" s="2">
        <v>0</v>
      </c>
      <c r="F38" s="2">
        <v>8.7778804990000001</v>
      </c>
      <c r="G38" s="2">
        <v>7.9061665769999996</v>
      </c>
      <c r="V38" s="1">
        <v>2040</v>
      </c>
      <c r="W38" s="2">
        <v>0</v>
      </c>
      <c r="X38" s="2">
        <v>7.9062000000000001</v>
      </c>
      <c r="Y38">
        <f t="shared" si="17"/>
        <v>7.9062000000000001</v>
      </c>
      <c r="AB38">
        <v>7.9062000000000001</v>
      </c>
      <c r="AJ38" s="1">
        <v>2040</v>
      </c>
      <c r="AK38" s="24">
        <f t="shared" si="16"/>
        <v>0</v>
      </c>
      <c r="AL38" s="24">
        <f t="shared" si="16"/>
        <v>1</v>
      </c>
      <c r="AM38">
        <f t="shared" si="18"/>
        <v>1</v>
      </c>
    </row>
    <row r="39" spans="3:56" ht="15.75" thickBot="1" x14ac:dyDescent="0.3">
      <c r="C39" s="1">
        <v>2045</v>
      </c>
      <c r="D39" s="2">
        <v>105.6932875</v>
      </c>
      <c r="E39" s="2">
        <v>0</v>
      </c>
      <c r="F39" s="2">
        <v>0.77012950309999995</v>
      </c>
      <c r="G39" s="2">
        <v>7.9055948239999996</v>
      </c>
      <c r="V39" s="1">
        <v>2045</v>
      </c>
      <c r="W39" s="2">
        <v>0</v>
      </c>
      <c r="X39" s="2">
        <v>7.9055999999999997</v>
      </c>
      <c r="Y39">
        <f t="shared" si="17"/>
        <v>7.9055999999999997</v>
      </c>
      <c r="AB39">
        <v>7.9055999999999997</v>
      </c>
      <c r="AJ39" s="1">
        <v>2045</v>
      </c>
      <c r="AK39" s="24">
        <f t="shared" si="16"/>
        <v>0</v>
      </c>
      <c r="AL39" s="24">
        <f t="shared" si="16"/>
        <v>1</v>
      </c>
      <c r="AM39">
        <f t="shared" si="18"/>
        <v>1</v>
      </c>
    </row>
    <row r="40" spans="3:56" ht="15.75" thickBot="1" x14ac:dyDescent="0.3">
      <c r="C40" s="1">
        <v>2050</v>
      </c>
      <c r="D40" s="2">
        <v>112.482643</v>
      </c>
      <c r="E40" s="2">
        <v>0</v>
      </c>
      <c r="F40" s="2">
        <v>0</v>
      </c>
      <c r="G40" s="2">
        <v>7.4988633340000002</v>
      </c>
      <c r="V40" s="1">
        <v>2050</v>
      </c>
      <c r="W40" s="2">
        <v>0</v>
      </c>
      <c r="X40" s="2">
        <v>7.4988999999999999</v>
      </c>
      <c r="Y40">
        <f t="shared" si="17"/>
        <v>7.4988999999999999</v>
      </c>
      <c r="AB40">
        <v>7.4988999999999999</v>
      </c>
      <c r="AJ40" s="1">
        <v>2050</v>
      </c>
      <c r="AK40" s="24">
        <f t="shared" si="16"/>
        <v>0</v>
      </c>
      <c r="AL40" s="24">
        <f t="shared" si="16"/>
        <v>1</v>
      </c>
      <c r="AM40">
        <f t="shared" si="18"/>
        <v>1</v>
      </c>
    </row>
    <row r="46" spans="3:56" ht="15.75" thickBot="1" x14ac:dyDescent="0.3">
      <c r="C46" t="s">
        <v>19</v>
      </c>
      <c r="D46" t="s">
        <v>23</v>
      </c>
      <c r="V46" t="s">
        <v>19</v>
      </c>
      <c r="W46" t="s">
        <v>23</v>
      </c>
      <c r="AJ46" t="s">
        <v>19</v>
      </c>
      <c r="AK46" t="s">
        <v>23</v>
      </c>
    </row>
    <row r="47" spans="3:56" ht="27" thickBot="1" x14ac:dyDescent="0.3">
      <c r="C47" s="1" t="s">
        <v>0</v>
      </c>
      <c r="D47" s="1" t="s">
        <v>1</v>
      </c>
      <c r="E47" s="1" t="s">
        <v>2</v>
      </c>
      <c r="F47" s="1" t="s">
        <v>3</v>
      </c>
      <c r="G47" s="1" t="s">
        <v>4</v>
      </c>
      <c r="H47" s="1" t="s">
        <v>10</v>
      </c>
      <c r="I47" s="1" t="s">
        <v>11</v>
      </c>
      <c r="J47" s="1" t="s">
        <v>12</v>
      </c>
      <c r="K47" s="1" t="s">
        <v>5</v>
      </c>
      <c r="L47" s="1" t="s">
        <v>7</v>
      </c>
      <c r="M47" s="1" t="s">
        <v>13</v>
      </c>
      <c r="N47" s="1" t="s">
        <v>14</v>
      </c>
      <c r="O47" s="3" t="s">
        <v>15</v>
      </c>
      <c r="P47" s="1" t="s">
        <v>16</v>
      </c>
      <c r="Q47" s="1" t="s">
        <v>17</v>
      </c>
      <c r="R47" s="1" t="s">
        <v>18</v>
      </c>
      <c r="V47" s="1" t="s">
        <v>0</v>
      </c>
      <c r="W47" s="1" t="s">
        <v>1</v>
      </c>
      <c r="X47" s="1" t="s">
        <v>2</v>
      </c>
      <c r="Y47" s="1" t="s">
        <v>4</v>
      </c>
      <c r="Z47" s="1" t="s">
        <v>10</v>
      </c>
      <c r="AA47" s="1" t="s">
        <v>7</v>
      </c>
      <c r="AB47" s="1" t="s">
        <v>13</v>
      </c>
      <c r="AC47" s="1" t="s">
        <v>14</v>
      </c>
      <c r="AD47" s="1" t="s">
        <v>18</v>
      </c>
      <c r="AJ47" s="1" t="s">
        <v>0</v>
      </c>
      <c r="AK47" s="1" t="s">
        <v>1</v>
      </c>
      <c r="AL47" s="1" t="s">
        <v>2</v>
      </c>
      <c r="AM47" s="1" t="s">
        <v>4</v>
      </c>
      <c r="AN47" s="1" t="s">
        <v>10</v>
      </c>
      <c r="AO47" s="1" t="s">
        <v>7</v>
      </c>
      <c r="AP47" s="1" t="s">
        <v>13</v>
      </c>
      <c r="AQ47" s="1" t="s">
        <v>14</v>
      </c>
      <c r="AR47" s="1" t="s">
        <v>18</v>
      </c>
      <c r="AV47" t="str" cm="1">
        <f t="array" ref="AV47:BD55">+TRANSPOSE(AJ47:AR55)</f>
        <v>Año</v>
      </c>
      <c r="AW47">
        <v>2019</v>
      </c>
      <c r="AX47">
        <v>2020</v>
      </c>
      <c r="AY47">
        <v>2025</v>
      </c>
      <c r="AZ47">
        <v>2030</v>
      </c>
      <c r="BA47">
        <v>2035</v>
      </c>
      <c r="BB47">
        <v>2040</v>
      </c>
      <c r="BC47">
        <v>2045</v>
      </c>
      <c r="BD47">
        <v>2050</v>
      </c>
    </row>
    <row r="48" spans="3:56" ht="15.75" thickBot="1" x14ac:dyDescent="0.3">
      <c r="C48" s="1">
        <v>2019</v>
      </c>
      <c r="D48" s="2">
        <v>2.5236444730000001</v>
      </c>
      <c r="E48" s="2">
        <v>0.21974023209999999</v>
      </c>
      <c r="F48" s="2">
        <v>56.21455375</v>
      </c>
      <c r="G48" s="2">
        <v>98.535505520000001</v>
      </c>
      <c r="H48" s="2">
        <v>4.0370021040000001E-3</v>
      </c>
      <c r="I48" s="2">
        <v>96.694191079999996</v>
      </c>
      <c r="J48" s="2">
        <v>61.631377200000003</v>
      </c>
      <c r="K48" s="2">
        <v>0.2215220376</v>
      </c>
      <c r="L48" s="2">
        <v>4.1690232849999997</v>
      </c>
      <c r="M48" s="2">
        <v>0.44079057770000002</v>
      </c>
      <c r="N48" s="2">
        <v>7.3298984080000004E-2</v>
      </c>
      <c r="O48" s="4">
        <v>0.49609602339999997</v>
      </c>
      <c r="P48" s="2">
        <v>0.2777860305</v>
      </c>
      <c r="Q48" s="2">
        <v>1.3120832400000001E-2</v>
      </c>
      <c r="R48" s="2">
        <v>0</v>
      </c>
      <c r="V48" s="1">
        <v>2019</v>
      </c>
      <c r="W48" s="2" cm="1">
        <f t="array" ref="W48:X55">+ROUND(D48:E55,4)</f>
        <v>2.5236000000000001</v>
      </c>
      <c r="X48" s="2">
        <v>0.21970000000000001</v>
      </c>
      <c r="Y48" s="2" cm="1">
        <f t="array" ref="Y48:Y55">+ROUND(G48:G55,4)</f>
        <v>98.535499999999999</v>
      </c>
      <c r="Z48" s="2" cm="1">
        <f t="array" ref="Z48:Z55">+ROUND(H48:H55,4)</f>
        <v>4.0000000000000001E-3</v>
      </c>
      <c r="AA48" s="2" cm="1">
        <f t="array" ref="AA48:AC55">+ROUND(L48:N55,4)</f>
        <v>4.1689999999999996</v>
      </c>
      <c r="AB48" s="2">
        <v>0.44080000000000003</v>
      </c>
      <c r="AC48" s="2">
        <v>7.3300000000000004E-2</v>
      </c>
      <c r="AD48" s="2" cm="1">
        <f t="array" ref="AD48:AD55">+ROUND(R48:R55,4)</f>
        <v>0</v>
      </c>
      <c r="AE48">
        <f t="shared" ref="AE48:AE55" si="19">+SUM(W48:AD48)</f>
        <v>105.9659</v>
      </c>
      <c r="AG48">
        <v>105.9659</v>
      </c>
      <c r="AJ48" s="1">
        <v>2019</v>
      </c>
      <c r="AK48" s="24">
        <f t="shared" ref="AK48:AR48" si="20">+W48/$AE48</f>
        <v>2.3815208477444158E-2</v>
      </c>
      <c r="AL48" s="24">
        <f t="shared" si="20"/>
        <v>2.0733084888629265E-3</v>
      </c>
      <c r="AM48" s="24">
        <f t="shared" si="20"/>
        <v>0.92987932910492899</v>
      </c>
      <c r="AN48" s="24">
        <f t="shared" si="20"/>
        <v>3.7747992514573081E-5</v>
      </c>
      <c r="AO48" s="24">
        <f t="shared" si="20"/>
        <v>3.934284519831379E-2</v>
      </c>
      <c r="AP48" s="24">
        <f t="shared" si="20"/>
        <v>4.1598287751059542E-3</v>
      </c>
      <c r="AQ48" s="24">
        <f t="shared" si="20"/>
        <v>6.9173196282955177E-4</v>
      </c>
      <c r="AR48" s="24">
        <f t="shared" si="20"/>
        <v>0</v>
      </c>
      <c r="AS48">
        <f t="shared" ref="AS48:AS55" si="21">+SUM(AK48:AR48)</f>
        <v>0.99999999999999989</v>
      </c>
      <c r="AV48" t="str">
        <v>Diésel</v>
      </c>
      <c r="AW48" s="35">
        <v>2.3815208477444158E-2</v>
      </c>
      <c r="AX48" s="35">
        <v>2.229784403474367E-2</v>
      </c>
      <c r="AY48" s="35">
        <v>1.3913012996345599E-2</v>
      </c>
      <c r="AZ48" s="35">
        <v>6.2035191203109498E-3</v>
      </c>
      <c r="BA48" s="35">
        <v>4.6787656074508211E-3</v>
      </c>
      <c r="BB48" s="35">
        <v>3.1693536462588964E-3</v>
      </c>
      <c r="BC48" s="35">
        <v>1.7208501930142783E-3</v>
      </c>
      <c r="BD48" s="35">
        <v>1.6342224068375486E-4</v>
      </c>
    </row>
    <row r="49" spans="3:56" ht="15.75" thickBot="1" x14ac:dyDescent="0.3">
      <c r="C49" s="1">
        <v>2020</v>
      </c>
      <c r="D49" s="2">
        <v>2.1989851200000001</v>
      </c>
      <c r="E49" s="2">
        <v>0.45277686169999998</v>
      </c>
      <c r="F49" s="2">
        <v>50.313074999999998</v>
      </c>
      <c r="G49" s="2">
        <v>91.506546810000003</v>
      </c>
      <c r="H49" s="2">
        <v>3.8689850629999999E-3</v>
      </c>
      <c r="I49" s="2">
        <v>82.125715580000005</v>
      </c>
      <c r="J49" s="2">
        <v>45.795237419999999</v>
      </c>
      <c r="K49" s="2">
        <v>0.20764177880000001</v>
      </c>
      <c r="L49" s="2">
        <v>4.0426587549999997</v>
      </c>
      <c r="M49" s="2">
        <v>0.34544348889999998</v>
      </c>
      <c r="N49" s="2">
        <v>6.9117748630000003E-2</v>
      </c>
      <c r="O49" s="4">
        <v>0.38050104289999997</v>
      </c>
      <c r="P49" s="2">
        <v>0.27034865149999998</v>
      </c>
      <c r="Q49" s="2">
        <v>1.192998505E-2</v>
      </c>
      <c r="R49" s="2">
        <v>0</v>
      </c>
      <c r="V49" s="1">
        <v>2020</v>
      </c>
      <c r="W49" s="2">
        <v>2.1989999999999998</v>
      </c>
      <c r="X49" s="2">
        <v>0.45279999999999998</v>
      </c>
      <c r="Y49" s="2">
        <v>91.506500000000003</v>
      </c>
      <c r="Z49" s="2">
        <v>3.8999999999999998E-3</v>
      </c>
      <c r="AA49" s="2">
        <v>4.0427</v>
      </c>
      <c r="AB49" s="2">
        <v>0.34539999999999998</v>
      </c>
      <c r="AC49" s="2">
        <v>6.9099999999999995E-2</v>
      </c>
      <c r="AD49" s="2">
        <v>0</v>
      </c>
      <c r="AE49">
        <f t="shared" si="19"/>
        <v>98.619399999999999</v>
      </c>
      <c r="AG49">
        <v>98.619399999999999</v>
      </c>
      <c r="AJ49" s="1">
        <v>2020</v>
      </c>
      <c r="AK49" s="24">
        <f t="shared" ref="AK49:AK55" si="22">+W49/$AE49</f>
        <v>2.229784403474367E-2</v>
      </c>
      <c r="AL49" s="24">
        <f t="shared" ref="AL49:AR55" si="23">+X49/$AE49</f>
        <v>4.5913887125656819E-3</v>
      </c>
      <c r="AM49" s="24">
        <f t="shared" si="23"/>
        <v>0.92787524564132418</v>
      </c>
      <c r="AN49" s="24">
        <f t="shared" si="23"/>
        <v>3.9545971685084271E-5</v>
      </c>
      <c r="AO49" s="24">
        <f t="shared" si="23"/>
        <v>4.0992948649048767E-2</v>
      </c>
      <c r="AP49" s="24">
        <f t="shared" si="23"/>
        <v>3.5023534923148995E-3</v>
      </c>
      <c r="AQ49" s="24">
        <f t="shared" si="23"/>
        <v>7.0067349831777514E-4</v>
      </c>
      <c r="AR49" s="24">
        <f t="shared" si="23"/>
        <v>0</v>
      </c>
      <c r="AS49">
        <f t="shared" si="21"/>
        <v>1</v>
      </c>
      <c r="AV49" t="str">
        <v>Gasolina</v>
      </c>
      <c r="AW49" s="35">
        <v>2.0733084888629265E-3</v>
      </c>
      <c r="AX49" s="35">
        <v>4.5913887125656819E-3</v>
      </c>
      <c r="AY49" s="35">
        <v>3.3783487717883782E-3</v>
      </c>
      <c r="AZ49" s="35">
        <v>1.7902060557512646E-3</v>
      </c>
      <c r="BA49" s="35">
        <v>1.6755816637882767E-3</v>
      </c>
      <c r="BB49" s="35">
        <v>1.6683289082165789E-3</v>
      </c>
      <c r="BC49" s="35">
        <v>1.7261353594547398E-3</v>
      </c>
      <c r="BD49" s="35">
        <v>1.7811611362131437E-3</v>
      </c>
    </row>
    <row r="50" spans="3:56" ht="15.75" thickBot="1" x14ac:dyDescent="0.3">
      <c r="C50" s="1">
        <v>2025</v>
      </c>
      <c r="D50" s="2">
        <v>1.5876067060000001</v>
      </c>
      <c r="E50" s="2">
        <v>0.38552935900000002</v>
      </c>
      <c r="F50" s="2">
        <v>59.360062630000002</v>
      </c>
      <c r="G50" s="2">
        <v>107.7785066</v>
      </c>
      <c r="H50" s="2">
        <v>2.5086542339999999E-3</v>
      </c>
      <c r="I50" s="2">
        <v>74.750848390000002</v>
      </c>
      <c r="J50" s="2">
        <v>51.323068589999998</v>
      </c>
      <c r="K50" s="2">
        <v>0.1197025063</v>
      </c>
      <c r="L50" s="2">
        <v>4.0161219670000001</v>
      </c>
      <c r="M50" s="2">
        <v>0.2812752731</v>
      </c>
      <c r="N50" s="2">
        <v>3.7636018549999997E-2</v>
      </c>
      <c r="O50" s="4">
        <v>2.6648106409999999</v>
      </c>
      <c r="P50" s="2">
        <v>0.1480002762</v>
      </c>
      <c r="Q50" s="2">
        <v>6.5311095630000001E-3</v>
      </c>
      <c r="R50" s="2">
        <v>1.986265177E-2</v>
      </c>
      <c r="V50" s="1">
        <v>2025</v>
      </c>
      <c r="W50" s="2">
        <v>1.5875999999999999</v>
      </c>
      <c r="X50" s="2">
        <v>0.38550000000000001</v>
      </c>
      <c r="Y50" s="2">
        <v>107.77849999999999</v>
      </c>
      <c r="Z50" s="2">
        <v>2.5000000000000001E-3</v>
      </c>
      <c r="AA50" s="2">
        <v>4.0160999999999998</v>
      </c>
      <c r="AB50" s="2">
        <v>0.28129999999999999</v>
      </c>
      <c r="AC50" s="2">
        <v>3.7600000000000001E-2</v>
      </c>
      <c r="AD50" s="2">
        <v>1.9900000000000001E-2</v>
      </c>
      <c r="AE50">
        <f t="shared" si="19"/>
        <v>114.10899999999999</v>
      </c>
      <c r="AG50">
        <v>114.10899999999999</v>
      </c>
      <c r="AJ50" s="1">
        <v>2025</v>
      </c>
      <c r="AK50" s="24">
        <f t="shared" si="22"/>
        <v>1.3913012996345599E-2</v>
      </c>
      <c r="AL50" s="24">
        <f t="shared" si="23"/>
        <v>3.3783487717883782E-3</v>
      </c>
      <c r="AM50" s="24">
        <f t="shared" si="23"/>
        <v>0.94452234267235713</v>
      </c>
      <c r="AN50" s="24">
        <f t="shared" si="23"/>
        <v>2.1908876600443436E-5</v>
      </c>
      <c r="AO50" s="24">
        <f t="shared" si="23"/>
        <v>3.5195295726016353E-2</v>
      </c>
      <c r="AP50" s="24">
        <f t="shared" si="23"/>
        <v>2.4651867950818956E-3</v>
      </c>
      <c r="AQ50" s="24">
        <f t="shared" si="23"/>
        <v>3.2950950407066928E-4</v>
      </c>
      <c r="AR50" s="24">
        <f t="shared" si="23"/>
        <v>1.7439465773952978E-4</v>
      </c>
      <c r="AS50">
        <f t="shared" si="21"/>
        <v>0.99999999999999989</v>
      </c>
      <c r="AV50" t="str">
        <v>Gas Natural</v>
      </c>
      <c r="AW50" s="35">
        <v>0.92987932910492899</v>
      </c>
      <c r="AX50" s="35">
        <v>0.92787524564132418</v>
      </c>
      <c r="AY50" s="35">
        <v>0.94452234267235713</v>
      </c>
      <c r="AZ50" s="35">
        <v>0.80541142879682992</v>
      </c>
      <c r="BA50" s="35">
        <v>0.73652544616169935</v>
      </c>
      <c r="BB50" s="35">
        <v>0.66412745278811813</v>
      </c>
      <c r="BC50" s="35">
        <v>0.65541349028163587</v>
      </c>
      <c r="BD50" s="35">
        <v>0.64728064449587286</v>
      </c>
    </row>
    <row r="51" spans="3:56" ht="15.75" thickBot="1" x14ac:dyDescent="0.3">
      <c r="C51" s="1">
        <v>2030</v>
      </c>
      <c r="D51" s="2">
        <v>0.81782302709999999</v>
      </c>
      <c r="E51" s="2">
        <v>0.2360183837</v>
      </c>
      <c r="F51" s="2">
        <v>60.045721800000003</v>
      </c>
      <c r="G51" s="2">
        <v>106.1760934</v>
      </c>
      <c r="H51" s="2">
        <v>8.7130209670000002E-4</v>
      </c>
      <c r="I51" s="2">
        <v>49.44543745</v>
      </c>
      <c r="J51" s="2">
        <v>50.880362050000002</v>
      </c>
      <c r="K51" s="2">
        <v>1.313445131E-2</v>
      </c>
      <c r="L51" s="2">
        <v>3.9040243659999998</v>
      </c>
      <c r="M51" s="2">
        <v>0.1825766687</v>
      </c>
      <c r="N51" s="2">
        <v>0</v>
      </c>
      <c r="O51" s="4">
        <v>4.4775127330000002</v>
      </c>
      <c r="P51" s="2">
        <v>1.9115194709999999E-4</v>
      </c>
      <c r="Q51" s="2">
        <v>0</v>
      </c>
      <c r="R51" s="2">
        <v>20.511013760000001</v>
      </c>
      <c r="V51" s="1">
        <v>2030</v>
      </c>
      <c r="W51" s="2">
        <v>0.81779999999999997</v>
      </c>
      <c r="X51" s="2">
        <v>0.23599999999999999</v>
      </c>
      <c r="Y51" s="2">
        <v>106.17610000000001</v>
      </c>
      <c r="Z51" s="2">
        <v>8.9999999999999998E-4</v>
      </c>
      <c r="AA51" s="2">
        <v>3.9039999999999999</v>
      </c>
      <c r="AB51" s="2">
        <v>0.18260000000000001</v>
      </c>
      <c r="AC51" s="2">
        <v>0</v>
      </c>
      <c r="AD51" s="2">
        <v>20.510999999999999</v>
      </c>
      <c r="AE51">
        <f t="shared" si="19"/>
        <v>131.82839999999999</v>
      </c>
      <c r="AG51">
        <v>131.82839999999999</v>
      </c>
      <c r="AJ51" s="1">
        <v>2030</v>
      </c>
      <c r="AK51" s="24">
        <f t="shared" si="22"/>
        <v>6.2035191203109498E-3</v>
      </c>
      <c r="AL51" s="24">
        <f t="shared" si="23"/>
        <v>1.7902060557512646E-3</v>
      </c>
      <c r="AM51" s="24">
        <f t="shared" si="23"/>
        <v>0.80541142879682992</v>
      </c>
      <c r="AN51" s="24">
        <f t="shared" si="23"/>
        <v>6.8270569922717723E-6</v>
      </c>
      <c r="AO51" s="24">
        <f t="shared" si="23"/>
        <v>2.9614256108698885E-2</v>
      </c>
      <c r="AP51" s="24">
        <f t="shared" si="23"/>
        <v>1.3851340075431396E-3</v>
      </c>
      <c r="AQ51" s="24">
        <f t="shared" si="23"/>
        <v>0</v>
      </c>
      <c r="AR51" s="24">
        <f t="shared" si="23"/>
        <v>0.15558862885387367</v>
      </c>
      <c r="AS51">
        <f t="shared" si="21"/>
        <v>1</v>
      </c>
      <c r="AV51" t="str">
        <v>Kerosene-Jet</v>
      </c>
      <c r="AW51" s="35">
        <v>3.7747992514573081E-5</v>
      </c>
      <c r="AX51" s="35">
        <v>3.9545971685084271E-5</v>
      </c>
      <c r="AY51" s="35">
        <v>2.1908876600443436E-5</v>
      </c>
      <c r="AZ51" s="35">
        <v>6.8270569922717723E-6</v>
      </c>
      <c r="BA51" s="35">
        <v>6.0930242319573703E-6</v>
      </c>
      <c r="BB51" s="35">
        <v>5.3018927167899754E-6</v>
      </c>
      <c r="BC51" s="35">
        <v>4.7566497964153876E-6</v>
      </c>
      <c r="BD51" s="35">
        <v>4.2386171935267829E-6</v>
      </c>
    </row>
    <row r="52" spans="3:56" ht="15.75" thickBot="1" x14ac:dyDescent="0.3">
      <c r="C52" s="1">
        <v>2035</v>
      </c>
      <c r="D52" s="2">
        <v>0.69114925770000002</v>
      </c>
      <c r="E52" s="2">
        <v>0.24749037679999999</v>
      </c>
      <c r="F52" s="2">
        <v>65.977242829999994</v>
      </c>
      <c r="G52" s="2">
        <v>108.7921065</v>
      </c>
      <c r="H52" s="2">
        <v>8.7289370819999997E-4</v>
      </c>
      <c r="I52" s="2">
        <v>45.112069480000002</v>
      </c>
      <c r="J52" s="2">
        <v>56.106711850000003</v>
      </c>
      <c r="K52" s="2">
        <v>1.313445131E-2</v>
      </c>
      <c r="L52" s="2">
        <v>3.9564040280000001</v>
      </c>
      <c r="M52" s="2">
        <v>0.2026198069</v>
      </c>
      <c r="N52" s="2">
        <v>0</v>
      </c>
      <c r="O52" s="4">
        <v>7.0560586560000003</v>
      </c>
      <c r="P52" s="2">
        <v>2.1333682719999999E-4</v>
      </c>
      <c r="Q52" s="2">
        <v>0</v>
      </c>
      <c r="R52" s="2">
        <v>33.819301920000001</v>
      </c>
      <c r="V52" s="1">
        <v>2035</v>
      </c>
      <c r="W52" s="2">
        <v>0.69110000000000005</v>
      </c>
      <c r="X52" s="2">
        <v>0.2475</v>
      </c>
      <c r="Y52" s="2">
        <v>108.7921</v>
      </c>
      <c r="Z52" s="2">
        <v>8.9999999999999998E-4</v>
      </c>
      <c r="AA52" s="2">
        <v>3.9563999999999999</v>
      </c>
      <c r="AB52" s="2">
        <v>0.2026</v>
      </c>
      <c r="AC52" s="2">
        <v>0</v>
      </c>
      <c r="AD52" s="2">
        <v>33.819299999999998</v>
      </c>
      <c r="AE52">
        <f t="shared" si="19"/>
        <v>147.7099</v>
      </c>
      <c r="AG52">
        <v>147.7099</v>
      </c>
      <c r="AJ52" s="1">
        <v>2035</v>
      </c>
      <c r="AK52" s="24">
        <f t="shared" si="22"/>
        <v>4.6787656074508211E-3</v>
      </c>
      <c r="AL52" s="24">
        <f t="shared" si="23"/>
        <v>1.6755816637882767E-3</v>
      </c>
      <c r="AM52" s="24">
        <f t="shared" si="23"/>
        <v>0.73652544616169935</v>
      </c>
      <c r="AN52" s="24">
        <f t="shared" si="23"/>
        <v>6.0930242319573703E-6</v>
      </c>
      <c r="AO52" s="24">
        <f t="shared" si="23"/>
        <v>2.6784934523684599E-2</v>
      </c>
      <c r="AP52" s="24">
        <f t="shared" si="23"/>
        <v>1.3716074548828481E-3</v>
      </c>
      <c r="AQ52" s="24">
        <f t="shared" si="23"/>
        <v>0</v>
      </c>
      <c r="AR52" s="24">
        <f t="shared" si="23"/>
        <v>0.22895757156426208</v>
      </c>
      <c r="AS52">
        <f t="shared" si="21"/>
        <v>0.99999999999999989</v>
      </c>
      <c r="AV52" t="str">
        <v>GLP</v>
      </c>
      <c r="AW52" s="35">
        <v>3.934284519831379E-2</v>
      </c>
      <c r="AX52" s="35">
        <v>4.0992948649048767E-2</v>
      </c>
      <c r="AY52" s="35">
        <v>3.5195295726016353E-2</v>
      </c>
      <c r="AZ52" s="35">
        <v>2.9614256108698885E-2</v>
      </c>
      <c r="BA52" s="35">
        <v>2.6784934523684599E-2</v>
      </c>
      <c r="BB52" s="35">
        <v>2.3821403976537359E-2</v>
      </c>
      <c r="BC52" s="35">
        <v>2.1926041494898754E-2</v>
      </c>
      <c r="BD52" s="35">
        <v>2.0125425392331111E-2</v>
      </c>
    </row>
    <row r="53" spans="3:56" ht="15.75" thickBot="1" x14ac:dyDescent="0.3">
      <c r="C53" s="1">
        <v>2040</v>
      </c>
      <c r="D53" s="2">
        <v>0.53798750750000002</v>
      </c>
      <c r="E53" s="2">
        <v>0.28318037359999998</v>
      </c>
      <c r="F53" s="2">
        <v>75.423020010000002</v>
      </c>
      <c r="G53" s="2">
        <v>112.7360576</v>
      </c>
      <c r="H53" s="2">
        <v>8.7516565119999997E-4</v>
      </c>
      <c r="I53" s="2">
        <v>43.009221719999999</v>
      </c>
      <c r="J53" s="2">
        <v>64.277451200000002</v>
      </c>
      <c r="K53" s="2">
        <v>1.313445131E-2</v>
      </c>
      <c r="L53" s="2">
        <v>4.0436845379999999</v>
      </c>
      <c r="M53" s="2">
        <v>0.23254120559999999</v>
      </c>
      <c r="N53" s="2">
        <v>0</v>
      </c>
      <c r="O53" s="4">
        <v>10.70789428</v>
      </c>
      <c r="P53" s="2">
        <v>2.4500459309999999E-4</v>
      </c>
      <c r="Q53" s="2">
        <v>0</v>
      </c>
      <c r="R53" s="2">
        <v>51.916262009999997</v>
      </c>
      <c r="V53" s="1">
        <v>2040</v>
      </c>
      <c r="W53" s="2">
        <v>0.53800000000000003</v>
      </c>
      <c r="X53" s="2">
        <v>0.28320000000000001</v>
      </c>
      <c r="Y53" s="2">
        <v>112.73609999999999</v>
      </c>
      <c r="Z53" s="2">
        <v>8.9999999999999998E-4</v>
      </c>
      <c r="AA53" s="2">
        <v>4.0437000000000003</v>
      </c>
      <c r="AB53" s="2">
        <v>0.23250000000000001</v>
      </c>
      <c r="AC53" s="2">
        <v>0</v>
      </c>
      <c r="AD53" s="2">
        <v>51.9163</v>
      </c>
      <c r="AE53">
        <f t="shared" si="19"/>
        <v>169.75069999999999</v>
      </c>
      <c r="AG53">
        <v>169.75069999999999</v>
      </c>
      <c r="AJ53" s="1">
        <v>2040</v>
      </c>
      <c r="AK53" s="24">
        <f t="shared" si="22"/>
        <v>3.1693536462588964E-3</v>
      </c>
      <c r="AL53" s="24">
        <f t="shared" si="23"/>
        <v>1.6683289082165789E-3</v>
      </c>
      <c r="AM53" s="24">
        <f t="shared" si="23"/>
        <v>0.66412745278811813</v>
      </c>
      <c r="AN53" s="24">
        <f t="shared" si="23"/>
        <v>5.3018927167899754E-6</v>
      </c>
      <c r="AO53" s="24">
        <f t="shared" si="23"/>
        <v>2.3821403976537359E-2</v>
      </c>
      <c r="AP53" s="24">
        <f t="shared" si="23"/>
        <v>1.369655618504077E-3</v>
      </c>
      <c r="AQ53" s="24">
        <f t="shared" si="23"/>
        <v>0</v>
      </c>
      <c r="AR53" s="24">
        <f t="shared" si="23"/>
        <v>0.30583850316964822</v>
      </c>
      <c r="AS53">
        <f t="shared" si="21"/>
        <v>1</v>
      </c>
      <c r="AV53" t="str">
        <v>Fuel Oil</v>
      </c>
      <c r="AW53" s="35">
        <v>4.1598287751059542E-3</v>
      </c>
      <c r="AX53" s="35">
        <v>3.5023534923148995E-3</v>
      </c>
      <c r="AY53" s="35">
        <v>2.4651867950818956E-3</v>
      </c>
      <c r="AZ53" s="35">
        <v>1.3851340075431396E-3</v>
      </c>
      <c r="BA53" s="35">
        <v>1.3716074548828481E-3</v>
      </c>
      <c r="BB53" s="35">
        <v>1.369655618504077E-3</v>
      </c>
      <c r="BC53" s="35">
        <v>1.4185386726198782E-3</v>
      </c>
      <c r="BD53" s="35">
        <v>1.4651486765624247E-3</v>
      </c>
    </row>
    <row r="54" spans="3:56" ht="15.75" thickBot="1" x14ac:dyDescent="0.3">
      <c r="C54" s="1">
        <v>2045</v>
      </c>
      <c r="D54" s="2">
        <v>0.32564149819999999</v>
      </c>
      <c r="E54" s="2">
        <v>0.32659097809999998</v>
      </c>
      <c r="F54" s="2">
        <v>86.715150910000006</v>
      </c>
      <c r="G54" s="2">
        <v>124.01002250000001</v>
      </c>
      <c r="H54" s="2">
        <v>8.7788685899999996E-4</v>
      </c>
      <c r="I54" s="2">
        <v>46.965879020000003</v>
      </c>
      <c r="J54" s="2">
        <v>74.336493829999995</v>
      </c>
      <c r="K54" s="2">
        <v>1.313445131E-2</v>
      </c>
      <c r="L54" s="2">
        <v>4.148555333</v>
      </c>
      <c r="M54" s="2">
        <v>0.26842092210000001</v>
      </c>
      <c r="N54" s="2">
        <v>0</v>
      </c>
      <c r="O54" s="4">
        <v>15.41610389</v>
      </c>
      <c r="P54" s="2">
        <v>2.8293449350000002E-4</v>
      </c>
      <c r="Q54" s="2">
        <v>0</v>
      </c>
      <c r="R54" s="2">
        <v>60.128716750000002</v>
      </c>
      <c r="V54" s="1">
        <v>2045</v>
      </c>
      <c r="W54" s="2">
        <v>0.3256</v>
      </c>
      <c r="X54" s="2">
        <v>0.3266</v>
      </c>
      <c r="Y54" s="2">
        <v>124.01</v>
      </c>
      <c r="Z54" s="2">
        <v>8.9999999999999998E-4</v>
      </c>
      <c r="AA54" s="2">
        <v>4.1486000000000001</v>
      </c>
      <c r="AB54" s="2">
        <v>0.26840000000000003</v>
      </c>
      <c r="AC54" s="2">
        <v>0</v>
      </c>
      <c r="AD54" s="2">
        <v>60.128700000000002</v>
      </c>
      <c r="AE54">
        <f t="shared" si="19"/>
        <v>189.20880000000002</v>
      </c>
      <c r="AG54">
        <v>189.20880000000002</v>
      </c>
      <c r="AJ54" s="1">
        <v>2045</v>
      </c>
      <c r="AK54" s="24">
        <f t="shared" si="22"/>
        <v>1.7208501930142783E-3</v>
      </c>
      <c r="AL54" s="24">
        <f t="shared" si="23"/>
        <v>1.7261353594547398E-3</v>
      </c>
      <c r="AM54" s="24">
        <f t="shared" si="23"/>
        <v>0.65541349028163587</v>
      </c>
      <c r="AN54" s="24">
        <f t="shared" si="23"/>
        <v>4.7566497964153876E-6</v>
      </c>
      <c r="AO54" s="24">
        <f t="shared" si="23"/>
        <v>2.1926041494898754E-2</v>
      </c>
      <c r="AP54" s="24">
        <f t="shared" si="23"/>
        <v>1.4185386726198782E-3</v>
      </c>
      <c r="AQ54" s="24">
        <f t="shared" si="23"/>
        <v>0</v>
      </c>
      <c r="AR54" s="24">
        <f t="shared" si="23"/>
        <v>0.31779018734857994</v>
      </c>
      <c r="AS54">
        <f t="shared" si="21"/>
        <v>0.99999999999999978</v>
      </c>
      <c r="AV54" t="str">
        <v>Petróleo</v>
      </c>
      <c r="AW54" s="35">
        <v>6.9173196282955177E-4</v>
      </c>
      <c r="AX54" s="35">
        <v>7.0067349831777514E-4</v>
      </c>
      <c r="AY54" s="35">
        <v>3.2950950407066928E-4</v>
      </c>
      <c r="AZ54" s="35">
        <v>0</v>
      </c>
      <c r="BA54" s="35">
        <v>0</v>
      </c>
      <c r="BB54" s="35">
        <v>0</v>
      </c>
      <c r="BC54" s="35">
        <v>0</v>
      </c>
      <c r="BD54" s="35">
        <v>0</v>
      </c>
    </row>
    <row r="55" spans="3:56" ht="15.75" thickBot="1" x14ac:dyDescent="0.3">
      <c r="C55" s="1">
        <v>2050</v>
      </c>
      <c r="D55" s="2">
        <v>3.4667500439999999E-2</v>
      </c>
      <c r="E55" s="2">
        <v>0.37824259869999999</v>
      </c>
      <c r="F55" s="2">
        <v>100.16097240000001</v>
      </c>
      <c r="G55" s="2">
        <v>137.4393177</v>
      </c>
      <c r="H55" s="2">
        <v>8.8112290720000004E-4</v>
      </c>
      <c r="I55" s="2">
        <v>51.245548790000001</v>
      </c>
      <c r="J55" s="2">
        <v>86.299351759999993</v>
      </c>
      <c r="K55" s="2">
        <v>1.313445131E-2</v>
      </c>
      <c r="L55" s="2">
        <v>4.2732823619999998</v>
      </c>
      <c r="M55" s="2">
        <v>0.31109119190000001</v>
      </c>
      <c r="N55" s="2">
        <v>0</v>
      </c>
      <c r="O55" s="4">
        <v>21.442447510000001</v>
      </c>
      <c r="P55" s="2">
        <v>3.2804056159999999E-4</v>
      </c>
      <c r="Q55" s="2">
        <v>0</v>
      </c>
      <c r="R55" s="2">
        <v>69.895879370000003</v>
      </c>
      <c r="V55" s="1">
        <v>2050</v>
      </c>
      <c r="W55" s="2">
        <v>3.4700000000000002E-2</v>
      </c>
      <c r="X55" s="2">
        <v>0.37819999999999998</v>
      </c>
      <c r="Y55" s="2">
        <v>137.4393</v>
      </c>
      <c r="Z55" s="2">
        <v>8.9999999999999998E-4</v>
      </c>
      <c r="AA55" s="2">
        <v>4.2732999999999999</v>
      </c>
      <c r="AB55" s="2">
        <v>0.31109999999999999</v>
      </c>
      <c r="AC55" s="2">
        <v>0</v>
      </c>
      <c r="AD55" s="2">
        <v>69.895899999999997</v>
      </c>
      <c r="AE55">
        <f t="shared" si="19"/>
        <v>212.33340000000004</v>
      </c>
      <c r="AG55">
        <v>212.33340000000004</v>
      </c>
      <c r="AJ55" s="1">
        <v>2050</v>
      </c>
      <c r="AK55" s="24">
        <f t="shared" si="22"/>
        <v>1.6342224068375486E-4</v>
      </c>
      <c r="AL55" s="24">
        <f t="shared" si="23"/>
        <v>1.7811611362131437E-3</v>
      </c>
      <c r="AM55" s="24">
        <f t="shared" si="23"/>
        <v>0.64728064449587286</v>
      </c>
      <c r="AN55" s="24">
        <f t="shared" si="23"/>
        <v>4.2386171935267829E-6</v>
      </c>
      <c r="AO55" s="24">
        <f t="shared" si="23"/>
        <v>2.0125425392331111E-2</v>
      </c>
      <c r="AP55" s="24">
        <f t="shared" si="23"/>
        <v>1.4651486765624247E-3</v>
      </c>
      <c r="AQ55" s="24">
        <f t="shared" si="23"/>
        <v>0</v>
      </c>
      <c r="AR55" s="24">
        <f t="shared" si="23"/>
        <v>0.32917995944114298</v>
      </c>
      <c r="AS55">
        <f t="shared" si="21"/>
        <v>0.99999999999999978</v>
      </c>
      <c r="AV55" t="str">
        <v>Hidrógeno</v>
      </c>
      <c r="AW55" s="35">
        <v>0</v>
      </c>
      <c r="AX55" s="35">
        <v>0</v>
      </c>
      <c r="AY55" s="35">
        <v>1.7439465773952978E-4</v>
      </c>
      <c r="AZ55" s="35">
        <v>0.15558862885387367</v>
      </c>
      <c r="BA55" s="35">
        <v>0.22895757156426208</v>
      </c>
      <c r="BB55" s="35">
        <v>0.30583850316964822</v>
      </c>
      <c r="BC55" s="35">
        <v>0.31779018734857994</v>
      </c>
      <c r="BD55" s="35">
        <v>0.32917995944114298</v>
      </c>
    </row>
    <row r="61" spans="3:56" ht="15.75" thickBot="1" x14ac:dyDescent="0.3"/>
    <row r="62" spans="3:56" ht="15.75" thickBot="1" x14ac:dyDescent="0.3">
      <c r="C62" s="1" t="s">
        <v>21</v>
      </c>
      <c r="D62" t="s">
        <v>23</v>
      </c>
      <c r="E62" s="1"/>
      <c r="F62" s="1"/>
      <c r="G62" s="1"/>
      <c r="H62" s="1"/>
      <c r="I62" s="1"/>
      <c r="J62" s="1"/>
      <c r="K62" s="1"/>
      <c r="L62" s="1"/>
      <c r="V62" s="1" t="s">
        <v>21</v>
      </c>
      <c r="W62" t="s">
        <v>23</v>
      </c>
      <c r="X62" s="1"/>
      <c r="Y62" s="1"/>
      <c r="Z62" s="1"/>
      <c r="AA62" s="1"/>
      <c r="AB62" s="1"/>
      <c r="AC62" s="1"/>
      <c r="AD62" s="1"/>
      <c r="AE62" s="1"/>
      <c r="AJ62" s="1" t="s">
        <v>21</v>
      </c>
      <c r="AK62" t="s">
        <v>23</v>
      </c>
      <c r="AL62" s="1"/>
      <c r="AM62" s="1"/>
      <c r="AN62" s="1"/>
      <c r="AO62" s="1"/>
      <c r="AP62" s="1"/>
      <c r="AQ62" s="1"/>
      <c r="AR62" s="1"/>
      <c r="AS62" s="1"/>
      <c r="AV62" t="str" cm="1">
        <f t="array" ref="AV62:BD70">+TRANSPOSE(AJ63:AR71)</f>
        <v>Año</v>
      </c>
      <c r="AW62">
        <v>2019</v>
      </c>
      <c r="AX62">
        <v>2020</v>
      </c>
      <c r="AY62">
        <v>2025</v>
      </c>
      <c r="AZ62">
        <v>2030</v>
      </c>
      <c r="BA62">
        <v>2035</v>
      </c>
      <c r="BB62">
        <v>2040</v>
      </c>
      <c r="BC62">
        <v>2045</v>
      </c>
      <c r="BD62">
        <v>2050</v>
      </c>
    </row>
    <row r="63" spans="3:56" ht="27" thickBot="1" x14ac:dyDescent="0.3"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10</v>
      </c>
      <c r="I63" s="1" t="s">
        <v>7</v>
      </c>
      <c r="J63" s="1" t="s">
        <v>13</v>
      </c>
      <c r="K63" s="1" t="s">
        <v>20</v>
      </c>
      <c r="L63" s="1" t="s">
        <v>18</v>
      </c>
      <c r="V63" s="1" t="s">
        <v>0</v>
      </c>
      <c r="W63" s="1" t="s">
        <v>1</v>
      </c>
      <c r="X63" s="1" t="s">
        <v>2</v>
      </c>
      <c r="Y63" s="1" t="s">
        <v>4</v>
      </c>
      <c r="Z63" s="1" t="s">
        <v>10</v>
      </c>
      <c r="AA63" s="1" t="s">
        <v>7</v>
      </c>
      <c r="AB63" s="1" t="s">
        <v>13</v>
      </c>
      <c r="AC63" s="1" t="s">
        <v>20</v>
      </c>
      <c r="AD63" s="1" t="s">
        <v>18</v>
      </c>
      <c r="AJ63" s="1" t="s">
        <v>0</v>
      </c>
      <c r="AK63" s="1" t="s">
        <v>1</v>
      </c>
      <c r="AL63" s="1" t="s">
        <v>2</v>
      </c>
      <c r="AM63" s="1" t="s">
        <v>4</v>
      </c>
      <c r="AN63" s="1" t="s">
        <v>10</v>
      </c>
      <c r="AO63" s="1" t="s">
        <v>7</v>
      </c>
      <c r="AP63" s="1" t="s">
        <v>13</v>
      </c>
      <c r="AQ63" s="1" t="s">
        <v>20</v>
      </c>
      <c r="AR63" s="1" t="s">
        <v>18</v>
      </c>
      <c r="AV63" t="str">
        <v>Diésel</v>
      </c>
      <c r="AW63" s="35">
        <v>0.42556332971371874</v>
      </c>
      <c r="AX63" s="35">
        <v>0.43875733275414347</v>
      </c>
      <c r="AY63" s="35">
        <v>0.45035521330209333</v>
      </c>
      <c r="AZ63" s="35">
        <v>0.46181170845465164</v>
      </c>
      <c r="BA63" s="35">
        <v>0.45939877241954008</v>
      </c>
      <c r="BB63" s="35">
        <v>0.43014861144267835</v>
      </c>
      <c r="BC63" s="35">
        <v>0.37486176266182086</v>
      </c>
      <c r="BD63" s="35">
        <v>0.30944250942847534</v>
      </c>
    </row>
    <row r="64" spans="3:56" ht="15.75" thickBot="1" x14ac:dyDescent="0.3">
      <c r="C64" s="1">
        <v>2019</v>
      </c>
      <c r="D64" s="2">
        <v>244.58780010000001</v>
      </c>
      <c r="E64" s="2">
        <v>248.8081693</v>
      </c>
      <c r="F64" s="2">
        <v>0.41474426339999998</v>
      </c>
      <c r="G64" s="2">
        <v>20.912059450000001</v>
      </c>
      <c r="H64" s="2">
        <v>59.130546119999998</v>
      </c>
      <c r="I64" s="2">
        <v>3.1143826730000001E-2</v>
      </c>
      <c r="J64" s="2">
        <v>0.74470635380000005</v>
      </c>
      <c r="K64" s="2">
        <v>0.52450921189999999</v>
      </c>
      <c r="L64" s="9">
        <v>0</v>
      </c>
      <c r="V64" s="1">
        <v>2019</v>
      </c>
      <c r="W64" s="2" cm="1">
        <f t="array" ref="W64:X71">+ROUND(D64:E71,4)</f>
        <v>244.58779999999999</v>
      </c>
      <c r="X64" s="2">
        <v>248.8082</v>
      </c>
      <c r="Y64" s="2" cm="1">
        <f t="array" ref="Y64:AD71">+ROUND(G64:L71,4)</f>
        <v>20.912099999999999</v>
      </c>
      <c r="Z64" s="2">
        <v>59.130499999999998</v>
      </c>
      <c r="AA64" s="2">
        <v>3.1099999999999999E-2</v>
      </c>
      <c r="AB64" s="2">
        <v>0.74470000000000003</v>
      </c>
      <c r="AC64" s="2">
        <v>0.52449999999999997</v>
      </c>
      <c r="AD64" s="9">
        <v>0</v>
      </c>
      <c r="AE64">
        <f t="shared" ref="AE64:AE71" si="24">+SUM(W64:AD64)</f>
        <v>574.73889999999994</v>
      </c>
      <c r="AG64">
        <v>574.73889999999994</v>
      </c>
      <c r="AJ64" s="1">
        <v>2019</v>
      </c>
      <c r="AK64" s="24">
        <f t="shared" ref="AK64:AR64" si="25">+W64/$AE64</f>
        <v>0.42556332971371874</v>
      </c>
      <c r="AL64" s="24">
        <f t="shared" si="25"/>
        <v>0.43290649023408723</v>
      </c>
      <c r="AM64" s="24">
        <f t="shared" si="25"/>
        <v>3.638539169699493E-2</v>
      </c>
      <c r="AN64" s="24">
        <f t="shared" si="25"/>
        <v>0.10288236971605716</v>
      </c>
      <c r="AO64" s="24">
        <f t="shared" si="25"/>
        <v>5.4111527860738156E-5</v>
      </c>
      <c r="AP64" s="24">
        <f t="shared" si="25"/>
        <v>1.2957188037907301E-3</v>
      </c>
      <c r="AQ64" s="24">
        <f t="shared" si="25"/>
        <v>9.1258830749058398E-4</v>
      </c>
      <c r="AR64" s="24">
        <f t="shared" si="25"/>
        <v>0</v>
      </c>
      <c r="AS64">
        <f t="shared" ref="AS64:AS71" si="26">+SUM(AK64:AR64)</f>
        <v>1.0000000000000002</v>
      </c>
      <c r="AV64" t="str">
        <v>Gasolina</v>
      </c>
      <c r="AW64" s="35">
        <v>0.43290649023408723</v>
      </c>
      <c r="AX64" s="35">
        <v>0.44296269507607156</v>
      </c>
      <c r="AY64" s="35">
        <v>0.42561381092951567</v>
      </c>
      <c r="AZ64" s="35">
        <v>0.39230830185162452</v>
      </c>
      <c r="BA64" s="35">
        <v>0.34082498701456904</v>
      </c>
      <c r="BB64" s="35">
        <v>0.27406242928687291</v>
      </c>
      <c r="BC64" s="35">
        <v>0.20805142683391364</v>
      </c>
      <c r="BD64" s="35">
        <v>0.14687318137688032</v>
      </c>
    </row>
    <row r="65" spans="3:56" ht="15.75" thickBot="1" x14ac:dyDescent="0.3">
      <c r="C65" s="1">
        <v>2020</v>
      </c>
      <c r="D65" s="2">
        <v>253.3201349</v>
      </c>
      <c r="E65" s="2">
        <v>255.748086</v>
      </c>
      <c r="F65" s="2">
        <v>0.46138406279999999</v>
      </c>
      <c r="G65" s="2">
        <v>20.074568849999999</v>
      </c>
      <c r="H65" s="2">
        <v>47.278381799999998</v>
      </c>
      <c r="I65" s="2">
        <v>3.0508650120000001E-2</v>
      </c>
      <c r="J65" s="2">
        <v>0.89999311240000002</v>
      </c>
      <c r="K65" s="2">
        <v>0</v>
      </c>
      <c r="L65" s="9">
        <v>6.4121837799999996E-3</v>
      </c>
      <c r="V65" s="1">
        <v>2020</v>
      </c>
      <c r="W65" s="2">
        <v>253.3201</v>
      </c>
      <c r="X65" s="2">
        <v>255.74809999999999</v>
      </c>
      <c r="Y65" s="2">
        <v>20.0746</v>
      </c>
      <c r="Z65" s="2">
        <v>47.278399999999998</v>
      </c>
      <c r="AA65" s="2">
        <v>3.0499999999999999E-2</v>
      </c>
      <c r="AB65" s="2">
        <v>0.9</v>
      </c>
      <c r="AC65" s="2">
        <v>0</v>
      </c>
      <c r="AD65" s="9">
        <v>6.4000000000000003E-3</v>
      </c>
      <c r="AE65">
        <f t="shared" si="24"/>
        <v>577.35809999999992</v>
      </c>
      <c r="AG65">
        <v>577.35809999999992</v>
      </c>
      <c r="AJ65" s="1">
        <v>2020</v>
      </c>
      <c r="AK65" s="24">
        <f t="shared" ref="AK65:AK71" si="27">+W65/$AE65</f>
        <v>0.43875733275414347</v>
      </c>
      <c r="AL65" s="24">
        <f t="shared" ref="AL65:AR71" si="28">+X65/$AE65</f>
        <v>0.44296269507607156</v>
      </c>
      <c r="AM65" s="24">
        <f t="shared" si="28"/>
        <v>3.4769755546860785E-2</v>
      </c>
      <c r="AN65" s="24">
        <f t="shared" si="28"/>
        <v>8.1887480231073229E-2</v>
      </c>
      <c r="AO65" s="24">
        <f t="shared" si="28"/>
        <v>5.2826833121419799E-5</v>
      </c>
      <c r="AP65" s="24">
        <f t="shared" si="28"/>
        <v>1.5588245839107482E-3</v>
      </c>
      <c r="AQ65" s="24">
        <f t="shared" si="28"/>
        <v>0</v>
      </c>
      <c r="AR65" s="24">
        <f t="shared" si="28"/>
        <v>1.1084974818920876E-5</v>
      </c>
      <c r="AS65">
        <f t="shared" si="26"/>
        <v>1.0000000000000002</v>
      </c>
      <c r="AV65" t="str">
        <v>Gas Natural</v>
      </c>
      <c r="AW65" s="35">
        <v>3.638539169699493E-2</v>
      </c>
      <c r="AX65" s="35">
        <v>3.4769755546860785E-2</v>
      </c>
      <c r="AY65" s="35">
        <v>2.6206088904079453E-2</v>
      </c>
      <c r="AZ65" s="35">
        <v>2.5353871240987615E-2</v>
      </c>
      <c r="BA65" s="35">
        <v>3.9295538881349151E-2</v>
      </c>
      <c r="BB65" s="35">
        <v>7.5994452374206489E-2</v>
      </c>
      <c r="BC65" s="35">
        <v>0.12796123546939814</v>
      </c>
      <c r="BD65" s="35">
        <v>0.1826924856020033</v>
      </c>
    </row>
    <row r="66" spans="3:56" ht="15.75" thickBot="1" x14ac:dyDescent="0.3">
      <c r="C66" s="1">
        <v>2025</v>
      </c>
      <c r="D66" s="2">
        <v>272.88452100000001</v>
      </c>
      <c r="E66" s="2">
        <v>257.89285030000002</v>
      </c>
      <c r="F66" s="2">
        <v>10.27658973</v>
      </c>
      <c r="G66" s="2">
        <v>15.87909967</v>
      </c>
      <c r="H66" s="2">
        <v>57.95155244</v>
      </c>
      <c r="I66" s="2">
        <v>3.6147420530000002E-2</v>
      </c>
      <c r="J66" s="2">
        <v>1.103168003</v>
      </c>
      <c r="K66" s="2">
        <v>0</v>
      </c>
      <c r="L66" s="9">
        <v>0.1843101208</v>
      </c>
      <c r="V66" s="1">
        <v>2025</v>
      </c>
      <c r="W66" s="2">
        <v>272.8845</v>
      </c>
      <c r="X66" s="2">
        <v>257.8929</v>
      </c>
      <c r="Y66" s="2">
        <v>15.879099999999999</v>
      </c>
      <c r="Z66" s="2">
        <v>57.951599999999999</v>
      </c>
      <c r="AA66" s="2">
        <v>3.61E-2</v>
      </c>
      <c r="AB66" s="2">
        <v>1.1032</v>
      </c>
      <c r="AC66" s="2">
        <v>0</v>
      </c>
      <c r="AD66" s="9">
        <v>0.18429999999999999</v>
      </c>
      <c r="AE66">
        <f t="shared" si="24"/>
        <v>605.93169999999998</v>
      </c>
      <c r="AG66">
        <v>605.93169999999998</v>
      </c>
      <c r="AJ66" s="1">
        <v>2025</v>
      </c>
      <c r="AK66" s="24">
        <f t="shared" si="27"/>
        <v>0.45035521330209333</v>
      </c>
      <c r="AL66" s="24">
        <f t="shared" si="28"/>
        <v>0.42561381092951567</v>
      </c>
      <c r="AM66" s="24">
        <f t="shared" si="28"/>
        <v>2.6206088904079453E-2</v>
      </c>
      <c r="AN66" s="24">
        <f t="shared" si="28"/>
        <v>9.5640482252372677E-2</v>
      </c>
      <c r="AO66" s="24">
        <f t="shared" si="28"/>
        <v>5.9577671872919011E-5</v>
      </c>
      <c r="AP66" s="24">
        <f t="shared" si="28"/>
        <v>1.8206672468200624E-3</v>
      </c>
      <c r="AQ66" s="24">
        <f t="shared" si="28"/>
        <v>0</v>
      </c>
      <c r="AR66" s="24">
        <f t="shared" si="28"/>
        <v>3.0415969324595497E-4</v>
      </c>
      <c r="AS66">
        <f t="shared" si="26"/>
        <v>1</v>
      </c>
      <c r="AV66" t="str">
        <v>Kerosene-Jet</v>
      </c>
      <c r="AW66" s="35">
        <v>0.10288236971605716</v>
      </c>
      <c r="AX66" s="35">
        <v>8.1887480231073229E-2</v>
      </c>
      <c r="AY66" s="35">
        <v>9.5640482252372677E-2</v>
      </c>
      <c r="AZ66" s="35">
        <v>0.11505236282677034</v>
      </c>
      <c r="BA66" s="35">
        <v>0.14099923763228084</v>
      </c>
      <c r="BB66" s="35">
        <v>0.17160508275369818</v>
      </c>
      <c r="BC66" s="35">
        <v>0.20881799377728014</v>
      </c>
      <c r="BD66" s="35">
        <v>0.24927097977595086</v>
      </c>
    </row>
    <row r="67" spans="3:56" ht="15.75" thickBot="1" x14ac:dyDescent="0.3">
      <c r="C67" s="1">
        <v>2030</v>
      </c>
      <c r="D67" s="2">
        <v>277.99367280000001</v>
      </c>
      <c r="E67" s="2">
        <v>236.15518520000001</v>
      </c>
      <c r="F67" s="2">
        <v>25.66504857</v>
      </c>
      <c r="G67" s="2">
        <v>15.262103570000001</v>
      </c>
      <c r="H67" s="2">
        <v>69.257329690000006</v>
      </c>
      <c r="I67" s="2">
        <v>6.1310574690000001E-2</v>
      </c>
      <c r="J67" s="2">
        <v>1.318385218</v>
      </c>
      <c r="K67" s="2">
        <v>0</v>
      </c>
      <c r="L67" s="9">
        <v>1.9153185079999999</v>
      </c>
      <c r="V67" s="1">
        <v>2030</v>
      </c>
      <c r="W67" s="2">
        <v>277.99369999999999</v>
      </c>
      <c r="X67" s="2">
        <v>236.15520000000001</v>
      </c>
      <c r="Y67" s="2">
        <v>15.2621</v>
      </c>
      <c r="Z67" s="2">
        <v>69.257300000000001</v>
      </c>
      <c r="AA67" s="2">
        <v>6.13E-2</v>
      </c>
      <c r="AB67" s="2">
        <v>1.3184</v>
      </c>
      <c r="AC67" s="2">
        <v>0</v>
      </c>
      <c r="AD67" s="9">
        <v>1.9153</v>
      </c>
      <c r="AE67">
        <f t="shared" si="24"/>
        <v>601.9633</v>
      </c>
      <c r="AG67">
        <v>601.9633</v>
      </c>
      <c r="AJ67" s="1">
        <v>2030</v>
      </c>
      <c r="AK67" s="24">
        <f t="shared" si="27"/>
        <v>0.46181170845465164</v>
      </c>
      <c r="AL67" s="24">
        <f t="shared" si="28"/>
        <v>0.39230830185162452</v>
      </c>
      <c r="AM67" s="24">
        <f t="shared" si="28"/>
        <v>2.5353871240987615E-2</v>
      </c>
      <c r="AN67" s="24">
        <f t="shared" si="28"/>
        <v>0.11505236282677034</v>
      </c>
      <c r="AO67" s="24">
        <f t="shared" si="28"/>
        <v>1.0183345064391799E-4</v>
      </c>
      <c r="AP67" s="24">
        <f t="shared" si="28"/>
        <v>2.1901667427233519E-3</v>
      </c>
      <c r="AQ67" s="24">
        <f t="shared" si="28"/>
        <v>0</v>
      </c>
      <c r="AR67" s="24">
        <f t="shared" si="28"/>
        <v>3.1817554325986319E-3</v>
      </c>
      <c r="AS67">
        <f t="shared" si="26"/>
        <v>1</v>
      </c>
      <c r="AV67" t="str">
        <v>GLP</v>
      </c>
      <c r="AW67" s="35">
        <v>5.4111527860738156E-5</v>
      </c>
      <c r="AX67" s="35">
        <v>5.2826833121419799E-5</v>
      </c>
      <c r="AY67" s="35">
        <v>5.9577671872919011E-5</v>
      </c>
      <c r="AZ67" s="35">
        <v>1.0183345064391799E-4</v>
      </c>
      <c r="BA67" s="35">
        <v>3.5047478274391469E-4</v>
      </c>
      <c r="BB67" s="35">
        <v>9.630382430420878E-4</v>
      </c>
      <c r="BC67" s="35">
        <v>1.7366627616025936E-3</v>
      </c>
      <c r="BD67" s="35">
        <v>2.5366028722332056E-3</v>
      </c>
    </row>
    <row r="68" spans="3:56" ht="15.75" thickBot="1" x14ac:dyDescent="0.3">
      <c r="C68" s="1">
        <v>2035</v>
      </c>
      <c r="D68" s="2">
        <v>270.02266259999999</v>
      </c>
      <c r="E68" s="2">
        <v>200.32812799999999</v>
      </c>
      <c r="F68" s="2">
        <v>44.310227699999999</v>
      </c>
      <c r="G68" s="2">
        <v>23.096863330000001</v>
      </c>
      <c r="H68" s="2">
        <v>82.875707300000002</v>
      </c>
      <c r="I68" s="2">
        <v>0.2060274581</v>
      </c>
      <c r="J68" s="2">
        <v>1.5776251830000001</v>
      </c>
      <c r="K68" s="2">
        <v>0</v>
      </c>
      <c r="L68" s="9">
        <v>9.6671208610000008</v>
      </c>
      <c r="V68" s="1">
        <v>2035</v>
      </c>
      <c r="W68" s="2">
        <v>270.02269999999999</v>
      </c>
      <c r="X68" s="2">
        <v>200.32810000000001</v>
      </c>
      <c r="Y68" s="2">
        <v>23.096900000000002</v>
      </c>
      <c r="Z68" s="2">
        <v>82.875699999999995</v>
      </c>
      <c r="AA68" s="2">
        <v>0.20599999999999999</v>
      </c>
      <c r="AB68" s="2">
        <v>1.5775999999999999</v>
      </c>
      <c r="AC68" s="2">
        <v>0</v>
      </c>
      <c r="AD68" s="9">
        <v>9.6670999999999996</v>
      </c>
      <c r="AE68">
        <f t="shared" si="24"/>
        <v>587.77409999999998</v>
      </c>
      <c r="AG68">
        <v>587.77409999999998</v>
      </c>
      <c r="AJ68" s="1">
        <v>2035</v>
      </c>
      <c r="AK68" s="24">
        <f t="shared" si="27"/>
        <v>0.45939877241954008</v>
      </c>
      <c r="AL68" s="24">
        <f t="shared" si="28"/>
        <v>0.34082498701456904</v>
      </c>
      <c r="AM68" s="24">
        <f t="shared" si="28"/>
        <v>3.9295538881349151E-2</v>
      </c>
      <c r="AN68" s="24">
        <f t="shared" si="28"/>
        <v>0.14099923763228084</v>
      </c>
      <c r="AO68" s="24">
        <f t="shared" si="28"/>
        <v>3.5047478274391469E-4</v>
      </c>
      <c r="AP68" s="24">
        <f t="shared" si="28"/>
        <v>2.6840243556155332E-3</v>
      </c>
      <c r="AQ68" s="24">
        <f t="shared" si="28"/>
        <v>0</v>
      </c>
      <c r="AR68" s="24">
        <f t="shared" si="28"/>
        <v>1.6446964913901446E-2</v>
      </c>
      <c r="AS68">
        <f t="shared" si="26"/>
        <v>0.99999999999999989</v>
      </c>
      <c r="AV68" t="str">
        <v>Fuel Oil</v>
      </c>
      <c r="AW68" s="35">
        <v>1.2957188037907301E-3</v>
      </c>
      <c r="AX68" s="35">
        <v>1.5588245839107482E-3</v>
      </c>
      <c r="AY68" s="35">
        <v>1.8206672468200624E-3</v>
      </c>
      <c r="AZ68" s="35">
        <v>2.1901667427233519E-3</v>
      </c>
      <c r="BA68" s="35">
        <v>2.6840243556155332E-3</v>
      </c>
      <c r="BB68" s="35">
        <v>3.2666547619397469E-3</v>
      </c>
      <c r="BC68" s="35">
        <v>3.9751294733146453E-3</v>
      </c>
      <c r="BD68" s="35">
        <v>4.74504627572168E-3</v>
      </c>
    </row>
    <row r="69" spans="3:56" ht="15.75" thickBot="1" x14ac:dyDescent="0.3">
      <c r="C69" s="1">
        <v>2040</v>
      </c>
      <c r="D69" s="2">
        <v>248.83305849999999</v>
      </c>
      <c r="E69" s="2">
        <v>158.54006910000001</v>
      </c>
      <c r="F69" s="2">
        <v>62.353564030000001</v>
      </c>
      <c r="G69" s="2">
        <v>43.9613972</v>
      </c>
      <c r="H69" s="2">
        <v>99.270415650000004</v>
      </c>
      <c r="I69" s="2">
        <v>0.55709385450000004</v>
      </c>
      <c r="J69" s="2">
        <v>1.889715488</v>
      </c>
      <c r="K69" s="2">
        <v>0</v>
      </c>
      <c r="L69" s="9">
        <v>25.42986058</v>
      </c>
      <c r="V69" s="1">
        <v>2040</v>
      </c>
      <c r="W69" s="2">
        <v>248.8331</v>
      </c>
      <c r="X69" s="2">
        <v>158.5401</v>
      </c>
      <c r="Y69" s="2">
        <v>43.961399999999998</v>
      </c>
      <c r="Z69" s="2">
        <v>99.270399999999995</v>
      </c>
      <c r="AA69" s="2">
        <v>0.55710000000000004</v>
      </c>
      <c r="AB69" s="2">
        <v>1.8896999999999999</v>
      </c>
      <c r="AC69" s="2">
        <v>0</v>
      </c>
      <c r="AD69" s="9">
        <v>25.4299</v>
      </c>
      <c r="AE69">
        <f t="shared" si="24"/>
        <v>578.48169999999993</v>
      </c>
      <c r="AG69">
        <v>578.48169999999993</v>
      </c>
      <c r="AJ69" s="1">
        <v>2040</v>
      </c>
      <c r="AK69" s="24">
        <f t="shared" si="27"/>
        <v>0.43014861144267835</v>
      </c>
      <c r="AL69" s="24">
        <f t="shared" si="28"/>
        <v>0.27406242928687291</v>
      </c>
      <c r="AM69" s="24">
        <f t="shared" si="28"/>
        <v>7.5994452374206489E-2</v>
      </c>
      <c r="AN69" s="24">
        <f t="shared" si="28"/>
        <v>0.17160508275369818</v>
      </c>
      <c r="AO69" s="24">
        <f t="shared" si="28"/>
        <v>9.630382430420878E-4</v>
      </c>
      <c r="AP69" s="24">
        <f t="shared" si="28"/>
        <v>3.2666547619397469E-3</v>
      </c>
      <c r="AQ69" s="24">
        <f t="shared" si="28"/>
        <v>0</v>
      </c>
      <c r="AR69" s="24">
        <f t="shared" si="28"/>
        <v>4.3959731137562352E-2</v>
      </c>
      <c r="AS69">
        <f t="shared" si="26"/>
        <v>1</v>
      </c>
      <c r="AV69" t="str">
        <v>AVGAS</v>
      </c>
      <c r="AW69" s="35">
        <v>9.1258830749058398E-4</v>
      </c>
      <c r="AX69" s="35">
        <v>0</v>
      </c>
      <c r="AY69" s="35">
        <v>0</v>
      </c>
      <c r="AZ69" s="35">
        <v>0</v>
      </c>
      <c r="BA69" s="35">
        <v>0</v>
      </c>
      <c r="BB69" s="35">
        <v>0</v>
      </c>
      <c r="BC69" s="35">
        <v>0</v>
      </c>
      <c r="BD69" s="35">
        <v>0</v>
      </c>
    </row>
    <row r="70" spans="3:56" ht="15.75" thickBot="1" x14ac:dyDescent="0.3">
      <c r="C70" s="1">
        <v>2045</v>
      </c>
      <c r="D70" s="2">
        <v>213.6501481</v>
      </c>
      <c r="E70" s="2">
        <v>118.57764090000001</v>
      </c>
      <c r="F70" s="2">
        <v>79.466348839999995</v>
      </c>
      <c r="G70" s="2">
        <v>72.930702199999999</v>
      </c>
      <c r="H70" s="2">
        <v>119.0145376</v>
      </c>
      <c r="I70" s="2">
        <v>0.98975273850000001</v>
      </c>
      <c r="J70" s="2">
        <v>2.2655653600000001</v>
      </c>
      <c r="K70" s="2">
        <v>0</v>
      </c>
      <c r="L70" s="9">
        <v>42.515376719999999</v>
      </c>
      <c r="V70" s="1">
        <v>2045</v>
      </c>
      <c r="W70" s="2">
        <v>213.65010000000001</v>
      </c>
      <c r="X70" s="2">
        <v>118.5776</v>
      </c>
      <c r="Y70" s="2">
        <v>72.930700000000002</v>
      </c>
      <c r="Z70" s="2">
        <v>119.0145</v>
      </c>
      <c r="AA70" s="2">
        <v>0.98980000000000001</v>
      </c>
      <c r="AB70" s="2">
        <v>2.2656000000000001</v>
      </c>
      <c r="AC70" s="2">
        <v>0</v>
      </c>
      <c r="AD70" s="9">
        <v>42.5154</v>
      </c>
      <c r="AE70">
        <f t="shared" si="24"/>
        <v>569.94369999999992</v>
      </c>
      <c r="AG70">
        <v>569.94369999999992</v>
      </c>
      <c r="AJ70" s="1">
        <v>2045</v>
      </c>
      <c r="AK70" s="24">
        <f t="shared" si="27"/>
        <v>0.37486176266182086</v>
      </c>
      <c r="AL70" s="24">
        <f t="shared" si="28"/>
        <v>0.20805142683391364</v>
      </c>
      <c r="AM70" s="24">
        <f t="shared" si="28"/>
        <v>0.12796123546939814</v>
      </c>
      <c r="AN70" s="24">
        <f t="shared" si="28"/>
        <v>0.20881799377728014</v>
      </c>
      <c r="AO70" s="24">
        <f t="shared" si="28"/>
        <v>1.7366627616025936E-3</v>
      </c>
      <c r="AP70" s="24">
        <f t="shared" si="28"/>
        <v>3.9751294733146453E-3</v>
      </c>
      <c r="AQ70" s="24">
        <f t="shared" si="28"/>
        <v>0</v>
      </c>
      <c r="AR70" s="24">
        <f t="shared" si="28"/>
        <v>7.4595789022670139E-2</v>
      </c>
      <c r="AS70">
        <f t="shared" si="26"/>
        <v>1.0000000000000002</v>
      </c>
      <c r="AV70" t="str">
        <v>Hidrógeno</v>
      </c>
      <c r="AW70" s="35">
        <v>0</v>
      </c>
      <c r="AX70" s="35">
        <v>1.1084974818920876E-5</v>
      </c>
      <c r="AY70" s="35">
        <v>3.0415969324595497E-4</v>
      </c>
      <c r="AZ70" s="35">
        <v>3.1817554325986319E-3</v>
      </c>
      <c r="BA70" s="35">
        <v>1.6446964913901446E-2</v>
      </c>
      <c r="BB70" s="35">
        <v>4.3959731137562352E-2</v>
      </c>
      <c r="BC70" s="35">
        <v>7.4595789022670139E-2</v>
      </c>
      <c r="BD70" s="35">
        <v>0.10443919466873523</v>
      </c>
    </row>
    <row r="71" spans="3:56" ht="15.75" thickBot="1" x14ac:dyDescent="0.3">
      <c r="C71" s="1">
        <v>2050</v>
      </c>
      <c r="D71" s="2">
        <v>177.27717620000001</v>
      </c>
      <c r="E71" s="2">
        <v>84.14247992</v>
      </c>
      <c r="F71" s="2">
        <v>96.410239809999993</v>
      </c>
      <c r="G71" s="2">
        <v>104.66312069999999</v>
      </c>
      <c r="H71" s="2">
        <v>142.80542990000001</v>
      </c>
      <c r="I71" s="2">
        <v>1.4532467899999999</v>
      </c>
      <c r="J71" s="2">
        <v>2.7184497099999998</v>
      </c>
      <c r="K71" s="2">
        <v>0</v>
      </c>
      <c r="L71" s="9">
        <v>59.83235028</v>
      </c>
      <c r="V71" s="1">
        <v>2050</v>
      </c>
      <c r="W71" s="2">
        <v>177.27719999999999</v>
      </c>
      <c r="X71" s="2">
        <v>84.142499999999998</v>
      </c>
      <c r="Y71" s="2">
        <v>104.6631</v>
      </c>
      <c r="Z71" s="2">
        <v>142.80539999999999</v>
      </c>
      <c r="AA71" s="2">
        <v>1.4532</v>
      </c>
      <c r="AB71" s="2">
        <v>2.7183999999999999</v>
      </c>
      <c r="AC71" s="2">
        <v>0</v>
      </c>
      <c r="AD71" s="9">
        <v>59.8324</v>
      </c>
      <c r="AE71">
        <f t="shared" si="24"/>
        <v>572.8922</v>
      </c>
      <c r="AG71">
        <v>572.8922</v>
      </c>
      <c r="AJ71" s="1">
        <v>2050</v>
      </c>
      <c r="AK71" s="24">
        <f t="shared" si="27"/>
        <v>0.30944250942847534</v>
      </c>
      <c r="AL71" s="24">
        <f t="shared" si="28"/>
        <v>0.14687318137688032</v>
      </c>
      <c r="AM71" s="24">
        <f t="shared" si="28"/>
        <v>0.1826924856020033</v>
      </c>
      <c r="AN71" s="24">
        <f t="shared" si="28"/>
        <v>0.24927097977595086</v>
      </c>
      <c r="AO71" s="24">
        <f t="shared" si="28"/>
        <v>2.5366028722332056E-3</v>
      </c>
      <c r="AP71" s="24">
        <f t="shared" si="28"/>
        <v>4.74504627572168E-3</v>
      </c>
      <c r="AQ71" s="24">
        <f t="shared" si="28"/>
        <v>0</v>
      </c>
      <c r="AR71" s="24">
        <f t="shared" si="28"/>
        <v>0.10443919466873523</v>
      </c>
      <c r="AS71">
        <f t="shared" si="26"/>
        <v>1</v>
      </c>
    </row>
    <row r="110" spans="22:33" x14ac:dyDescent="0.25">
      <c r="V110" t="s">
        <v>19</v>
      </c>
      <c r="W110" t="s">
        <v>23</v>
      </c>
    </row>
    <row r="111" spans="22:33" x14ac:dyDescent="0.25">
      <c r="V111" t="s">
        <v>0</v>
      </c>
      <c r="W111" t="s">
        <v>1</v>
      </c>
      <c r="X111" t="s">
        <v>2</v>
      </c>
      <c r="Y111" t="s">
        <v>4</v>
      </c>
      <c r="Z111" t="s">
        <v>10</v>
      </c>
      <c r="AA111" t="s">
        <v>7</v>
      </c>
      <c r="AB111" t="s">
        <v>13</v>
      </c>
      <c r="AC111" t="s">
        <v>14</v>
      </c>
      <c r="AD111" t="s">
        <v>18</v>
      </c>
    </row>
    <row r="112" spans="22:33" x14ac:dyDescent="0.25">
      <c r="V112">
        <v>2019</v>
      </c>
      <c r="W112">
        <v>2.5236000000000001</v>
      </c>
      <c r="X112">
        <v>0.21970000000000001</v>
      </c>
      <c r="Y112">
        <v>98.535499999999999</v>
      </c>
      <c r="Z112">
        <v>4.0000000000000001E-3</v>
      </c>
      <c r="AA112">
        <v>4.1689999999999996</v>
      </c>
      <c r="AB112">
        <v>0.44080000000000003</v>
      </c>
      <c r="AC112">
        <v>7.3300000000000004E-2</v>
      </c>
      <c r="AD112">
        <v>0</v>
      </c>
      <c r="AE112">
        <v>105.9659</v>
      </c>
      <c r="AG112">
        <v>105.9659</v>
      </c>
    </row>
    <row r="113" spans="22:33" x14ac:dyDescent="0.25">
      <c r="V113">
        <v>2020</v>
      </c>
      <c r="W113">
        <v>2.1989999999999998</v>
      </c>
      <c r="X113">
        <v>0.45279999999999998</v>
      </c>
      <c r="Y113">
        <v>91.506500000000003</v>
      </c>
      <c r="Z113">
        <v>3.8999999999999998E-3</v>
      </c>
      <c r="AA113">
        <v>4.0427</v>
      </c>
      <c r="AB113">
        <v>0.34539999999999998</v>
      </c>
      <c r="AC113">
        <v>6.9099999999999995E-2</v>
      </c>
      <c r="AD113">
        <v>0</v>
      </c>
      <c r="AE113">
        <v>98.619399999999999</v>
      </c>
      <c r="AG113">
        <v>98.619399999999999</v>
      </c>
    </row>
    <row r="114" spans="22:33" x14ac:dyDescent="0.25">
      <c r="V114">
        <v>2025</v>
      </c>
      <c r="W114">
        <v>1.5875999999999999</v>
      </c>
      <c r="X114">
        <v>0.38550000000000001</v>
      </c>
      <c r="Y114">
        <v>107.77849999999999</v>
      </c>
      <c r="Z114">
        <v>2.5000000000000001E-3</v>
      </c>
      <c r="AA114">
        <v>4.0160999999999998</v>
      </c>
      <c r="AB114">
        <v>0.28129999999999999</v>
      </c>
      <c r="AC114">
        <v>3.7600000000000001E-2</v>
      </c>
      <c r="AD114">
        <v>1.9900000000000001E-2</v>
      </c>
      <c r="AE114">
        <v>114.10899999999999</v>
      </c>
      <c r="AG114">
        <v>114.10899999999999</v>
      </c>
    </row>
    <row r="115" spans="22:33" x14ac:dyDescent="0.25">
      <c r="V115">
        <v>2030</v>
      </c>
      <c r="W115">
        <v>0.81779999999999997</v>
      </c>
      <c r="X115">
        <v>0.23599999999999999</v>
      </c>
      <c r="Y115">
        <v>106.17610000000001</v>
      </c>
      <c r="Z115">
        <v>8.9999999999999998E-4</v>
      </c>
      <c r="AA115">
        <v>3.9039999999999999</v>
      </c>
      <c r="AB115">
        <v>0.18260000000000001</v>
      </c>
      <c r="AC115">
        <v>0</v>
      </c>
      <c r="AD115">
        <v>20.510999999999999</v>
      </c>
      <c r="AE115">
        <v>131.82839999999999</v>
      </c>
      <c r="AG115">
        <v>131.82839999999999</v>
      </c>
    </row>
    <row r="116" spans="22:33" x14ac:dyDescent="0.25">
      <c r="V116">
        <v>2035</v>
      </c>
      <c r="W116">
        <v>0.69110000000000005</v>
      </c>
      <c r="X116">
        <v>0.2475</v>
      </c>
      <c r="Y116">
        <v>108.7921</v>
      </c>
      <c r="Z116">
        <v>8.9999999999999998E-4</v>
      </c>
      <c r="AA116">
        <v>3.9563999999999999</v>
      </c>
      <c r="AB116">
        <v>0.2026</v>
      </c>
      <c r="AC116">
        <v>0</v>
      </c>
      <c r="AD116">
        <v>33.819299999999998</v>
      </c>
      <c r="AE116">
        <v>147.7099</v>
      </c>
      <c r="AG116">
        <v>147.7099</v>
      </c>
    </row>
    <row r="117" spans="22:33" x14ac:dyDescent="0.25">
      <c r="V117">
        <v>2040</v>
      </c>
      <c r="W117">
        <v>0.53800000000000003</v>
      </c>
      <c r="X117">
        <v>0.28320000000000001</v>
      </c>
      <c r="Y117">
        <v>112.73609999999999</v>
      </c>
      <c r="Z117">
        <v>8.9999999999999998E-4</v>
      </c>
      <c r="AA117">
        <v>4.0437000000000003</v>
      </c>
      <c r="AB117">
        <v>0.23250000000000001</v>
      </c>
      <c r="AC117">
        <v>0</v>
      </c>
      <c r="AD117">
        <v>51.9163</v>
      </c>
      <c r="AE117">
        <v>169.75069999999999</v>
      </c>
      <c r="AG117">
        <v>169.75069999999999</v>
      </c>
    </row>
    <row r="118" spans="22:33" x14ac:dyDescent="0.25">
      <c r="V118">
        <v>2045</v>
      </c>
      <c r="W118">
        <v>0.3256</v>
      </c>
      <c r="X118">
        <v>0.3266</v>
      </c>
      <c r="Y118">
        <v>124.01</v>
      </c>
      <c r="Z118">
        <v>8.9999999999999998E-4</v>
      </c>
      <c r="AA118">
        <v>4.1486000000000001</v>
      </c>
      <c r="AB118">
        <v>0.26840000000000003</v>
      </c>
      <c r="AC118">
        <v>0</v>
      </c>
      <c r="AD118">
        <v>60.128700000000002</v>
      </c>
      <c r="AE118">
        <v>189.20880000000002</v>
      </c>
      <c r="AG118">
        <v>189.20880000000002</v>
      </c>
    </row>
    <row r="119" spans="22:33" x14ac:dyDescent="0.25">
      <c r="V119">
        <v>2050</v>
      </c>
      <c r="W119">
        <v>3.4700000000000002E-2</v>
      </c>
      <c r="X119">
        <v>0.37819999999999998</v>
      </c>
      <c r="Y119">
        <v>137.4393</v>
      </c>
      <c r="Z119">
        <v>8.9999999999999998E-4</v>
      </c>
      <c r="AA119">
        <v>4.2732999999999999</v>
      </c>
      <c r="AB119">
        <v>0.31109999999999999</v>
      </c>
      <c r="AC119">
        <v>0</v>
      </c>
      <c r="AD119">
        <v>69.895899999999997</v>
      </c>
      <c r="AE119">
        <v>212.33340000000004</v>
      </c>
      <c r="AG119">
        <v>212.33340000000004</v>
      </c>
    </row>
    <row r="122" spans="22:33" x14ac:dyDescent="0.25">
      <c r="V122" t="s">
        <v>19</v>
      </c>
      <c r="W122" t="s">
        <v>0</v>
      </c>
      <c r="X122">
        <v>2019</v>
      </c>
      <c r="Y122">
        <v>2020</v>
      </c>
      <c r="Z122">
        <v>2025</v>
      </c>
      <c r="AA122">
        <v>2030</v>
      </c>
      <c r="AB122">
        <v>2035</v>
      </c>
      <c r="AC122">
        <v>2040</v>
      </c>
      <c r="AD122">
        <v>2045</v>
      </c>
      <c r="AE122">
        <v>2050</v>
      </c>
    </row>
    <row r="123" spans="22:33" x14ac:dyDescent="0.25">
      <c r="V123" t="s">
        <v>23</v>
      </c>
      <c r="W123" t="s">
        <v>1</v>
      </c>
      <c r="X123">
        <v>2.5236000000000001</v>
      </c>
      <c r="Y123">
        <v>2.1989999999999998</v>
      </c>
      <c r="Z123">
        <v>1.5875999999999999</v>
      </c>
      <c r="AA123">
        <v>0.81779999999999997</v>
      </c>
      <c r="AB123">
        <v>0.69110000000000005</v>
      </c>
      <c r="AC123">
        <v>0.53800000000000003</v>
      </c>
      <c r="AD123">
        <v>0.3256</v>
      </c>
      <c r="AE123">
        <v>3.4700000000000002E-2</v>
      </c>
    </row>
    <row r="124" spans="22:33" x14ac:dyDescent="0.25">
      <c r="W124" t="s">
        <v>2</v>
      </c>
      <c r="X124">
        <v>0.21970000000000001</v>
      </c>
      <c r="Y124">
        <v>0.45279999999999998</v>
      </c>
      <c r="Z124">
        <v>0.38550000000000001</v>
      </c>
      <c r="AA124">
        <v>0.23599999999999999</v>
      </c>
      <c r="AB124">
        <v>0.2475</v>
      </c>
      <c r="AC124">
        <v>0.28320000000000001</v>
      </c>
      <c r="AD124">
        <v>0.3266</v>
      </c>
      <c r="AE124">
        <v>0.37819999999999998</v>
      </c>
    </row>
    <row r="125" spans="22:33" x14ac:dyDescent="0.25">
      <c r="W125" t="s">
        <v>4</v>
      </c>
      <c r="X125">
        <v>98.535499999999999</v>
      </c>
      <c r="Y125">
        <v>91.506500000000003</v>
      </c>
      <c r="Z125">
        <v>107.77849999999999</v>
      </c>
      <c r="AA125">
        <v>106.17610000000001</v>
      </c>
      <c r="AB125">
        <v>108.7921</v>
      </c>
      <c r="AC125">
        <v>112.73609999999999</v>
      </c>
      <c r="AD125">
        <v>124.01</v>
      </c>
      <c r="AE125">
        <v>137.4393</v>
      </c>
    </row>
    <row r="126" spans="22:33" x14ac:dyDescent="0.25">
      <c r="W126" t="s">
        <v>10</v>
      </c>
      <c r="X126">
        <v>4.0000000000000001E-3</v>
      </c>
      <c r="Y126">
        <v>3.8999999999999998E-3</v>
      </c>
      <c r="Z126">
        <v>2.5000000000000001E-3</v>
      </c>
      <c r="AA126">
        <v>8.9999999999999998E-4</v>
      </c>
      <c r="AB126">
        <v>8.9999999999999998E-4</v>
      </c>
      <c r="AC126">
        <v>8.9999999999999998E-4</v>
      </c>
      <c r="AD126">
        <v>8.9999999999999998E-4</v>
      </c>
      <c r="AE126">
        <v>8.9999999999999998E-4</v>
      </c>
    </row>
    <row r="127" spans="22:33" x14ac:dyDescent="0.25">
      <c r="W127" t="s">
        <v>7</v>
      </c>
      <c r="X127">
        <v>4.1689999999999996</v>
      </c>
      <c r="Y127">
        <v>4.0427</v>
      </c>
      <c r="Z127">
        <v>4.0160999999999998</v>
      </c>
      <c r="AA127">
        <v>3.9039999999999999</v>
      </c>
      <c r="AB127">
        <v>3.9563999999999999</v>
      </c>
      <c r="AC127">
        <v>4.0437000000000003</v>
      </c>
      <c r="AD127">
        <v>4.1486000000000001</v>
      </c>
      <c r="AE127">
        <v>4.2732999999999999</v>
      </c>
    </row>
    <row r="128" spans="22:33" x14ac:dyDescent="0.25">
      <c r="W128" t="s">
        <v>13</v>
      </c>
      <c r="X128">
        <v>0.44080000000000003</v>
      </c>
      <c r="Y128">
        <v>0.34539999999999998</v>
      </c>
      <c r="Z128">
        <v>0.28129999999999999</v>
      </c>
      <c r="AA128">
        <v>0.18260000000000001</v>
      </c>
      <c r="AB128">
        <v>0.2026</v>
      </c>
      <c r="AC128">
        <v>0.23250000000000001</v>
      </c>
      <c r="AD128">
        <v>0.26840000000000003</v>
      </c>
      <c r="AE128">
        <v>0.31109999999999999</v>
      </c>
    </row>
    <row r="129" spans="23:31" x14ac:dyDescent="0.25">
      <c r="W129" t="s">
        <v>14</v>
      </c>
      <c r="X129">
        <v>7.3300000000000004E-2</v>
      </c>
      <c r="Y129">
        <v>6.9099999999999995E-2</v>
      </c>
      <c r="Z129">
        <v>3.7600000000000001E-2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23:31" x14ac:dyDescent="0.25">
      <c r="W130" t="s">
        <v>18</v>
      </c>
      <c r="X130">
        <v>0</v>
      </c>
      <c r="Y130">
        <v>0</v>
      </c>
      <c r="Z130">
        <v>1.9900000000000001E-2</v>
      </c>
      <c r="AA130">
        <v>20.510999999999999</v>
      </c>
      <c r="AB130">
        <v>33.819299999999998</v>
      </c>
      <c r="AC130">
        <v>51.9163</v>
      </c>
      <c r="AD130">
        <v>60.128700000000002</v>
      </c>
      <c r="AE130">
        <v>69.895899999999997</v>
      </c>
    </row>
    <row r="131" spans="23:31" x14ac:dyDescent="0.25">
      <c r="X131">
        <v>105.9659</v>
      </c>
      <c r="Y131">
        <v>98.619399999999999</v>
      </c>
      <c r="Z131">
        <v>114.10899999999999</v>
      </c>
      <c r="AA131">
        <v>131.82839999999999</v>
      </c>
      <c r="AB131">
        <v>147.7099</v>
      </c>
      <c r="AC131">
        <v>169.75069999999999</v>
      </c>
      <c r="AD131">
        <v>189.20880000000002</v>
      </c>
      <c r="AE131">
        <v>212.33340000000004</v>
      </c>
    </row>
    <row r="133" spans="23:31" x14ac:dyDescent="0.25">
      <c r="X133">
        <v>105.9659</v>
      </c>
      <c r="Y133">
        <v>98.619399999999999</v>
      </c>
      <c r="Z133">
        <v>114.10899999999999</v>
      </c>
      <c r="AA133">
        <v>131.82839999999999</v>
      </c>
      <c r="AB133">
        <v>147.7099</v>
      </c>
      <c r="AC133">
        <v>169.75069999999999</v>
      </c>
      <c r="AD133">
        <v>189.20880000000002</v>
      </c>
      <c r="AE133">
        <v>212.33340000000004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CF44-8F1B-4B66-8D80-39E078838742}">
  <dimension ref="C2:M11"/>
  <sheetViews>
    <sheetView topLeftCell="I1" workbookViewId="0">
      <selection activeCell="O3" sqref="O3"/>
    </sheetView>
  </sheetViews>
  <sheetFormatPr baseColWidth="10" defaultRowHeight="15" x14ac:dyDescent="0.25"/>
  <sheetData>
    <row r="2" spans="3:13" ht="15.75" thickBot="1" x14ac:dyDescent="0.3"/>
    <row r="3" spans="3:13" ht="52.5" thickBot="1" x14ac:dyDescent="0.3">
      <c r="C3" s="1" t="s">
        <v>0</v>
      </c>
      <c r="D3" s="1" t="s">
        <v>24</v>
      </c>
      <c r="E3" s="1" t="s">
        <v>25</v>
      </c>
      <c r="F3" s="1" t="s">
        <v>26</v>
      </c>
      <c r="G3" s="1" t="s">
        <v>4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18</v>
      </c>
      <c r="M3" s="1" t="s">
        <v>31</v>
      </c>
    </row>
    <row r="4" spans="3:13" ht="15.75" thickBot="1" x14ac:dyDescent="0.3">
      <c r="C4" s="1">
        <v>2019</v>
      </c>
      <c r="D4" s="2">
        <v>605.88</v>
      </c>
      <c r="E4" s="2">
        <v>-253.56</v>
      </c>
      <c r="F4" s="2">
        <v>182.36</v>
      </c>
      <c r="G4" s="2">
        <v>377.24</v>
      </c>
      <c r="H4" s="2">
        <v>-0.52</v>
      </c>
      <c r="I4" s="2">
        <v>246.77</v>
      </c>
      <c r="J4" s="2">
        <v>0.33</v>
      </c>
      <c r="K4" s="2">
        <v>210.1</v>
      </c>
      <c r="L4" s="2">
        <v>0</v>
      </c>
      <c r="M4" s="2">
        <v>0</v>
      </c>
    </row>
    <row r="5" spans="3:13" ht="15.75" thickBot="1" x14ac:dyDescent="0.3">
      <c r="C5" s="1">
        <v>2020</v>
      </c>
      <c r="D5" s="2">
        <v>601.91999999999996</v>
      </c>
      <c r="E5" s="2">
        <v>-194.29</v>
      </c>
      <c r="F5" s="2">
        <v>161.63</v>
      </c>
      <c r="G5" s="2">
        <v>323.97000000000003</v>
      </c>
      <c r="H5" s="2">
        <v>-19.96</v>
      </c>
      <c r="I5" s="2">
        <v>223.58</v>
      </c>
      <c r="J5" s="2">
        <v>0.3</v>
      </c>
      <c r="K5" s="2">
        <v>190.14</v>
      </c>
      <c r="L5" s="2">
        <v>0</v>
      </c>
      <c r="M5" s="2">
        <v>0</v>
      </c>
    </row>
    <row r="6" spans="3:13" ht="15.75" thickBot="1" x14ac:dyDescent="0.3">
      <c r="C6" s="1">
        <v>2025</v>
      </c>
      <c r="D6" s="2">
        <v>732.97</v>
      </c>
      <c r="E6" s="2">
        <v>-183.26</v>
      </c>
      <c r="F6" s="2">
        <v>143.04</v>
      </c>
      <c r="G6" s="2">
        <v>135.99</v>
      </c>
      <c r="H6" s="2">
        <v>-179.63</v>
      </c>
      <c r="I6" s="2">
        <v>233.82</v>
      </c>
      <c r="J6" s="2">
        <v>30.82</v>
      </c>
      <c r="K6" s="2">
        <v>213.86</v>
      </c>
      <c r="L6" s="2">
        <v>0</v>
      </c>
      <c r="M6" s="2">
        <v>0</v>
      </c>
    </row>
    <row r="7" spans="3:13" ht="15.75" thickBot="1" x14ac:dyDescent="0.3">
      <c r="C7" s="1">
        <v>2030</v>
      </c>
      <c r="D7" s="2">
        <v>740.69</v>
      </c>
      <c r="E7" s="2">
        <v>-236</v>
      </c>
      <c r="F7" s="2">
        <v>158.47999999999999</v>
      </c>
      <c r="G7" s="2">
        <v>25.05</v>
      </c>
      <c r="H7" s="2">
        <v>-305.58999999999997</v>
      </c>
      <c r="I7" s="2">
        <v>240.04</v>
      </c>
      <c r="J7" s="2">
        <v>46.07</v>
      </c>
      <c r="K7" s="2">
        <v>218.47</v>
      </c>
      <c r="L7" s="2">
        <v>0</v>
      </c>
      <c r="M7" s="2">
        <v>0</v>
      </c>
    </row>
    <row r="8" spans="3:13" ht="15.75" thickBot="1" x14ac:dyDescent="0.3">
      <c r="C8" s="1">
        <v>2035</v>
      </c>
      <c r="D8" s="2">
        <v>742.62</v>
      </c>
      <c r="E8" s="2">
        <v>-274.58</v>
      </c>
      <c r="F8" s="2">
        <v>160.83000000000001</v>
      </c>
      <c r="G8" s="2">
        <v>42.95</v>
      </c>
      <c r="H8" s="2">
        <v>-313.89999999999998</v>
      </c>
      <c r="I8" s="2">
        <v>246.1</v>
      </c>
      <c r="J8" s="2">
        <v>72.53</v>
      </c>
      <c r="K8" s="2">
        <v>206.94</v>
      </c>
      <c r="L8" s="2">
        <v>0</v>
      </c>
      <c r="M8" s="2">
        <v>0</v>
      </c>
    </row>
    <row r="9" spans="3:13" ht="15.75" thickBot="1" x14ac:dyDescent="0.3">
      <c r="C9" s="1">
        <v>2040</v>
      </c>
      <c r="D9" s="2">
        <v>635.37</v>
      </c>
      <c r="E9" s="2">
        <v>-405.9</v>
      </c>
      <c r="F9" s="2">
        <v>156.47</v>
      </c>
      <c r="G9" s="2">
        <v>15.92</v>
      </c>
      <c r="H9" s="2">
        <v>-362.18</v>
      </c>
      <c r="I9" s="2">
        <v>255.41</v>
      </c>
      <c r="J9" s="2">
        <v>95.87</v>
      </c>
      <c r="K9" s="2">
        <v>200.53</v>
      </c>
      <c r="L9" s="2">
        <v>0</v>
      </c>
      <c r="M9" s="2">
        <v>0</v>
      </c>
    </row>
    <row r="10" spans="3:13" ht="15.75" thickBot="1" x14ac:dyDescent="0.3">
      <c r="C10" s="1">
        <v>2045</v>
      </c>
      <c r="D10" s="2">
        <v>398.54</v>
      </c>
      <c r="E10" s="2">
        <v>-656.32</v>
      </c>
      <c r="F10" s="2">
        <v>151.65</v>
      </c>
      <c r="G10" s="2">
        <v>5.9</v>
      </c>
      <c r="H10" s="2">
        <v>-427.27</v>
      </c>
      <c r="I10" s="2">
        <v>256.5</v>
      </c>
      <c r="J10" s="2">
        <v>134.66999999999999</v>
      </c>
      <c r="K10" s="2">
        <v>191.42</v>
      </c>
      <c r="L10" s="2">
        <v>0</v>
      </c>
      <c r="M10" s="2">
        <v>0</v>
      </c>
    </row>
    <row r="11" spans="3:13" ht="15.75" thickBot="1" x14ac:dyDescent="0.3">
      <c r="C11" s="1">
        <v>2050</v>
      </c>
      <c r="D11" s="2">
        <v>0</v>
      </c>
      <c r="E11" s="2">
        <v>-1074.22</v>
      </c>
      <c r="F11" s="2">
        <v>174.18</v>
      </c>
      <c r="G11" s="2">
        <v>2.19</v>
      </c>
      <c r="H11" s="2">
        <v>-506.59</v>
      </c>
      <c r="I11" s="2">
        <v>264.77</v>
      </c>
      <c r="J11" s="2">
        <v>154.94999999999999</v>
      </c>
      <c r="K11" s="2">
        <v>201.79</v>
      </c>
      <c r="L11" s="2">
        <v>0</v>
      </c>
      <c r="M11" s="2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D005-1713-4E59-9793-3FD3375EBCA7}">
  <dimension ref="A2:CF133"/>
  <sheetViews>
    <sheetView showGridLines="0" tabSelected="1" topLeftCell="I42" zoomScale="85" zoomScaleNormal="85" workbookViewId="0">
      <selection activeCell="V48" sqref="V48:V55"/>
    </sheetView>
  </sheetViews>
  <sheetFormatPr baseColWidth="10" defaultRowHeight="15" x14ac:dyDescent="0.25"/>
  <cols>
    <col min="1" max="14" width="11.42578125" style="71"/>
    <col min="30" max="30" width="11.7109375" customWidth="1"/>
    <col min="31" max="31" width="9.140625" style="21"/>
    <col min="32" max="32" width="20.42578125" style="21" bestFit="1" customWidth="1"/>
    <col min="33" max="33" width="18.85546875" style="21" customWidth="1"/>
    <col min="34" max="34" width="12" style="21" customWidth="1"/>
    <col min="35" max="40" width="9.140625" style="21"/>
    <col min="41" max="41" width="11.42578125" style="21"/>
    <col min="42" max="42" width="9.140625" style="44"/>
    <col min="43" max="43" width="20.42578125" style="44" bestFit="1" customWidth="1"/>
    <col min="44" max="44" width="18.85546875" style="44" customWidth="1"/>
    <col min="45" max="45" width="12" style="44" customWidth="1"/>
    <col min="46" max="52" width="9.140625" style="44"/>
    <col min="53" max="53" width="11.42578125" style="5"/>
    <col min="54" max="54" width="20.42578125" style="5" bestFit="1" customWidth="1"/>
    <col min="55" max="55" width="18.85546875" style="5" customWidth="1"/>
    <col min="56" max="56" width="12" style="5" customWidth="1"/>
    <col min="57" max="62" width="9.140625" style="5"/>
    <col min="63" max="63" width="11.42578125" style="57"/>
    <col min="64" max="64" width="20.42578125" style="57" bestFit="1" customWidth="1"/>
    <col min="65" max="65" width="18.85546875" style="57" customWidth="1"/>
    <col min="66" max="66" width="12" style="57" customWidth="1"/>
    <col min="67" max="74" width="9.140625" style="57"/>
    <col min="75" max="75" width="11.42578125" style="21"/>
    <col min="76" max="76" width="20.42578125" style="21" bestFit="1" customWidth="1"/>
    <col min="77" max="77" width="18.85546875" style="21" customWidth="1"/>
    <col min="78" max="78" width="12" style="21" customWidth="1"/>
    <col min="79" max="84" width="11.42578125" style="21"/>
  </cols>
  <sheetData>
    <row r="2" spans="31:79" x14ac:dyDescent="0.25">
      <c r="AF2" s="21" t="s">
        <v>42</v>
      </c>
      <c r="AQ2" s="44" t="s">
        <v>40</v>
      </c>
      <c r="BB2" s="5" t="s">
        <v>41</v>
      </c>
      <c r="BK2" s="57" t="s">
        <v>49</v>
      </c>
      <c r="BX2" s="21" t="s">
        <v>42</v>
      </c>
    </row>
    <row r="5" spans="31:79" ht="15.75" thickBot="1" x14ac:dyDescent="0.3">
      <c r="AE5" s="21" t="s">
        <v>6</v>
      </c>
      <c r="AF5" s="21" t="s">
        <v>22</v>
      </c>
      <c r="AQ5" s="44" t="s">
        <v>22</v>
      </c>
      <c r="BA5" s="5" t="s">
        <v>6</v>
      </c>
      <c r="BB5" s="5" t="s">
        <v>22</v>
      </c>
      <c r="BK5" s="57" t="s">
        <v>6</v>
      </c>
      <c r="BL5" s="57" t="s">
        <v>22</v>
      </c>
      <c r="BW5" s="21" t="s">
        <v>6</v>
      </c>
      <c r="BX5" s="21" t="s">
        <v>22</v>
      </c>
    </row>
    <row r="6" spans="31:79" ht="15.75" thickBot="1" x14ac:dyDescent="0.3">
      <c r="AE6" s="37" t="s">
        <v>0</v>
      </c>
      <c r="AF6" s="37" t="s">
        <v>1</v>
      </c>
      <c r="AG6" s="37" t="s">
        <v>2</v>
      </c>
      <c r="AH6" s="37" t="s">
        <v>4</v>
      </c>
      <c r="AP6" s="45"/>
      <c r="AQ6" s="45" t="s">
        <v>1</v>
      </c>
      <c r="AR6" s="45" t="s">
        <v>2</v>
      </c>
      <c r="AS6" s="45" t="s">
        <v>4</v>
      </c>
      <c r="BA6" s="3" t="s">
        <v>0</v>
      </c>
      <c r="BB6" s="3" t="s">
        <v>1</v>
      </c>
      <c r="BC6" s="3" t="s">
        <v>2</v>
      </c>
      <c r="BD6" s="3" t="s">
        <v>4</v>
      </c>
      <c r="BK6" s="58" t="s">
        <v>0</v>
      </c>
      <c r="BL6" s="58" t="s">
        <v>1</v>
      </c>
      <c r="BM6" s="58" t="s">
        <v>2</v>
      </c>
      <c r="BN6" s="58" t="s">
        <v>4</v>
      </c>
      <c r="BW6" s="37" t="s">
        <v>0</v>
      </c>
      <c r="BX6" s="37" t="s">
        <v>1</v>
      </c>
      <c r="BY6" s="37" t="s">
        <v>2</v>
      </c>
      <c r="BZ6" s="37" t="s">
        <v>4</v>
      </c>
    </row>
    <row r="7" spans="31:79" ht="15.75" thickBot="1" x14ac:dyDescent="0.3">
      <c r="AE7" s="37">
        <v>2019</v>
      </c>
      <c r="AF7" s="38">
        <v>22.321100000000001</v>
      </c>
      <c r="AG7" s="39">
        <v>0.21190000000000001</v>
      </c>
      <c r="AH7" s="39">
        <v>9.1316000000000006</v>
      </c>
      <c r="AI7" s="21">
        <v>31.6646</v>
      </c>
      <c r="AP7" s="45"/>
      <c r="AQ7" s="46">
        <v>22.321100000000001</v>
      </c>
      <c r="AR7" s="47">
        <v>0.21190000000000001</v>
      </c>
      <c r="AS7" s="47">
        <v>9.1316000000000006</v>
      </c>
      <c r="AT7" s="44">
        <v>31.6646</v>
      </c>
      <c r="BA7" s="3">
        <v>2019</v>
      </c>
      <c r="BB7" s="52">
        <v>22.321100000000001</v>
      </c>
      <c r="BC7" s="4">
        <v>0.21190000000000001</v>
      </c>
      <c r="BD7" s="4">
        <v>9.1316000000000006</v>
      </c>
      <c r="BE7" s="5">
        <v>31.6646</v>
      </c>
      <c r="BG7" s="5">
        <v>31.6646</v>
      </c>
      <c r="BK7" s="58">
        <v>2019</v>
      </c>
      <c r="BL7" s="59">
        <v>22.321100000000001</v>
      </c>
      <c r="BM7" s="60">
        <v>0.21190000000000001</v>
      </c>
      <c r="BN7" s="60">
        <v>9.1316000000000006</v>
      </c>
      <c r="BO7" s="57">
        <v>31.6646</v>
      </c>
      <c r="BQ7" s="57">
        <v>31.6646</v>
      </c>
      <c r="BW7" s="37">
        <v>2019</v>
      </c>
      <c r="BX7" s="38">
        <v>22.321100000000001</v>
      </c>
      <c r="BY7" s="39">
        <v>0.21190000000000001</v>
      </c>
      <c r="BZ7" s="39">
        <v>9.1316000000000006</v>
      </c>
      <c r="CA7" s="21">
        <v>31.6646</v>
      </c>
    </row>
    <row r="8" spans="31:79" ht="15.75" thickBot="1" x14ac:dyDescent="0.3">
      <c r="AE8" s="37">
        <v>2020</v>
      </c>
      <c r="AF8" s="38">
        <v>19.900099999999998</v>
      </c>
      <c r="AG8" s="39">
        <v>0.1983</v>
      </c>
      <c r="AH8" s="39">
        <v>7.7752999999999997</v>
      </c>
      <c r="AI8" s="21">
        <v>27.873699999999999</v>
      </c>
      <c r="AP8" s="45"/>
      <c r="AQ8" s="46">
        <v>21.4422</v>
      </c>
      <c r="AR8" s="47">
        <v>0.2092</v>
      </c>
      <c r="AS8" s="47">
        <v>8.5371000000000006</v>
      </c>
      <c r="AT8" s="44">
        <v>30.188499999999998</v>
      </c>
      <c r="BA8" s="3">
        <v>2020</v>
      </c>
      <c r="BB8" s="52">
        <v>21.4422</v>
      </c>
      <c r="BC8" s="4">
        <v>0.2092</v>
      </c>
      <c r="BD8" s="4">
        <v>8.5371000000000006</v>
      </c>
      <c r="BE8" s="5">
        <v>30.188499999999998</v>
      </c>
      <c r="BG8" s="5">
        <v>30.188499999999998</v>
      </c>
      <c r="BK8" s="58">
        <v>2020</v>
      </c>
      <c r="BL8" s="59">
        <v>21.4422</v>
      </c>
      <c r="BM8" s="60">
        <v>0.2092</v>
      </c>
      <c r="BN8" s="60">
        <v>8.5371000000000006</v>
      </c>
      <c r="BO8" s="57">
        <v>30.188499999999998</v>
      </c>
      <c r="BQ8" s="57">
        <v>30.188499999999998</v>
      </c>
      <c r="BW8" s="37">
        <v>2020</v>
      </c>
      <c r="BX8" s="38">
        <v>19.900099999999998</v>
      </c>
      <c r="BY8" s="39">
        <v>0.1983</v>
      </c>
      <c r="BZ8" s="39">
        <v>7.7752999999999997</v>
      </c>
      <c r="CA8" s="21">
        <v>27.873699999999999</v>
      </c>
    </row>
    <row r="9" spans="31:79" ht="15.75" thickBot="1" x14ac:dyDescent="0.3">
      <c r="AE9" s="37">
        <v>2025</v>
      </c>
      <c r="AF9" s="38">
        <v>24.7835</v>
      </c>
      <c r="AG9" s="39">
        <v>0.23880000000000001</v>
      </c>
      <c r="AH9" s="39">
        <v>9.6659000000000006</v>
      </c>
      <c r="AI9" s="21">
        <v>34.688200000000002</v>
      </c>
      <c r="AP9" s="45"/>
      <c r="AQ9" s="46">
        <v>26.5303</v>
      </c>
      <c r="AR9" s="47">
        <v>0.253</v>
      </c>
      <c r="AS9" s="47">
        <v>10.573700000000001</v>
      </c>
      <c r="AT9" s="44">
        <v>37.356999999999999</v>
      </c>
      <c r="BA9" s="3">
        <v>2025</v>
      </c>
      <c r="BB9" s="52">
        <v>26.5303</v>
      </c>
      <c r="BC9" s="4">
        <v>0.253</v>
      </c>
      <c r="BD9" s="4">
        <v>10.573700000000001</v>
      </c>
      <c r="BE9" s="5">
        <v>37.356999999999999</v>
      </c>
      <c r="BG9" s="5">
        <v>37.356999999999999</v>
      </c>
      <c r="BK9" s="58">
        <v>2025</v>
      </c>
      <c r="BL9" s="59">
        <v>26.5303</v>
      </c>
      <c r="BM9" s="60">
        <v>0.253</v>
      </c>
      <c r="BN9" s="60">
        <v>10.573700000000001</v>
      </c>
      <c r="BO9" s="57">
        <v>37.356999999999999</v>
      </c>
      <c r="BQ9" s="57">
        <v>37.356999999999999</v>
      </c>
      <c r="BW9" s="37">
        <v>2025</v>
      </c>
      <c r="BX9" s="38">
        <v>24.7835</v>
      </c>
      <c r="BY9" s="39">
        <v>0.23880000000000001</v>
      </c>
      <c r="BZ9" s="39">
        <v>9.6659000000000006</v>
      </c>
      <c r="CA9" s="21">
        <v>34.688200000000002</v>
      </c>
    </row>
    <row r="10" spans="31:79" ht="15.75" thickBot="1" x14ac:dyDescent="0.3">
      <c r="AE10" s="37">
        <v>2030</v>
      </c>
      <c r="AF10" s="38">
        <v>29.696899999999999</v>
      </c>
      <c r="AG10" s="39">
        <v>0.2782</v>
      </c>
      <c r="AH10" s="39">
        <v>11.412699999999999</v>
      </c>
      <c r="AI10" s="21">
        <v>41.387799999999999</v>
      </c>
      <c r="AP10" s="45"/>
      <c r="AQ10" s="46">
        <v>31.888999999999999</v>
      </c>
      <c r="AR10" s="47">
        <v>0.2959</v>
      </c>
      <c r="AS10" s="47">
        <v>12.5273</v>
      </c>
      <c r="AT10" s="44">
        <v>44.712199999999996</v>
      </c>
      <c r="BA10" s="3">
        <v>2030</v>
      </c>
      <c r="BB10" s="52">
        <v>31.888999999999999</v>
      </c>
      <c r="BC10" s="4">
        <v>0.2959</v>
      </c>
      <c r="BD10" s="4">
        <v>12.5273</v>
      </c>
      <c r="BE10" s="5">
        <v>44.712199999999996</v>
      </c>
      <c r="BG10" s="5">
        <v>44.712199999999996</v>
      </c>
      <c r="BK10" s="58">
        <v>2030</v>
      </c>
      <c r="BL10" s="59">
        <v>31.888999999999999</v>
      </c>
      <c r="BM10" s="60">
        <v>0.2959</v>
      </c>
      <c r="BN10" s="60">
        <v>12.5273</v>
      </c>
      <c r="BO10" s="57">
        <v>44.712199999999996</v>
      </c>
      <c r="BQ10" s="57">
        <v>44.712199999999996</v>
      </c>
      <c r="BW10" s="37">
        <v>2030</v>
      </c>
      <c r="BX10" s="38">
        <v>29.696899999999999</v>
      </c>
      <c r="BY10" s="39">
        <v>0.2782</v>
      </c>
      <c r="BZ10" s="39">
        <v>11.412699999999999</v>
      </c>
      <c r="CA10" s="21">
        <v>41.387799999999999</v>
      </c>
    </row>
    <row r="11" spans="31:79" ht="15.75" thickBot="1" x14ac:dyDescent="0.3">
      <c r="AE11" s="37">
        <v>2035</v>
      </c>
      <c r="AF11" s="38">
        <v>35.081299999999999</v>
      </c>
      <c r="AG11" s="39">
        <v>0.32200000000000001</v>
      </c>
      <c r="AH11" s="39">
        <v>13.372</v>
      </c>
      <c r="AI11" s="21">
        <v>48.775300000000001</v>
      </c>
      <c r="AP11" s="45"/>
      <c r="AQ11" s="46">
        <v>38.293100000000003</v>
      </c>
      <c r="AR11" s="47">
        <v>0.3483</v>
      </c>
      <c r="AS11" s="47">
        <v>14.9254</v>
      </c>
      <c r="AT11" s="44">
        <v>53.566800000000001</v>
      </c>
      <c r="BA11" s="3">
        <v>2035</v>
      </c>
      <c r="BB11" s="52">
        <v>38.293100000000003</v>
      </c>
      <c r="BC11" s="4">
        <v>0.3483</v>
      </c>
      <c r="BD11" s="4">
        <v>14.9254</v>
      </c>
      <c r="BE11" s="5">
        <v>53.566800000000001</v>
      </c>
      <c r="BG11" s="5">
        <v>53.566800000000001</v>
      </c>
      <c r="BK11" s="58">
        <v>2035</v>
      </c>
      <c r="BL11" s="59">
        <v>38.293100000000003</v>
      </c>
      <c r="BM11" s="60">
        <v>0.3483</v>
      </c>
      <c r="BN11" s="60">
        <v>14.9254</v>
      </c>
      <c r="BO11" s="57">
        <v>53.566800000000001</v>
      </c>
      <c r="BQ11" s="57">
        <v>53.566800000000001</v>
      </c>
      <c r="BW11" s="37">
        <v>2035</v>
      </c>
      <c r="BX11" s="38">
        <v>35.081299999999999</v>
      </c>
      <c r="BY11" s="39">
        <v>0.32200000000000001</v>
      </c>
      <c r="BZ11" s="39">
        <v>13.372</v>
      </c>
      <c r="CA11" s="21">
        <v>48.775300000000001</v>
      </c>
    </row>
    <row r="12" spans="31:79" ht="15.75" thickBot="1" x14ac:dyDescent="0.3">
      <c r="AE12" s="37">
        <v>2040</v>
      </c>
      <c r="AF12" s="38">
        <v>41.037100000000002</v>
      </c>
      <c r="AG12" s="39">
        <v>0.37180000000000002</v>
      </c>
      <c r="AH12" s="39">
        <v>15.6287</v>
      </c>
      <c r="AI12" s="21">
        <v>57.037600000000005</v>
      </c>
      <c r="AP12" s="45"/>
      <c r="AQ12" s="46">
        <v>45.9069</v>
      </c>
      <c r="AR12" s="47">
        <v>0.4123</v>
      </c>
      <c r="AS12" s="47">
        <v>17.883199999999999</v>
      </c>
      <c r="AT12" s="44">
        <v>64.202399999999997</v>
      </c>
      <c r="BA12" s="3">
        <v>2040</v>
      </c>
      <c r="BB12" s="52">
        <v>45.9069</v>
      </c>
      <c r="BC12" s="4">
        <v>0.4123</v>
      </c>
      <c r="BD12" s="4">
        <v>17.883199999999999</v>
      </c>
      <c r="BE12" s="5">
        <v>64.202399999999997</v>
      </c>
      <c r="BG12" s="5">
        <v>64.202399999999997</v>
      </c>
      <c r="BK12" s="58">
        <v>2040</v>
      </c>
      <c r="BL12" s="59">
        <v>45.9069</v>
      </c>
      <c r="BM12" s="60">
        <v>0.4123</v>
      </c>
      <c r="BN12" s="60">
        <v>17.883199999999999</v>
      </c>
      <c r="BO12" s="57">
        <v>64.202399999999997</v>
      </c>
      <c r="BQ12" s="57">
        <v>64.202399999999997</v>
      </c>
      <c r="BW12" s="37">
        <v>2040</v>
      </c>
      <c r="BX12" s="38">
        <v>41.037100000000002</v>
      </c>
      <c r="BY12" s="39">
        <v>0.37180000000000002</v>
      </c>
      <c r="BZ12" s="39">
        <v>15.6287</v>
      </c>
      <c r="CA12" s="21">
        <v>57.037600000000005</v>
      </c>
    </row>
    <row r="13" spans="31:79" ht="15.75" thickBot="1" x14ac:dyDescent="0.3">
      <c r="AE13" s="37">
        <v>2045</v>
      </c>
      <c r="AF13" s="38">
        <v>47.729500000000002</v>
      </c>
      <c r="AG13" s="39">
        <v>0.42930000000000001</v>
      </c>
      <c r="AH13" s="39">
        <v>18.271000000000001</v>
      </c>
      <c r="AI13" s="21">
        <v>66.4298</v>
      </c>
      <c r="AP13" s="45"/>
      <c r="AQ13" s="46">
        <v>54.9602</v>
      </c>
      <c r="AR13" s="47">
        <v>0.49020000000000002</v>
      </c>
      <c r="AS13" s="47">
        <v>21.524999999999999</v>
      </c>
      <c r="AT13" s="44">
        <v>76.975400000000008</v>
      </c>
      <c r="BA13" s="3">
        <v>2045</v>
      </c>
      <c r="BB13" s="52">
        <v>54.9602</v>
      </c>
      <c r="BC13" s="4">
        <v>0.49020000000000002</v>
      </c>
      <c r="BD13" s="4">
        <v>21.524999999999999</v>
      </c>
      <c r="BE13" s="5">
        <v>76.975400000000008</v>
      </c>
      <c r="BG13" s="5">
        <v>76.975400000000008</v>
      </c>
      <c r="BK13" s="58">
        <v>2045</v>
      </c>
      <c r="BL13" s="59">
        <v>54.9602</v>
      </c>
      <c r="BM13" s="60">
        <v>0.49020000000000002</v>
      </c>
      <c r="BN13" s="60">
        <v>21.524999999999999</v>
      </c>
      <c r="BO13" s="57">
        <v>76.975400000000008</v>
      </c>
      <c r="BQ13" s="57">
        <v>76.975400000000008</v>
      </c>
      <c r="BW13" s="37">
        <v>2045</v>
      </c>
      <c r="BX13" s="38">
        <v>47.729500000000002</v>
      </c>
      <c r="BY13" s="39">
        <v>0.42930000000000001</v>
      </c>
      <c r="BZ13" s="39">
        <v>18.271000000000001</v>
      </c>
      <c r="CA13" s="21">
        <v>66.4298</v>
      </c>
    </row>
    <row r="14" spans="31:79" ht="15.75" thickBot="1" x14ac:dyDescent="0.3">
      <c r="AE14" s="37">
        <v>2050</v>
      </c>
      <c r="AF14" s="40">
        <v>55.0807</v>
      </c>
      <c r="AG14" s="41">
        <v>0.49419999999999997</v>
      </c>
      <c r="AH14" s="41">
        <v>21.2988</v>
      </c>
      <c r="AI14" s="21">
        <v>76.873699999999999</v>
      </c>
      <c r="AP14" s="45"/>
      <c r="AQ14" s="48">
        <v>65.726699999999994</v>
      </c>
      <c r="AR14" s="49">
        <v>0.58499999999999996</v>
      </c>
      <c r="AS14" s="49">
        <v>26.005199999999999</v>
      </c>
      <c r="AT14" s="44">
        <v>92.31689999999999</v>
      </c>
      <c r="BA14" s="3">
        <v>2050</v>
      </c>
      <c r="BB14" s="53">
        <v>65.726699999999994</v>
      </c>
      <c r="BC14" s="54">
        <v>0.58499999999999996</v>
      </c>
      <c r="BD14" s="54">
        <v>26.005199999999999</v>
      </c>
      <c r="BE14" s="5">
        <v>92.31689999999999</v>
      </c>
      <c r="BG14" s="5">
        <v>92.31689999999999</v>
      </c>
      <c r="BK14" s="58">
        <v>2050</v>
      </c>
      <c r="BL14" s="61">
        <v>65.726699999999994</v>
      </c>
      <c r="BM14" s="62">
        <v>0.58499999999999996</v>
      </c>
      <c r="BN14" s="62">
        <v>26.005199999999999</v>
      </c>
      <c r="BO14" s="57">
        <v>92.31689999999999</v>
      </c>
      <c r="BQ14" s="57">
        <v>92.31689999999999</v>
      </c>
      <c r="BW14" s="37">
        <v>2050</v>
      </c>
      <c r="BX14" s="40">
        <v>55.0807</v>
      </c>
      <c r="BY14" s="41">
        <v>0.49419999999999997</v>
      </c>
      <c r="BZ14" s="41">
        <v>21.2988</v>
      </c>
      <c r="CA14" s="21">
        <v>76.873699999999999</v>
      </c>
    </row>
    <row r="15" spans="31:79" x14ac:dyDescent="0.25">
      <c r="AF15" s="42"/>
      <c r="AG15" s="42"/>
      <c r="AH15" s="42"/>
      <c r="AQ15" s="50"/>
      <c r="AR15" s="50"/>
      <c r="AS15" s="50"/>
      <c r="BB15" s="55"/>
      <c r="BC15" s="55"/>
      <c r="BD15" s="55"/>
      <c r="BL15" s="63"/>
      <c r="BM15" s="63"/>
      <c r="BN15" s="63"/>
      <c r="BX15" s="42"/>
      <c r="BY15" s="42"/>
      <c r="BZ15" s="42"/>
    </row>
    <row r="18" spans="31:78" ht="15.75" thickBot="1" x14ac:dyDescent="0.3">
      <c r="AE18" s="21" t="s">
        <v>8</v>
      </c>
      <c r="AF18" s="21" t="s">
        <v>22</v>
      </c>
      <c r="AQ18" s="44" t="s">
        <v>22</v>
      </c>
      <c r="BA18" s="5" t="s">
        <v>8</v>
      </c>
      <c r="BB18" s="5" t="s">
        <v>22</v>
      </c>
      <c r="BK18" s="57" t="s">
        <v>8</v>
      </c>
      <c r="BL18" s="57" t="s">
        <v>22</v>
      </c>
      <c r="BW18" s="21" t="s">
        <v>8</v>
      </c>
      <c r="BX18" s="21" t="s">
        <v>22</v>
      </c>
    </row>
    <row r="19" spans="31:78" ht="15.75" thickBot="1" x14ac:dyDescent="0.3">
      <c r="AE19" s="37" t="s">
        <v>0</v>
      </c>
      <c r="AF19" s="37" t="s">
        <v>4</v>
      </c>
      <c r="AG19" s="37" t="s">
        <v>7</v>
      </c>
      <c r="AP19" s="45"/>
      <c r="AQ19" s="45" t="s">
        <v>4</v>
      </c>
      <c r="AR19" s="45" t="s">
        <v>7</v>
      </c>
      <c r="BA19" s="3" t="s">
        <v>0</v>
      </c>
      <c r="BB19" s="3" t="s">
        <v>4</v>
      </c>
      <c r="BC19" s="3" t="s">
        <v>7</v>
      </c>
      <c r="BK19" s="58" t="s">
        <v>0</v>
      </c>
      <c r="BL19" s="58" t="s">
        <v>4</v>
      </c>
      <c r="BM19" s="58" t="s">
        <v>7</v>
      </c>
      <c r="BW19" s="37" t="s">
        <v>0</v>
      </c>
      <c r="BX19" s="37" t="s">
        <v>4</v>
      </c>
      <c r="BY19" s="37" t="s">
        <v>7</v>
      </c>
    </row>
    <row r="20" spans="31:78" ht="15.75" thickBot="1" x14ac:dyDescent="0.3">
      <c r="AE20" s="37">
        <v>2019</v>
      </c>
      <c r="AF20" s="39">
        <v>59.019300000000001</v>
      </c>
      <c r="AG20" s="39">
        <v>3.1621000000000001</v>
      </c>
      <c r="AH20" s="21">
        <v>62.181400000000004</v>
      </c>
      <c r="AP20" s="45"/>
      <c r="AQ20" s="47">
        <v>59.019300000000001</v>
      </c>
      <c r="AR20" s="47">
        <v>3.1621000000000001</v>
      </c>
      <c r="AS20" s="44">
        <v>62.181400000000004</v>
      </c>
      <c r="BA20" s="3">
        <v>2019</v>
      </c>
      <c r="BB20" s="4">
        <v>59.019300000000001</v>
      </c>
      <c r="BC20" s="4">
        <v>3.1621000000000001</v>
      </c>
      <c r="BD20" s="5">
        <v>62.181400000000004</v>
      </c>
      <c r="BF20" s="5">
        <v>62.181400000000004</v>
      </c>
      <c r="BK20" s="58">
        <v>2019</v>
      </c>
      <c r="BL20" s="60">
        <v>59.019300000000001</v>
      </c>
      <c r="BM20" s="60">
        <v>3.1621000000000001</v>
      </c>
      <c r="BN20" s="57">
        <v>62.181400000000004</v>
      </c>
      <c r="BQ20" s="57">
        <v>62.181400000000004</v>
      </c>
      <c r="BW20" s="37">
        <v>2019</v>
      </c>
      <c r="BX20" s="39">
        <v>59.019300000000001</v>
      </c>
      <c r="BY20" s="39">
        <v>3.1621000000000001</v>
      </c>
      <c r="BZ20" s="21">
        <v>62.181400000000004</v>
      </c>
    </row>
    <row r="21" spans="31:78" ht="15.75" thickBot="1" x14ac:dyDescent="0.3">
      <c r="AE21" s="37">
        <v>2020</v>
      </c>
      <c r="AF21" s="39">
        <v>51.586199999999998</v>
      </c>
      <c r="AG21" s="39">
        <v>2.7669000000000001</v>
      </c>
      <c r="AH21" s="21">
        <v>54.353099999999998</v>
      </c>
      <c r="AP21" s="45"/>
      <c r="AQ21" s="47">
        <v>51.495899999999999</v>
      </c>
      <c r="AR21" s="47">
        <v>2.7656999999999998</v>
      </c>
      <c r="AS21" s="44">
        <v>54.261600000000001</v>
      </c>
      <c r="BA21" s="3">
        <v>2020</v>
      </c>
      <c r="BB21" s="4">
        <v>52.593600000000002</v>
      </c>
      <c r="BC21" s="4">
        <v>2.8264</v>
      </c>
      <c r="BD21" s="5">
        <v>55.42</v>
      </c>
      <c r="BF21" s="5">
        <v>55.42</v>
      </c>
      <c r="BK21" s="58">
        <v>2020</v>
      </c>
      <c r="BL21" s="60">
        <v>52.486400000000003</v>
      </c>
      <c r="BM21" s="60">
        <v>2.8254000000000001</v>
      </c>
      <c r="BN21" s="57">
        <v>55.311800000000005</v>
      </c>
      <c r="BQ21" s="57">
        <v>55.311800000000005</v>
      </c>
      <c r="BW21" s="37">
        <v>2020</v>
      </c>
      <c r="BX21" s="39">
        <v>51.586199999999998</v>
      </c>
      <c r="BY21" s="39">
        <v>2.7669000000000001</v>
      </c>
      <c r="BZ21" s="21">
        <v>54.353099999999998</v>
      </c>
    </row>
    <row r="22" spans="31:78" ht="15.75" thickBot="1" x14ac:dyDescent="0.3">
      <c r="AE22" s="37">
        <v>2025</v>
      </c>
      <c r="AF22" s="39">
        <v>56.642000000000003</v>
      </c>
      <c r="AG22" s="39">
        <v>3.3717999999999999</v>
      </c>
      <c r="AH22" s="21">
        <v>60.013800000000003</v>
      </c>
      <c r="AP22" s="45"/>
      <c r="AQ22" s="47">
        <v>55.153700000000001</v>
      </c>
      <c r="AR22" s="47">
        <v>3.3529</v>
      </c>
      <c r="AS22" s="44">
        <v>58.506599999999999</v>
      </c>
      <c r="BA22" s="3">
        <v>2025</v>
      </c>
      <c r="BB22" s="4">
        <v>55.180599999999998</v>
      </c>
      <c r="BC22" s="4">
        <v>3.3929999999999998</v>
      </c>
      <c r="BD22" s="5">
        <v>58.573599999999999</v>
      </c>
      <c r="BF22" s="5">
        <v>58.573599999999999</v>
      </c>
      <c r="BK22" s="58">
        <v>2025</v>
      </c>
      <c r="BL22" s="60">
        <v>50.809600000000003</v>
      </c>
      <c r="BM22" s="60">
        <v>3.2576000000000001</v>
      </c>
      <c r="BN22" s="57">
        <v>54.0672</v>
      </c>
      <c r="BQ22" s="57">
        <v>54.0672</v>
      </c>
      <c r="BW22" s="37">
        <v>2025</v>
      </c>
      <c r="BX22" s="39">
        <v>56.642000000000003</v>
      </c>
      <c r="BY22" s="39">
        <v>3.3717999999999999</v>
      </c>
      <c r="BZ22" s="21">
        <v>60.013800000000003</v>
      </c>
    </row>
    <row r="23" spans="31:78" ht="15.75" thickBot="1" x14ac:dyDescent="0.3">
      <c r="AE23" s="37">
        <v>2030</v>
      </c>
      <c r="AF23" s="39">
        <v>63.609099999999998</v>
      </c>
      <c r="AG23" s="39">
        <v>3.9958999999999998</v>
      </c>
      <c r="AH23" s="21">
        <v>67.605000000000004</v>
      </c>
      <c r="AP23" s="45"/>
      <c r="AQ23" s="47">
        <v>57.172400000000003</v>
      </c>
      <c r="AR23" s="47">
        <v>3.8803999999999998</v>
      </c>
      <c r="AS23" s="44">
        <v>61.052800000000005</v>
      </c>
      <c r="BA23" s="3">
        <v>2030</v>
      </c>
      <c r="BB23" s="4">
        <v>52.137099999999997</v>
      </c>
      <c r="BC23" s="4">
        <v>3.5268000000000002</v>
      </c>
      <c r="BD23" s="5">
        <v>55.663899999999998</v>
      </c>
      <c r="BF23" s="5">
        <v>55.663899999999998</v>
      </c>
      <c r="BK23" s="58">
        <v>2030</v>
      </c>
      <c r="BL23" s="60">
        <v>43.490600000000001</v>
      </c>
      <c r="BM23" s="60">
        <v>1.4561999999999999</v>
      </c>
      <c r="BN23" s="57">
        <v>44.946800000000003</v>
      </c>
      <c r="BQ23" s="57">
        <v>44.946800000000003</v>
      </c>
      <c r="BW23" s="37">
        <v>2030</v>
      </c>
      <c r="BX23" s="39">
        <v>63.609099999999998</v>
      </c>
      <c r="BY23" s="39">
        <v>3.9958999999999998</v>
      </c>
      <c r="BZ23" s="21">
        <v>67.605000000000004</v>
      </c>
    </row>
    <row r="24" spans="31:78" ht="15.75" thickBot="1" x14ac:dyDescent="0.3">
      <c r="AE24" s="37">
        <v>2035</v>
      </c>
      <c r="AF24" s="39">
        <v>69.843999999999994</v>
      </c>
      <c r="AG24" s="39">
        <v>4.5808</v>
      </c>
      <c r="AH24" s="21">
        <v>74.424799999999991</v>
      </c>
      <c r="AP24" s="45"/>
      <c r="AQ24" s="47">
        <v>55.287799999999997</v>
      </c>
      <c r="AR24" s="47">
        <v>4.2847</v>
      </c>
      <c r="AS24" s="44">
        <v>59.572499999999998</v>
      </c>
      <c r="BA24" s="3">
        <v>2035</v>
      </c>
      <c r="BB24" s="4">
        <v>52.159799999999997</v>
      </c>
      <c r="BC24" s="4">
        <v>1.871</v>
      </c>
      <c r="BD24" s="5">
        <v>54.030799999999999</v>
      </c>
      <c r="BF24" s="5">
        <v>54.030799999999999</v>
      </c>
      <c r="BK24" s="58">
        <v>2035</v>
      </c>
      <c r="BL24" s="60">
        <v>50.211500000000001</v>
      </c>
      <c r="BM24" s="60">
        <v>5.28E-2</v>
      </c>
      <c r="BN24" s="57">
        <v>50.264299999999999</v>
      </c>
      <c r="BQ24" s="57">
        <v>50.264299999999999</v>
      </c>
      <c r="BW24" s="37">
        <v>2035</v>
      </c>
      <c r="BX24" s="39">
        <v>69.843999999999994</v>
      </c>
      <c r="BY24" s="39">
        <v>4.5808</v>
      </c>
      <c r="BZ24" s="21">
        <v>74.424799999999991</v>
      </c>
    </row>
    <row r="25" spans="31:78" ht="15.75" thickBot="1" x14ac:dyDescent="0.3">
      <c r="AE25" s="37">
        <v>2040</v>
      </c>
      <c r="AF25" s="39">
        <v>75.542000000000002</v>
      </c>
      <c r="AG25" s="39">
        <v>5.2009999999999996</v>
      </c>
      <c r="AH25" s="21">
        <v>80.742999999999995</v>
      </c>
      <c r="AP25" s="45"/>
      <c r="AQ25" s="47">
        <v>55.767099999999999</v>
      </c>
      <c r="AR25" s="47">
        <v>4.8348000000000004</v>
      </c>
      <c r="AS25" s="44">
        <v>60.601900000000001</v>
      </c>
      <c r="BA25" s="3">
        <v>2040</v>
      </c>
      <c r="BB25" s="4">
        <v>60.416800000000002</v>
      </c>
      <c r="BC25" s="4">
        <v>0.25180000000000002</v>
      </c>
      <c r="BD25" s="5">
        <v>60.668600000000005</v>
      </c>
      <c r="BF25" s="5">
        <v>60.668600000000005</v>
      </c>
      <c r="BK25" s="58">
        <v>2040</v>
      </c>
      <c r="BL25" s="60">
        <v>60.496299999999998</v>
      </c>
      <c r="BM25" s="60">
        <v>0</v>
      </c>
      <c r="BN25" s="57">
        <v>60.496299999999998</v>
      </c>
      <c r="BQ25" s="57">
        <v>60.496299999999998</v>
      </c>
      <c r="BW25" s="37">
        <v>2040</v>
      </c>
      <c r="BX25" s="39">
        <v>75.542000000000002</v>
      </c>
      <c r="BY25" s="39">
        <v>5.2009999999999996</v>
      </c>
      <c r="BZ25" s="21">
        <v>80.742999999999995</v>
      </c>
    </row>
    <row r="26" spans="31:78" ht="15.75" thickBot="1" x14ac:dyDescent="0.3">
      <c r="AE26" s="37">
        <v>2045</v>
      </c>
      <c r="AF26" s="39">
        <v>84.720200000000006</v>
      </c>
      <c r="AG26" s="39">
        <v>5.9916999999999998</v>
      </c>
      <c r="AH26" s="21">
        <v>90.7119</v>
      </c>
      <c r="AP26" s="45"/>
      <c r="AQ26" s="47">
        <v>61.615400000000001</v>
      </c>
      <c r="AR26" s="47">
        <v>5.6064999999999996</v>
      </c>
      <c r="AS26" s="44">
        <v>67.221900000000005</v>
      </c>
      <c r="BA26" s="3">
        <v>2045</v>
      </c>
      <c r="BB26" s="4">
        <v>72.998599999999996</v>
      </c>
      <c r="BC26" s="4">
        <v>2.1499999999999998E-2</v>
      </c>
      <c r="BD26" s="5">
        <v>73.020099999999999</v>
      </c>
      <c r="BF26" s="5">
        <v>73.020099999999999</v>
      </c>
      <c r="BK26" s="58">
        <v>2045</v>
      </c>
      <c r="BL26" s="60">
        <v>72.998800000000003</v>
      </c>
      <c r="BM26" s="60">
        <v>0</v>
      </c>
      <c r="BN26" s="57">
        <v>72.998800000000003</v>
      </c>
      <c r="BQ26" s="57">
        <v>72.998800000000003</v>
      </c>
      <c r="BW26" s="37">
        <v>2045</v>
      </c>
      <c r="BX26" s="39">
        <v>84.720200000000006</v>
      </c>
      <c r="BY26" s="39">
        <v>5.9916999999999998</v>
      </c>
      <c r="BZ26" s="21">
        <v>90.7119</v>
      </c>
    </row>
    <row r="27" spans="31:78" ht="15.75" thickBot="1" x14ac:dyDescent="0.3">
      <c r="AE27" s="37">
        <v>2050</v>
      </c>
      <c r="AF27" s="39">
        <v>97.112799999999993</v>
      </c>
      <c r="AG27" s="39">
        <v>6.9436999999999998</v>
      </c>
      <c r="AH27" s="21">
        <v>104.0565</v>
      </c>
      <c r="AP27" s="45"/>
      <c r="AQ27" s="47">
        <v>70.084500000000006</v>
      </c>
      <c r="AR27" s="47">
        <v>6.5232000000000001</v>
      </c>
      <c r="AS27" s="44">
        <v>76.607700000000008</v>
      </c>
      <c r="BA27" s="3">
        <v>2050</v>
      </c>
      <c r="BB27" s="4">
        <v>88.122200000000007</v>
      </c>
      <c r="BC27" s="4">
        <v>0</v>
      </c>
      <c r="BD27" s="5">
        <v>88.122200000000007</v>
      </c>
      <c r="BF27" s="5">
        <v>88.122200000000007</v>
      </c>
      <c r="BK27" s="58">
        <v>2050</v>
      </c>
      <c r="BL27" s="60">
        <v>88.119699999999995</v>
      </c>
      <c r="BM27" s="60">
        <v>0</v>
      </c>
      <c r="BN27" s="57">
        <v>88.119699999999995</v>
      </c>
      <c r="BQ27" s="57">
        <v>88.119699999999995</v>
      </c>
      <c r="BW27" s="37">
        <v>2050</v>
      </c>
      <c r="BX27" s="39">
        <v>97.112799999999993</v>
      </c>
      <c r="BY27" s="39">
        <v>6.9436999999999998</v>
      </c>
      <c r="BZ27" s="21">
        <v>104.0565</v>
      </c>
    </row>
    <row r="31" spans="31:78" ht="15.75" thickBot="1" x14ac:dyDescent="0.3">
      <c r="AE31" s="21" t="s">
        <v>9</v>
      </c>
      <c r="AF31" s="21" t="s">
        <v>22</v>
      </c>
      <c r="AQ31" s="44" t="s">
        <v>22</v>
      </c>
      <c r="BA31" s="5" t="s">
        <v>9</v>
      </c>
      <c r="BB31" s="5" t="s">
        <v>22</v>
      </c>
      <c r="BK31" s="57" t="s">
        <v>9</v>
      </c>
      <c r="BL31" s="57" t="s">
        <v>22</v>
      </c>
      <c r="BW31" s="21" t="s">
        <v>9</v>
      </c>
      <c r="BX31" s="21" t="s">
        <v>22</v>
      </c>
    </row>
    <row r="32" spans="31:78" ht="15.75" thickBot="1" x14ac:dyDescent="0.3">
      <c r="AE32" s="37" t="s">
        <v>0</v>
      </c>
      <c r="AF32" s="37" t="s">
        <v>4</v>
      </c>
      <c r="AG32" s="37" t="s">
        <v>7</v>
      </c>
      <c r="AP32" s="45"/>
      <c r="AQ32" s="45" t="s">
        <v>4</v>
      </c>
      <c r="AR32" s="45" t="s">
        <v>7</v>
      </c>
      <c r="BA32" s="3" t="s">
        <v>0</v>
      </c>
      <c r="BB32" s="3" t="s">
        <v>4</v>
      </c>
      <c r="BC32" s="3" t="s">
        <v>7</v>
      </c>
      <c r="BK32" s="58" t="s">
        <v>0</v>
      </c>
      <c r="BL32" s="58" t="s">
        <v>4</v>
      </c>
      <c r="BM32" s="58" t="s">
        <v>7</v>
      </c>
      <c r="BW32" s="37" t="s">
        <v>0</v>
      </c>
      <c r="BX32" s="37" t="s">
        <v>4</v>
      </c>
      <c r="BY32" s="37" t="s">
        <v>7</v>
      </c>
    </row>
    <row r="33" spans="2:84" ht="15.75" thickBot="1" x14ac:dyDescent="0.3">
      <c r="AE33" s="37">
        <v>2019</v>
      </c>
      <c r="AF33" s="39">
        <v>51.217300000000002</v>
      </c>
      <c r="AG33" s="39">
        <v>18.123999999999999</v>
      </c>
      <c r="AH33" s="21">
        <v>69.341300000000004</v>
      </c>
      <c r="AP33" s="45"/>
      <c r="AQ33" s="47">
        <v>51.217300000000002</v>
      </c>
      <c r="AR33" s="47">
        <v>18.123999999999999</v>
      </c>
      <c r="AS33" s="44">
        <v>69.341300000000004</v>
      </c>
      <c r="BA33" s="3">
        <v>2019</v>
      </c>
      <c r="BB33" s="4">
        <v>51.217300000000002</v>
      </c>
      <c r="BC33" s="4">
        <v>18.123999999999999</v>
      </c>
      <c r="BD33" s="5">
        <v>69.341300000000004</v>
      </c>
      <c r="BF33" s="5">
        <v>69.341300000000004</v>
      </c>
      <c r="BK33" s="58">
        <v>2019</v>
      </c>
      <c r="BL33" s="60">
        <v>51.217300000000002</v>
      </c>
      <c r="BM33" s="60">
        <v>18.123999999999999</v>
      </c>
      <c r="BN33" s="57">
        <v>69.341300000000004</v>
      </c>
      <c r="BQ33" s="57">
        <v>69.341300000000004</v>
      </c>
      <c r="BW33" s="37">
        <v>2019</v>
      </c>
      <c r="BX33" s="39">
        <v>51.217300000000002</v>
      </c>
      <c r="BY33" s="39">
        <v>18.123999999999999</v>
      </c>
      <c r="BZ33" s="21">
        <v>69.341300000000004</v>
      </c>
    </row>
    <row r="34" spans="2:84" ht="15.75" thickBot="1" x14ac:dyDescent="0.3">
      <c r="AE34" s="37">
        <v>2020</v>
      </c>
      <c r="AF34" s="39">
        <v>52.991900000000001</v>
      </c>
      <c r="AG34" s="39">
        <v>18.086500000000001</v>
      </c>
      <c r="AH34" s="21">
        <v>71.078400000000002</v>
      </c>
      <c r="AP34" s="45"/>
      <c r="AQ34" s="47">
        <v>52.934899999999999</v>
      </c>
      <c r="AR34" s="47">
        <v>18.0671</v>
      </c>
      <c r="AS34" s="44">
        <v>71.001999999999995</v>
      </c>
      <c r="BA34" s="3">
        <v>2020</v>
      </c>
      <c r="BB34" s="4">
        <v>52.0199</v>
      </c>
      <c r="BC34" s="4">
        <v>18.379899999999999</v>
      </c>
      <c r="BD34" s="5">
        <v>70.399799999999999</v>
      </c>
      <c r="BF34" s="5">
        <v>70.399799999999999</v>
      </c>
      <c r="BK34" s="58">
        <v>2020</v>
      </c>
      <c r="BL34" s="60">
        <v>51.525300000000001</v>
      </c>
      <c r="BM34" s="60">
        <v>18.372800000000002</v>
      </c>
      <c r="BN34" s="57">
        <v>69.898099999999999</v>
      </c>
      <c r="BQ34" s="57">
        <v>69.898099999999999</v>
      </c>
      <c r="BW34" s="37">
        <v>2020</v>
      </c>
      <c r="BX34" s="39">
        <v>52.991900000000001</v>
      </c>
      <c r="BY34" s="39">
        <v>18.086500000000001</v>
      </c>
      <c r="BZ34" s="21">
        <v>71.078400000000002</v>
      </c>
    </row>
    <row r="35" spans="2:84" ht="15.75" thickBot="1" x14ac:dyDescent="0.3">
      <c r="AE35" s="37">
        <v>2025</v>
      </c>
      <c r="AF35" s="39">
        <v>60.592399999999998</v>
      </c>
      <c r="AG35" s="39">
        <v>20.058199999999999</v>
      </c>
      <c r="AH35" s="21">
        <v>80.650599999999997</v>
      </c>
      <c r="AP35" s="45"/>
      <c r="AQ35" s="47">
        <v>59.898200000000003</v>
      </c>
      <c r="AR35" s="47">
        <v>20.001899999999999</v>
      </c>
      <c r="AS35" s="44">
        <v>79.900100000000009</v>
      </c>
      <c r="BA35" s="3">
        <v>2025</v>
      </c>
      <c r="BB35" s="4">
        <v>54.180100000000003</v>
      </c>
      <c r="BC35" s="4">
        <v>18.167000000000002</v>
      </c>
      <c r="BD35" s="5">
        <v>72.347100000000012</v>
      </c>
      <c r="BF35" s="5">
        <v>72.347100000000012</v>
      </c>
      <c r="BK35" s="58">
        <v>2025</v>
      </c>
      <c r="BL35" s="60">
        <v>49.176099999999998</v>
      </c>
      <c r="BM35" s="60">
        <v>14.6127</v>
      </c>
      <c r="BN35" s="57">
        <v>63.788799999999995</v>
      </c>
      <c r="BQ35" s="57">
        <v>63.788799999999995</v>
      </c>
      <c r="BW35" s="37">
        <v>2025</v>
      </c>
      <c r="BX35" s="39">
        <v>60.592399999999998</v>
      </c>
      <c r="BY35" s="39">
        <v>20.058199999999999</v>
      </c>
      <c r="BZ35" s="21">
        <v>80.650599999999997</v>
      </c>
    </row>
    <row r="36" spans="2:84" ht="15.75" thickBot="1" x14ac:dyDescent="0.3">
      <c r="AE36" s="37">
        <v>2030</v>
      </c>
      <c r="AF36" s="39">
        <v>67.755200000000002</v>
      </c>
      <c r="AG36" s="39">
        <v>21.709299999999999</v>
      </c>
      <c r="AH36" s="21">
        <v>89.464500000000001</v>
      </c>
      <c r="AP36" s="45"/>
      <c r="AQ36" s="47">
        <v>63.678199999999997</v>
      </c>
      <c r="AR36" s="47">
        <v>20.7911</v>
      </c>
      <c r="AS36" s="44">
        <v>84.469300000000004</v>
      </c>
      <c r="BA36" s="3">
        <v>2030</v>
      </c>
      <c r="BB36" s="4">
        <v>44.889699999999998</v>
      </c>
      <c r="BC36" s="4">
        <v>15.1426</v>
      </c>
      <c r="BD36" s="5">
        <v>60.032299999999999</v>
      </c>
      <c r="BF36" s="5">
        <v>60.032299999999999</v>
      </c>
      <c r="BK36" s="58">
        <v>2030</v>
      </c>
      <c r="BL36" s="60">
        <v>29.372399999999999</v>
      </c>
      <c r="BM36" s="60">
        <v>8.6338000000000008</v>
      </c>
      <c r="BN36" s="57">
        <v>38.0062</v>
      </c>
      <c r="BQ36" s="57">
        <v>38.0062</v>
      </c>
      <c r="BW36" s="37">
        <v>2030</v>
      </c>
      <c r="BX36" s="39">
        <v>67.755200000000002</v>
      </c>
      <c r="BY36" s="39">
        <v>21.709299999999999</v>
      </c>
      <c r="BZ36" s="21">
        <v>89.464500000000001</v>
      </c>
    </row>
    <row r="37" spans="2:84" ht="15.75" thickBot="1" x14ac:dyDescent="0.3">
      <c r="B37" s="71" t="s">
        <v>39</v>
      </c>
      <c r="AE37" s="37">
        <v>2035</v>
      </c>
      <c r="AF37" s="39">
        <v>72.229100000000003</v>
      </c>
      <c r="AG37" s="39">
        <v>22.450399999999998</v>
      </c>
      <c r="AH37" s="21">
        <v>94.679500000000004</v>
      </c>
      <c r="AP37" s="45"/>
      <c r="AQ37" s="47">
        <v>61.8996</v>
      </c>
      <c r="AR37" s="47">
        <v>19.799700000000001</v>
      </c>
      <c r="AS37" s="44">
        <v>81.699299999999994</v>
      </c>
      <c r="BA37" s="3">
        <v>2035</v>
      </c>
      <c r="BB37" s="4">
        <v>30.145800000000001</v>
      </c>
      <c r="BC37" s="4">
        <v>10.826499999999999</v>
      </c>
      <c r="BD37" s="5">
        <v>40.972300000000004</v>
      </c>
      <c r="BF37" s="5">
        <v>40.972300000000004</v>
      </c>
      <c r="BK37" s="58">
        <v>2035</v>
      </c>
      <c r="BL37" s="60">
        <v>10.637600000000001</v>
      </c>
      <c r="BM37" s="60">
        <v>7.9271000000000003</v>
      </c>
      <c r="BN37" s="57">
        <v>18.564700000000002</v>
      </c>
      <c r="BQ37" s="57">
        <v>18.564700000000002</v>
      </c>
      <c r="BW37" s="37">
        <v>2035</v>
      </c>
      <c r="BX37" s="39">
        <v>72.229100000000003</v>
      </c>
      <c r="BY37" s="39">
        <v>22.450399999999998</v>
      </c>
      <c r="BZ37" s="21">
        <v>94.679500000000004</v>
      </c>
    </row>
    <row r="38" spans="2:84" ht="26.25" thickBot="1" x14ac:dyDescent="0.3">
      <c r="B38" s="72" t="s">
        <v>0</v>
      </c>
      <c r="C38" s="73" t="s">
        <v>43</v>
      </c>
      <c r="D38" s="73" t="s">
        <v>44</v>
      </c>
      <c r="E38" s="73" t="s">
        <v>45</v>
      </c>
      <c r="F38" s="73" t="s">
        <v>10</v>
      </c>
      <c r="G38" s="73" t="s">
        <v>46</v>
      </c>
      <c r="H38" s="73" t="s">
        <v>13</v>
      </c>
      <c r="I38" s="73" t="s">
        <v>47</v>
      </c>
      <c r="J38" s="73" t="s">
        <v>48</v>
      </c>
      <c r="K38" s="73" t="s">
        <v>20</v>
      </c>
      <c r="AE38" s="37">
        <v>2040</v>
      </c>
      <c r="AF38" s="39">
        <v>75.447100000000006</v>
      </c>
      <c r="AG38" s="39">
        <v>22.792999999999999</v>
      </c>
      <c r="AH38" s="21">
        <v>98.240100000000012</v>
      </c>
      <c r="AP38" s="45"/>
      <c r="AQ38" s="47">
        <v>62.500399999999999</v>
      </c>
      <c r="AR38" s="47">
        <v>19.570399999999999</v>
      </c>
      <c r="AS38" s="44">
        <v>82.070799999999991</v>
      </c>
      <c r="BA38" s="3">
        <v>2040</v>
      </c>
      <c r="BB38" s="4">
        <v>18.558199999999999</v>
      </c>
      <c r="BC38" s="4">
        <v>7.9242999999999997</v>
      </c>
      <c r="BD38" s="5">
        <v>26.482499999999998</v>
      </c>
      <c r="BF38" s="5">
        <v>26.482499999999998</v>
      </c>
      <c r="BK38" s="58">
        <v>2040</v>
      </c>
      <c r="BL38" s="60">
        <v>0</v>
      </c>
      <c r="BM38" s="60">
        <v>7.9062000000000001</v>
      </c>
      <c r="BN38" s="57">
        <v>7.9062000000000001</v>
      </c>
      <c r="BQ38" s="57">
        <v>7.9062000000000001</v>
      </c>
      <c r="BW38" s="37">
        <v>2040</v>
      </c>
      <c r="BX38" s="39">
        <v>75.447100000000006</v>
      </c>
      <c r="BY38" s="39">
        <v>22.792999999999999</v>
      </c>
      <c r="BZ38" s="21">
        <v>98.240100000000012</v>
      </c>
    </row>
    <row r="39" spans="2:84" ht="15.75" thickBot="1" x14ac:dyDescent="0.3">
      <c r="B39" s="72">
        <v>2019</v>
      </c>
      <c r="C39" s="74">
        <v>269.4325</v>
      </c>
      <c r="D39" s="74">
        <v>249.2398</v>
      </c>
      <c r="E39" s="74">
        <v>238.81580000000002</v>
      </c>
      <c r="F39" s="74">
        <v>59.134499999999996</v>
      </c>
      <c r="G39" s="74">
        <v>25.486199999999997</v>
      </c>
      <c r="H39" s="74">
        <v>1.1855</v>
      </c>
      <c r="I39" s="74">
        <v>7.3300000000000004E-2</v>
      </c>
      <c r="J39" s="74">
        <v>0</v>
      </c>
      <c r="K39" s="74">
        <v>0.52449999999999997</v>
      </c>
      <c r="L39" s="75">
        <f>+SUM(C39:K39)</f>
        <v>843.89210000000003</v>
      </c>
      <c r="M39" s="75"/>
      <c r="AE39" s="37">
        <v>2045</v>
      </c>
      <c r="AF39" s="39">
        <v>79.880099999999999</v>
      </c>
      <c r="AG39" s="39">
        <v>23.496400000000001</v>
      </c>
      <c r="AH39" s="21">
        <v>103.37649999999999</v>
      </c>
      <c r="AP39" s="45"/>
      <c r="AQ39" s="47">
        <v>66.274199999999993</v>
      </c>
      <c r="AR39" s="47">
        <v>20.326799999999999</v>
      </c>
      <c r="AS39" s="44">
        <v>86.600999999999999</v>
      </c>
      <c r="BA39" s="3">
        <v>2045</v>
      </c>
      <c r="BB39" s="4">
        <v>7.3718000000000004</v>
      </c>
      <c r="BC39" s="4">
        <v>7.9074</v>
      </c>
      <c r="BD39" s="5">
        <v>15.279199999999999</v>
      </c>
      <c r="BF39" s="5">
        <v>15.279199999999999</v>
      </c>
      <c r="BK39" s="58">
        <v>2045</v>
      </c>
      <c r="BL39" s="60">
        <v>0</v>
      </c>
      <c r="BM39" s="60">
        <v>7.9055999999999997</v>
      </c>
      <c r="BN39" s="57">
        <v>7.9055999999999997</v>
      </c>
      <c r="BQ39" s="57">
        <v>7.9055999999999997</v>
      </c>
      <c r="BW39" s="37">
        <v>2045</v>
      </c>
      <c r="BX39" s="39">
        <v>79.880099999999999</v>
      </c>
      <c r="BY39" s="39">
        <v>23.496400000000001</v>
      </c>
      <c r="BZ39" s="21">
        <v>103.37649999999999</v>
      </c>
    </row>
    <row r="40" spans="2:84" ht="15.75" thickBot="1" x14ac:dyDescent="0.3">
      <c r="B40" s="72">
        <v>2020</v>
      </c>
      <c r="C40" s="74">
        <v>275.0127</v>
      </c>
      <c r="D40" s="74">
        <v>255.96729999999999</v>
      </c>
      <c r="E40" s="74">
        <v>222.92160000000001</v>
      </c>
      <c r="F40" s="74">
        <v>59.684599999999996</v>
      </c>
      <c r="G40" s="74">
        <v>24.9116</v>
      </c>
      <c r="H40" s="74">
        <v>1.2103999999999999</v>
      </c>
      <c r="I40" s="74">
        <v>6.7599999999999993E-2</v>
      </c>
      <c r="J40" s="74">
        <v>0</v>
      </c>
      <c r="K40" s="74">
        <v>0.52939999999999998</v>
      </c>
      <c r="L40" s="75">
        <f t="shared" ref="L40:L45" si="0">+SUM(C40:K40)</f>
        <v>840.30520000000013</v>
      </c>
      <c r="M40" s="75"/>
      <c r="AE40" s="37">
        <v>2050</v>
      </c>
      <c r="AF40" s="39">
        <v>85.044200000000004</v>
      </c>
      <c r="AG40" s="39">
        <v>24.394500000000001</v>
      </c>
      <c r="AH40" s="21">
        <v>109.43870000000001</v>
      </c>
      <c r="AP40" s="45"/>
      <c r="AQ40" s="47">
        <v>70.823800000000006</v>
      </c>
      <c r="AR40" s="47">
        <v>21.224399999999999</v>
      </c>
      <c r="AS40" s="44">
        <v>92.048200000000008</v>
      </c>
      <c r="BA40" s="3">
        <v>2050</v>
      </c>
      <c r="BB40" s="4">
        <v>0</v>
      </c>
      <c r="BC40" s="4">
        <v>7.4989999999999997</v>
      </c>
      <c r="BD40" s="5">
        <v>7.4989999999999997</v>
      </c>
      <c r="BF40" s="5">
        <v>7.4989999999999997</v>
      </c>
      <c r="BK40" s="58">
        <v>2050</v>
      </c>
      <c r="BL40" s="60">
        <v>0</v>
      </c>
      <c r="BM40" s="60">
        <v>7.4988999999999999</v>
      </c>
      <c r="BN40" s="57">
        <v>7.4988999999999999</v>
      </c>
      <c r="BQ40" s="57">
        <v>7.4988999999999999</v>
      </c>
      <c r="BW40" s="37">
        <v>2050</v>
      </c>
      <c r="BX40" s="39">
        <v>85.044200000000004</v>
      </c>
      <c r="BY40" s="39">
        <v>24.394500000000001</v>
      </c>
      <c r="BZ40" s="21">
        <v>109.43870000000001</v>
      </c>
    </row>
    <row r="41" spans="2:84" x14ac:dyDescent="0.25">
      <c r="B41" s="72">
        <v>2025</v>
      </c>
      <c r="C41" s="74">
        <v>313.82159999999999</v>
      </c>
      <c r="D41" s="74">
        <v>284.66819999999996</v>
      </c>
      <c r="E41" s="74">
        <v>249.41579999999999</v>
      </c>
      <c r="F41" s="74">
        <v>75.018000000000001</v>
      </c>
      <c r="G41" s="74">
        <v>27.618199999999998</v>
      </c>
      <c r="H41" s="74">
        <v>1.4689000000000001</v>
      </c>
      <c r="I41" s="74">
        <v>8.0299999999999996E-2</v>
      </c>
      <c r="J41" s="74">
        <v>0</v>
      </c>
      <c r="K41" s="74">
        <v>0.66539999999999999</v>
      </c>
      <c r="L41" s="75">
        <f t="shared" si="0"/>
        <v>952.75639999999987</v>
      </c>
      <c r="M41" s="75"/>
    </row>
    <row r="42" spans="2:84" x14ac:dyDescent="0.25">
      <c r="B42" s="72">
        <v>2030</v>
      </c>
      <c r="C42" s="74">
        <v>340.25659999999999</v>
      </c>
      <c r="D42" s="74">
        <v>297.40249999999997</v>
      </c>
      <c r="E42" s="74">
        <v>279.95000000000005</v>
      </c>
      <c r="F42" s="74">
        <v>91.357600000000005</v>
      </c>
      <c r="G42" s="74">
        <v>30.031199999999998</v>
      </c>
      <c r="H42" s="74">
        <v>1.7181999999999999</v>
      </c>
      <c r="I42" s="74">
        <v>8.8800000000000004E-2</v>
      </c>
      <c r="J42" s="74">
        <v>0</v>
      </c>
      <c r="K42" s="74">
        <v>0.81030000000000002</v>
      </c>
      <c r="L42" s="75">
        <f t="shared" si="0"/>
        <v>1041.6152000000002</v>
      </c>
      <c r="M42" s="75"/>
    </row>
    <row r="43" spans="2:84" x14ac:dyDescent="0.25">
      <c r="B43" s="72">
        <v>2035</v>
      </c>
      <c r="C43" s="74">
        <v>353.62580000000003</v>
      </c>
      <c r="D43" s="74">
        <v>299.3922</v>
      </c>
      <c r="E43" s="74">
        <v>313.51769999999999</v>
      </c>
      <c r="F43" s="74">
        <v>109.45009999999999</v>
      </c>
      <c r="G43" s="74">
        <v>31.882599999999996</v>
      </c>
      <c r="H43" s="74">
        <v>1.9790000000000001</v>
      </c>
      <c r="I43" s="74">
        <v>9.4100000000000003E-2</v>
      </c>
      <c r="J43" s="74">
        <v>0</v>
      </c>
      <c r="K43" s="74">
        <v>0.9708</v>
      </c>
      <c r="L43" s="75">
        <f t="shared" si="0"/>
        <v>1110.9123</v>
      </c>
      <c r="M43" s="75"/>
    </row>
    <row r="44" spans="2:84" x14ac:dyDescent="0.25">
      <c r="B44" s="72">
        <v>2040</v>
      </c>
      <c r="C44" s="74">
        <v>357.47579999999999</v>
      </c>
      <c r="D44" s="74">
        <v>297.62960000000004</v>
      </c>
      <c r="E44" s="74">
        <v>357.16610000000003</v>
      </c>
      <c r="F44" s="74">
        <v>129.768</v>
      </c>
      <c r="G44" s="74">
        <v>34.121699999999997</v>
      </c>
      <c r="H44" s="74">
        <v>2.2671999999999999</v>
      </c>
      <c r="I44" s="74">
        <v>9.8900000000000002E-2</v>
      </c>
      <c r="J44" s="74">
        <v>0</v>
      </c>
      <c r="K44" s="74">
        <v>1.1511</v>
      </c>
      <c r="L44" s="75">
        <f t="shared" si="0"/>
        <v>1179.6784</v>
      </c>
      <c r="M44" s="75"/>
    </row>
    <row r="45" spans="2:84" x14ac:dyDescent="0.25">
      <c r="B45" s="72">
        <v>2045</v>
      </c>
      <c r="C45" s="74">
        <v>350.81380000000001</v>
      </c>
      <c r="D45" s="74">
        <v>294.49270000000001</v>
      </c>
      <c r="E45" s="74">
        <v>418.81800000000004</v>
      </c>
      <c r="F45" s="74">
        <v>151.02089999999998</v>
      </c>
      <c r="G45" s="74">
        <v>37.129800000000003</v>
      </c>
      <c r="H45" s="74">
        <v>2.6068000000000002</v>
      </c>
      <c r="I45" s="74">
        <v>0.1076</v>
      </c>
      <c r="J45" s="74">
        <v>0</v>
      </c>
      <c r="K45" s="74">
        <v>1.3395999999999999</v>
      </c>
      <c r="L45" s="75">
        <f t="shared" si="0"/>
        <v>1256.3292000000001</v>
      </c>
      <c r="M45" s="75"/>
    </row>
    <row r="46" spans="2:84" ht="15.75" thickBot="1" x14ac:dyDescent="0.3">
      <c r="B46" s="72">
        <v>2050</v>
      </c>
      <c r="C46" s="74">
        <v>343.17560000000003</v>
      </c>
      <c r="D46" s="74">
        <v>293.5419</v>
      </c>
      <c r="E46" s="74">
        <v>494.47460000000001</v>
      </c>
      <c r="F46" s="74">
        <v>172.37039999999999</v>
      </c>
      <c r="G46" s="74">
        <v>40.573300000000003</v>
      </c>
      <c r="H46" s="71">
        <v>2.9931000000000001</v>
      </c>
      <c r="I46" s="76">
        <v>0.1196</v>
      </c>
      <c r="J46" s="76">
        <v>0.1196</v>
      </c>
      <c r="K46" s="76">
        <v>1.5289999999999999</v>
      </c>
      <c r="L46" s="75">
        <f>+SUM(C46:K46)</f>
        <v>1348.8970999999999</v>
      </c>
      <c r="M46" s="75"/>
      <c r="Q46" t="s">
        <v>39</v>
      </c>
      <c r="AE46" s="21" t="s">
        <v>19</v>
      </c>
      <c r="AF46" s="21" t="s">
        <v>23</v>
      </c>
      <c r="AQ46" s="44" t="s">
        <v>23</v>
      </c>
      <c r="BA46" s="5" t="s">
        <v>19</v>
      </c>
      <c r="BB46" s="5" t="s">
        <v>23</v>
      </c>
      <c r="BK46" s="57" t="s">
        <v>19</v>
      </c>
      <c r="BL46" s="57" t="s">
        <v>23</v>
      </c>
      <c r="BW46" s="21" t="s">
        <v>19</v>
      </c>
      <c r="BX46" s="21" t="s">
        <v>23</v>
      </c>
    </row>
    <row r="47" spans="2:84" ht="27" thickBot="1" x14ac:dyDescent="0.3">
      <c r="Q47" s="67" t="s">
        <v>0</v>
      </c>
      <c r="R47" s="66" t="s">
        <v>43</v>
      </c>
      <c r="S47" s="66" t="s">
        <v>44</v>
      </c>
      <c r="T47" s="66" t="s">
        <v>45</v>
      </c>
      <c r="U47" s="66" t="s">
        <v>10</v>
      </c>
      <c r="V47" s="66" t="s">
        <v>46</v>
      </c>
      <c r="W47" s="66" t="s">
        <v>13</v>
      </c>
      <c r="X47" s="66" t="s">
        <v>47</v>
      </c>
      <c r="Y47" s="66" t="s">
        <v>48</v>
      </c>
      <c r="Z47" s="66" t="s">
        <v>20</v>
      </c>
      <c r="AE47" s="37" t="s">
        <v>0</v>
      </c>
      <c r="AF47" s="37" t="s">
        <v>1</v>
      </c>
      <c r="AG47" s="37" t="s">
        <v>2</v>
      </c>
      <c r="AH47" s="37" t="s">
        <v>4</v>
      </c>
      <c r="AI47" s="37" t="s">
        <v>10</v>
      </c>
      <c r="AJ47" s="37" t="s">
        <v>7</v>
      </c>
      <c r="AK47" s="37" t="s">
        <v>13</v>
      </c>
      <c r="AL47" s="37" t="s">
        <v>14</v>
      </c>
      <c r="AM47" s="37" t="s">
        <v>18</v>
      </c>
      <c r="AP47" s="45"/>
      <c r="AQ47" s="45" t="s">
        <v>1</v>
      </c>
      <c r="AR47" s="45" t="s">
        <v>2</v>
      </c>
      <c r="AS47" s="45" t="s">
        <v>4</v>
      </c>
      <c r="AT47" s="45" t="s">
        <v>10</v>
      </c>
      <c r="AU47" s="45" t="s">
        <v>7</v>
      </c>
      <c r="AV47" s="45" t="s">
        <v>13</v>
      </c>
      <c r="AW47" s="45" t="s">
        <v>14</v>
      </c>
      <c r="AX47" s="45" t="s">
        <v>18</v>
      </c>
      <c r="BA47" s="3" t="s">
        <v>0</v>
      </c>
      <c r="BB47" s="3" t="s">
        <v>1</v>
      </c>
      <c r="BC47" s="3" t="s">
        <v>2</v>
      </c>
      <c r="BD47" s="3" t="s">
        <v>4</v>
      </c>
      <c r="BE47" s="3" t="s">
        <v>10</v>
      </c>
      <c r="BF47" s="3" t="s">
        <v>7</v>
      </c>
      <c r="BG47" s="3" t="s">
        <v>13</v>
      </c>
      <c r="BH47" s="3" t="s">
        <v>14</v>
      </c>
      <c r="BI47" s="3" t="s">
        <v>18</v>
      </c>
      <c r="BK47" s="58" t="s">
        <v>0</v>
      </c>
      <c r="BL47" s="58" t="s">
        <v>1</v>
      </c>
      <c r="BM47" s="58" t="s">
        <v>2</v>
      </c>
      <c r="BN47" s="58" t="s">
        <v>4</v>
      </c>
      <c r="BO47" s="58" t="s">
        <v>10</v>
      </c>
      <c r="BP47" s="58" t="s">
        <v>7</v>
      </c>
      <c r="BQ47" s="58" t="s">
        <v>13</v>
      </c>
      <c r="BR47" s="58" t="s">
        <v>14</v>
      </c>
      <c r="BS47" s="58" t="s">
        <v>18</v>
      </c>
      <c r="BW47" s="37" t="s">
        <v>0</v>
      </c>
      <c r="BX47" s="37" t="s">
        <v>1</v>
      </c>
      <c r="BY47" s="37" t="s">
        <v>2</v>
      </c>
      <c r="BZ47" s="37" t="s">
        <v>4</v>
      </c>
      <c r="CA47" s="37" t="s">
        <v>10</v>
      </c>
      <c r="CB47" s="37" t="s">
        <v>7</v>
      </c>
      <c r="CC47" s="37" t="s">
        <v>13</v>
      </c>
      <c r="CD47" s="37" t="s">
        <v>14</v>
      </c>
      <c r="CE47" s="37" t="s">
        <v>18</v>
      </c>
    </row>
    <row r="48" spans="2:84" ht="15.75" thickBot="1" x14ac:dyDescent="0.3">
      <c r="Q48" s="67">
        <v>2019</v>
      </c>
      <c r="R48" s="68">
        <f>+AF7+AF48+AF64</f>
        <v>269.4325</v>
      </c>
      <c r="S48" s="68">
        <f>+AG7+AG48+AG64</f>
        <v>249.2398</v>
      </c>
      <c r="T48" s="68">
        <f>+AH7+AF20+AF33+AH48+AH64</f>
        <v>238.81580000000002</v>
      </c>
      <c r="U48" s="68">
        <f>+AI64+AI48</f>
        <v>59.134499999999996</v>
      </c>
      <c r="V48" s="68">
        <f>+AG20+AG33+AJ48+AJ64</f>
        <v>25.486199999999997</v>
      </c>
      <c r="W48" s="69">
        <f>+AK64+AK48</f>
        <v>1.1855</v>
      </c>
      <c r="X48" s="69">
        <f t="shared" ref="X48:X55" si="1">+AL48</f>
        <v>7.3300000000000004E-2</v>
      </c>
      <c r="Y48" s="69">
        <f t="shared" ref="Y48:Y55" si="2">+AM48+AM64</f>
        <v>0</v>
      </c>
      <c r="Z48" s="69">
        <f>+AL64</f>
        <v>0.52449999999999997</v>
      </c>
      <c r="AA48" s="65">
        <f>+SUM(R48:Z48)</f>
        <v>843.89210000000003</v>
      </c>
      <c r="AB48" s="65">
        <f>+AI7+AH20+AH33+AN48+AN64</f>
        <v>843.89209999999991</v>
      </c>
      <c r="AE48" s="37">
        <v>2019</v>
      </c>
      <c r="AF48" s="39">
        <v>2.5236000000000001</v>
      </c>
      <c r="AG48" s="39">
        <v>0.21970000000000001</v>
      </c>
      <c r="AH48" s="39">
        <v>98.535499999999999</v>
      </c>
      <c r="AI48" s="39">
        <v>4.0000000000000001E-3</v>
      </c>
      <c r="AJ48" s="39">
        <v>4.1689999999999996</v>
      </c>
      <c r="AK48" s="39">
        <v>0.44080000000000003</v>
      </c>
      <c r="AL48" s="39">
        <v>7.3300000000000004E-2</v>
      </c>
      <c r="AM48" s="39">
        <v>0</v>
      </c>
      <c r="AN48" s="21">
        <v>105.9659</v>
      </c>
      <c r="AP48" s="45">
        <v>105.9659</v>
      </c>
      <c r="AQ48" s="47">
        <v>2.5236000000000001</v>
      </c>
      <c r="AR48" s="47">
        <v>0.21970000000000001</v>
      </c>
      <c r="AS48" s="47">
        <v>98.535499999999999</v>
      </c>
      <c r="AT48" s="47">
        <v>4.0000000000000001E-3</v>
      </c>
      <c r="AU48" s="47">
        <v>4.1689999999999996</v>
      </c>
      <c r="AV48" s="47">
        <v>0.44080000000000003</v>
      </c>
      <c r="AW48" s="47">
        <v>7.3300000000000004E-2</v>
      </c>
      <c r="AX48" s="47">
        <v>1</v>
      </c>
      <c r="AY48" s="44">
        <v>106.9659</v>
      </c>
      <c r="BA48" s="3">
        <v>2019</v>
      </c>
      <c r="BB48" s="4">
        <v>2.5236000000000001</v>
      </c>
      <c r="BC48" s="4">
        <v>0.21970000000000001</v>
      </c>
      <c r="BD48" s="4">
        <v>98.535499999999999</v>
      </c>
      <c r="BE48" s="4">
        <v>4.0000000000000001E-3</v>
      </c>
      <c r="BF48" s="4">
        <v>4.1689999999999996</v>
      </c>
      <c r="BG48" s="4">
        <v>0.44080000000000003</v>
      </c>
      <c r="BH48" s="4">
        <v>7.3300000000000004E-2</v>
      </c>
      <c r="BI48" s="4">
        <v>0</v>
      </c>
      <c r="BJ48" s="5">
        <v>105.9659</v>
      </c>
      <c r="BK48" s="58">
        <v>2019</v>
      </c>
      <c r="BL48" s="60">
        <v>2.5236000000000001</v>
      </c>
      <c r="BM48" s="60">
        <v>0.21970000000000001</v>
      </c>
      <c r="BN48" s="60">
        <v>98.535499999999999</v>
      </c>
      <c r="BO48" s="60">
        <v>4.0000000000000001E-3</v>
      </c>
      <c r="BP48" s="60">
        <v>4.1689999999999996</v>
      </c>
      <c r="BQ48" s="60">
        <v>0.44080000000000003</v>
      </c>
      <c r="BR48" s="60">
        <v>7.3300000000000004E-2</v>
      </c>
      <c r="BS48" s="60">
        <v>0</v>
      </c>
      <c r="BT48" s="57">
        <v>105.9659</v>
      </c>
      <c r="BV48" s="57">
        <v>105.9659</v>
      </c>
      <c r="BW48" s="37">
        <v>2019</v>
      </c>
      <c r="BX48" s="39">
        <v>2.5236000000000001</v>
      </c>
      <c r="BY48" s="39">
        <v>0.21970000000000001</v>
      </c>
      <c r="BZ48" s="39">
        <v>98.535499999999999</v>
      </c>
      <c r="CA48" s="39">
        <v>4.0000000000000001E-3</v>
      </c>
      <c r="CB48" s="39">
        <v>4.1689999999999996</v>
      </c>
      <c r="CC48" s="39">
        <v>0.44080000000000003</v>
      </c>
      <c r="CD48" s="39">
        <v>7.3300000000000004E-2</v>
      </c>
      <c r="CE48" s="39">
        <v>0</v>
      </c>
      <c r="CF48" s="21">
        <v>105.9659</v>
      </c>
    </row>
    <row r="49" spans="17:84" ht="15.75" thickBot="1" x14ac:dyDescent="0.3">
      <c r="Q49" s="67">
        <v>2020</v>
      </c>
      <c r="R49" s="68">
        <f t="shared" ref="R49:S49" si="3">+AF8+AF49+AF65</f>
        <v>275.0127</v>
      </c>
      <c r="S49" s="68">
        <f t="shared" si="3"/>
        <v>255.96729999999999</v>
      </c>
      <c r="T49" s="68">
        <f t="shared" ref="T49:T55" si="4">+AH8+AF21+AF34+AH49+AH65</f>
        <v>222.92160000000001</v>
      </c>
      <c r="U49" s="68">
        <f t="shared" ref="U49:U55" si="5">+AI65+AI49</f>
        <v>59.684599999999996</v>
      </c>
      <c r="V49" s="68">
        <f t="shared" ref="V49:V55" si="6">+AG21+AG34+AJ49+AJ65</f>
        <v>24.9116</v>
      </c>
      <c r="W49" s="69">
        <f t="shared" ref="W49:W54" si="7">+AK65+AK49</f>
        <v>1.2103999999999999</v>
      </c>
      <c r="X49" s="69">
        <f t="shared" si="1"/>
        <v>6.7599999999999993E-2</v>
      </c>
      <c r="Y49" s="69">
        <f t="shared" si="2"/>
        <v>0</v>
      </c>
      <c r="Z49" s="69">
        <f t="shared" ref="Z49:Z54" si="8">+AL65</f>
        <v>0.52939999999999998</v>
      </c>
      <c r="AA49" s="65">
        <f t="shared" ref="AA49:AA54" si="9">+SUM(R49:Z49)</f>
        <v>840.30520000000013</v>
      </c>
      <c r="AB49" s="65">
        <f t="shared" ref="AB49:AB55" si="10">+AI8+AH21+AH34+AN49+AN65</f>
        <v>840.3051999999999</v>
      </c>
      <c r="AE49" s="37">
        <v>2020</v>
      </c>
      <c r="AF49" s="39">
        <v>2.1497999999999999</v>
      </c>
      <c r="AG49" s="39">
        <v>0.156</v>
      </c>
      <c r="AH49" s="39">
        <v>90.397400000000005</v>
      </c>
      <c r="AI49" s="39">
        <v>3.8E-3</v>
      </c>
      <c r="AJ49" s="39">
        <v>4.0277000000000003</v>
      </c>
      <c r="AK49" s="39">
        <v>0.3377</v>
      </c>
      <c r="AL49" s="39">
        <v>6.7599999999999993E-2</v>
      </c>
      <c r="AM49" s="39">
        <v>0</v>
      </c>
      <c r="AN49" s="21">
        <v>97.14</v>
      </c>
      <c r="AP49" s="45">
        <v>98.619399999999999</v>
      </c>
      <c r="AQ49" s="47">
        <v>2.1480000000000001</v>
      </c>
      <c r="AR49" s="47">
        <v>0.15579999999999999</v>
      </c>
      <c r="AS49" s="47">
        <v>90.360200000000006</v>
      </c>
      <c r="AT49" s="47">
        <v>3.8E-3</v>
      </c>
      <c r="AU49" s="47">
        <v>4.0271999999999997</v>
      </c>
      <c r="AV49" s="47">
        <v>0.33739999999999998</v>
      </c>
      <c r="AW49" s="47">
        <v>6.7500000000000004E-2</v>
      </c>
      <c r="AX49" s="47">
        <v>1</v>
      </c>
      <c r="AY49" s="44">
        <v>98.099899999999991</v>
      </c>
      <c r="BA49" s="3">
        <v>2020</v>
      </c>
      <c r="BB49" s="4">
        <v>2.1989000000000001</v>
      </c>
      <c r="BC49" s="4">
        <v>0.45529999999999998</v>
      </c>
      <c r="BD49" s="4">
        <v>91.528700000000001</v>
      </c>
      <c r="BE49" s="4">
        <v>3.8999999999999998E-3</v>
      </c>
      <c r="BF49" s="4">
        <v>4.0404</v>
      </c>
      <c r="BG49" s="4">
        <v>0.3453</v>
      </c>
      <c r="BH49" s="4">
        <v>6.9099999999999995E-2</v>
      </c>
      <c r="BI49" s="4">
        <v>0</v>
      </c>
      <c r="BJ49" s="5">
        <v>98.641600000000011</v>
      </c>
      <c r="BK49" s="58">
        <v>2020</v>
      </c>
      <c r="BL49" s="60">
        <v>2.1989999999999998</v>
      </c>
      <c r="BM49" s="60">
        <v>0.45279999999999998</v>
      </c>
      <c r="BN49" s="60">
        <v>91.506500000000003</v>
      </c>
      <c r="BO49" s="60">
        <v>3.8999999999999998E-3</v>
      </c>
      <c r="BP49" s="60">
        <v>4.0427</v>
      </c>
      <c r="BQ49" s="60">
        <v>0.34539999999999998</v>
      </c>
      <c r="BR49" s="60">
        <v>6.9099999999999995E-2</v>
      </c>
      <c r="BS49" s="60">
        <v>0</v>
      </c>
      <c r="BT49" s="57">
        <v>98.619399999999999</v>
      </c>
      <c r="BV49" s="57">
        <v>98.619399999999999</v>
      </c>
      <c r="BW49" s="37">
        <v>2020</v>
      </c>
      <c r="BX49" s="39">
        <v>2.1497999999999999</v>
      </c>
      <c r="BY49" s="39">
        <v>0.156</v>
      </c>
      <c r="BZ49" s="39">
        <v>90.397400000000005</v>
      </c>
      <c r="CA49" s="39">
        <v>3.8E-3</v>
      </c>
      <c r="CB49" s="39">
        <v>4.0277000000000003</v>
      </c>
      <c r="CC49" s="39">
        <v>0.3377</v>
      </c>
      <c r="CD49" s="39">
        <v>6.7599999999999993E-2</v>
      </c>
      <c r="CE49" s="39">
        <v>0</v>
      </c>
      <c r="CF49" s="21">
        <v>97.14</v>
      </c>
    </row>
    <row r="50" spans="17:84" ht="15.75" thickBot="1" x14ac:dyDescent="0.3">
      <c r="Q50" s="67">
        <v>2025</v>
      </c>
      <c r="R50" s="68">
        <f t="shared" ref="R50:S50" si="11">+AF9+AF50+AF66</f>
        <v>313.82159999999999</v>
      </c>
      <c r="S50" s="68">
        <f t="shared" si="11"/>
        <v>284.66819999999996</v>
      </c>
      <c r="T50" s="68">
        <f t="shared" si="4"/>
        <v>249.41579999999999</v>
      </c>
      <c r="U50" s="68">
        <f t="shared" si="5"/>
        <v>75.018000000000001</v>
      </c>
      <c r="V50" s="68">
        <f t="shared" si="6"/>
        <v>27.618199999999998</v>
      </c>
      <c r="W50" s="69">
        <f t="shared" si="7"/>
        <v>1.4689000000000001</v>
      </c>
      <c r="X50" s="69">
        <f t="shared" si="1"/>
        <v>8.0299999999999996E-2</v>
      </c>
      <c r="Y50" s="69">
        <f t="shared" si="2"/>
        <v>0</v>
      </c>
      <c r="Z50" s="69">
        <f t="shared" si="8"/>
        <v>0.66539999999999999</v>
      </c>
      <c r="AA50" s="65">
        <f t="shared" si="9"/>
        <v>952.75639999999987</v>
      </c>
      <c r="AB50" s="65">
        <f t="shared" si="10"/>
        <v>952.75639999999987</v>
      </c>
      <c r="AE50" s="37">
        <v>2025</v>
      </c>
      <c r="AF50" s="39">
        <v>2.5537999999999998</v>
      </c>
      <c r="AG50" s="39">
        <v>0.18429999999999999</v>
      </c>
      <c r="AH50" s="39">
        <v>103.985</v>
      </c>
      <c r="AI50" s="39">
        <v>4.4000000000000003E-3</v>
      </c>
      <c r="AJ50" s="39">
        <v>4.1509999999999998</v>
      </c>
      <c r="AK50" s="39">
        <v>0.40200000000000002</v>
      </c>
      <c r="AL50" s="39">
        <v>8.0299999999999996E-2</v>
      </c>
      <c r="AM50" s="39">
        <v>0</v>
      </c>
      <c r="AN50" s="21">
        <v>111.3608</v>
      </c>
      <c r="AP50" s="45">
        <v>114.10899999999999</v>
      </c>
      <c r="AQ50" s="47">
        <v>2.1126</v>
      </c>
      <c r="AR50" s="47">
        <v>0.1822</v>
      </c>
      <c r="AS50" s="47">
        <v>104.82</v>
      </c>
      <c r="AT50" s="47">
        <v>4.3E-3</v>
      </c>
      <c r="AU50" s="47">
        <v>4.1436999999999999</v>
      </c>
      <c r="AV50" s="47">
        <v>0.39829999999999999</v>
      </c>
      <c r="AW50" s="47">
        <v>7.9399999999999998E-2</v>
      </c>
      <c r="AX50" s="47">
        <v>1</v>
      </c>
      <c r="AY50" s="44">
        <v>112.7405</v>
      </c>
      <c r="BA50" s="3">
        <v>2025</v>
      </c>
      <c r="BB50" s="4">
        <v>2.0251999999999999</v>
      </c>
      <c r="BC50" s="4">
        <v>0.45760000000000001</v>
      </c>
      <c r="BD50" s="4">
        <v>102.5119</v>
      </c>
      <c r="BE50" s="4">
        <v>3.3999999999999998E-3</v>
      </c>
      <c r="BF50" s="4">
        <v>4.1322000000000001</v>
      </c>
      <c r="BG50" s="4">
        <v>0.34660000000000002</v>
      </c>
      <c r="BH50" s="4">
        <v>5.8700000000000002E-2</v>
      </c>
      <c r="BI50" s="4">
        <v>0</v>
      </c>
      <c r="BJ50" s="5">
        <v>109.53559999999999</v>
      </c>
      <c r="BK50" s="58">
        <v>2025</v>
      </c>
      <c r="BL50" s="60">
        <v>1.5875999999999999</v>
      </c>
      <c r="BM50" s="60">
        <v>0.38550000000000001</v>
      </c>
      <c r="BN50" s="60">
        <v>107.77849999999999</v>
      </c>
      <c r="BO50" s="60">
        <v>2.5000000000000001E-3</v>
      </c>
      <c r="BP50" s="60">
        <v>4.0160999999999998</v>
      </c>
      <c r="BQ50" s="60">
        <v>0.28129999999999999</v>
      </c>
      <c r="BR50" s="60">
        <v>3.7600000000000001E-2</v>
      </c>
      <c r="BS50" s="60">
        <v>1.9900000000000001E-2</v>
      </c>
      <c r="BT50" s="57">
        <v>114.10899999999999</v>
      </c>
      <c r="BV50" s="57">
        <v>114.10899999999999</v>
      </c>
      <c r="BW50" s="37">
        <v>2025</v>
      </c>
      <c r="BX50" s="39">
        <v>2.5537999999999998</v>
      </c>
      <c r="BY50" s="39">
        <v>0.18429999999999999</v>
      </c>
      <c r="BZ50" s="39">
        <v>103.985</v>
      </c>
      <c r="CA50" s="39">
        <v>4.4000000000000003E-3</v>
      </c>
      <c r="CB50" s="39">
        <v>4.1509999999999998</v>
      </c>
      <c r="CC50" s="39">
        <v>0.40200000000000002</v>
      </c>
      <c r="CD50" s="39">
        <v>8.0299999999999996E-2</v>
      </c>
      <c r="CE50" s="39">
        <v>0</v>
      </c>
      <c r="CF50" s="21">
        <v>111.3608</v>
      </c>
    </row>
    <row r="51" spans="17:84" ht="15.75" thickBot="1" x14ac:dyDescent="0.3">
      <c r="Q51" s="67">
        <v>2030</v>
      </c>
      <c r="R51" s="68">
        <f t="shared" ref="R51:S51" si="12">+AF10+AF51+AF67</f>
        <v>340.25659999999999</v>
      </c>
      <c r="S51" s="68">
        <f t="shared" si="12"/>
        <v>297.40249999999997</v>
      </c>
      <c r="T51" s="68">
        <f t="shared" si="4"/>
        <v>279.95000000000005</v>
      </c>
      <c r="U51" s="68">
        <f t="shared" si="5"/>
        <v>91.357600000000005</v>
      </c>
      <c r="V51" s="68">
        <f t="shared" si="6"/>
        <v>30.031199999999998</v>
      </c>
      <c r="W51" s="69">
        <f t="shared" si="7"/>
        <v>1.7181999999999999</v>
      </c>
      <c r="X51" s="69">
        <f t="shared" si="1"/>
        <v>8.8800000000000004E-2</v>
      </c>
      <c r="Y51" s="69">
        <f t="shared" si="2"/>
        <v>0</v>
      </c>
      <c r="Z51" s="69">
        <f t="shared" si="8"/>
        <v>0.81030000000000002</v>
      </c>
      <c r="AA51" s="65">
        <f t="shared" si="9"/>
        <v>1041.6152000000002</v>
      </c>
      <c r="AB51" s="65">
        <f t="shared" si="10"/>
        <v>1041.6152</v>
      </c>
      <c r="AE51" s="37">
        <v>2030</v>
      </c>
      <c r="AF51" s="39">
        <v>2.8365999999999998</v>
      </c>
      <c r="AG51" s="39">
        <v>0.20330000000000001</v>
      </c>
      <c r="AH51" s="39">
        <v>116.0694</v>
      </c>
      <c r="AI51" s="39">
        <v>4.7000000000000002E-3</v>
      </c>
      <c r="AJ51" s="39">
        <v>4.2382</v>
      </c>
      <c r="AK51" s="39">
        <v>0.44819999999999999</v>
      </c>
      <c r="AL51" s="39">
        <v>8.8800000000000004E-2</v>
      </c>
      <c r="AM51" s="39">
        <v>0</v>
      </c>
      <c r="AN51" s="21">
        <v>123.88920000000002</v>
      </c>
      <c r="AP51" s="45">
        <v>131.82839999999999</v>
      </c>
      <c r="AQ51" s="47">
        <v>1.8063</v>
      </c>
      <c r="AR51" s="47">
        <v>0.1915</v>
      </c>
      <c r="AS51" s="47">
        <v>115.8289</v>
      </c>
      <c r="AT51" s="47">
        <v>4.4999999999999997E-3</v>
      </c>
      <c r="AU51" s="47">
        <v>4.1974</v>
      </c>
      <c r="AV51" s="47">
        <v>0.4274</v>
      </c>
      <c r="AW51" s="47">
        <v>8.3500000000000005E-2</v>
      </c>
      <c r="AX51" s="47">
        <v>1</v>
      </c>
      <c r="AY51" s="44">
        <v>123.5395</v>
      </c>
      <c r="BA51" s="3">
        <v>2030</v>
      </c>
      <c r="BB51" s="4">
        <v>1.5765</v>
      </c>
      <c r="BC51" s="4">
        <v>0.38790000000000002</v>
      </c>
      <c r="BD51" s="4">
        <v>108.78440000000001</v>
      </c>
      <c r="BE51" s="4">
        <v>2.5999999999999999E-3</v>
      </c>
      <c r="BF51" s="4">
        <v>4.1471</v>
      </c>
      <c r="BG51" s="4">
        <v>0.3105</v>
      </c>
      <c r="BH51" s="4">
        <v>3.85E-2</v>
      </c>
      <c r="BI51" s="4">
        <v>0</v>
      </c>
      <c r="BJ51" s="5">
        <v>115.2475</v>
      </c>
      <c r="BK51" s="58">
        <v>2030</v>
      </c>
      <c r="BL51" s="60">
        <v>0.81779999999999997</v>
      </c>
      <c r="BM51" s="60">
        <v>0.23599999999999999</v>
      </c>
      <c r="BN51" s="60">
        <v>106.17610000000001</v>
      </c>
      <c r="BO51" s="60">
        <v>8.9999999999999998E-4</v>
      </c>
      <c r="BP51" s="60">
        <v>3.9039999999999999</v>
      </c>
      <c r="BQ51" s="60">
        <v>0.18260000000000001</v>
      </c>
      <c r="BR51" s="60">
        <v>0</v>
      </c>
      <c r="BS51" s="60">
        <v>20.510999999999999</v>
      </c>
      <c r="BT51" s="57">
        <v>131.82839999999999</v>
      </c>
      <c r="BV51" s="57">
        <v>131.82839999999999</v>
      </c>
      <c r="BW51" s="37">
        <v>2030</v>
      </c>
      <c r="BX51" s="39">
        <v>2.8365999999999998</v>
      </c>
      <c r="BY51" s="39">
        <v>0.20330000000000001</v>
      </c>
      <c r="BZ51" s="39">
        <v>116.0694</v>
      </c>
      <c r="CA51" s="39">
        <v>4.7000000000000002E-3</v>
      </c>
      <c r="CB51" s="39">
        <v>4.2382</v>
      </c>
      <c r="CC51" s="39">
        <v>0.44819999999999999</v>
      </c>
      <c r="CD51" s="39">
        <v>8.8800000000000004E-2</v>
      </c>
      <c r="CE51" s="39">
        <v>0</v>
      </c>
      <c r="CF51" s="21">
        <v>123.88920000000002</v>
      </c>
    </row>
    <row r="52" spans="17:84" ht="15.75" thickBot="1" x14ac:dyDescent="0.3">
      <c r="Q52" s="67">
        <v>2035</v>
      </c>
      <c r="R52" s="68">
        <f t="shared" ref="R52:S52" si="13">+AF11+AF52+AF68</f>
        <v>353.62580000000003</v>
      </c>
      <c r="S52" s="68">
        <f t="shared" si="13"/>
        <v>299.3922</v>
      </c>
      <c r="T52" s="68">
        <f t="shared" si="4"/>
        <v>313.51769999999999</v>
      </c>
      <c r="U52" s="68">
        <f t="shared" si="5"/>
        <v>109.45009999999999</v>
      </c>
      <c r="V52" s="68">
        <f t="shared" si="6"/>
        <v>31.882599999999996</v>
      </c>
      <c r="W52" s="69">
        <f t="shared" si="7"/>
        <v>1.9790000000000001</v>
      </c>
      <c r="X52" s="69">
        <f t="shared" si="1"/>
        <v>9.4100000000000003E-2</v>
      </c>
      <c r="Y52" s="69">
        <f t="shared" si="2"/>
        <v>0</v>
      </c>
      <c r="Z52" s="69">
        <f t="shared" si="8"/>
        <v>0.9708</v>
      </c>
      <c r="AA52" s="65">
        <f t="shared" si="9"/>
        <v>1110.9123</v>
      </c>
      <c r="AB52" s="65">
        <f t="shared" si="10"/>
        <v>1110.9123</v>
      </c>
      <c r="AE52" s="37">
        <v>2035</v>
      </c>
      <c r="AF52" s="39">
        <v>3.0423</v>
      </c>
      <c r="AG52" s="39">
        <v>0.21529999999999999</v>
      </c>
      <c r="AH52" s="39">
        <v>127.72</v>
      </c>
      <c r="AI52" s="39">
        <v>5.0000000000000001E-3</v>
      </c>
      <c r="AJ52" s="39">
        <v>4.3049999999999997</v>
      </c>
      <c r="AK52" s="39">
        <v>0.48480000000000001</v>
      </c>
      <c r="AL52" s="39">
        <v>9.4100000000000003E-2</v>
      </c>
      <c r="AM52" s="39">
        <v>0</v>
      </c>
      <c r="AN52" s="21">
        <v>135.8665</v>
      </c>
      <c r="AP52" s="45">
        <v>147.7099</v>
      </c>
      <c r="AQ52" s="47">
        <v>1.359</v>
      </c>
      <c r="AR52" s="47">
        <v>0.18609999999999999</v>
      </c>
      <c r="AS52" s="47">
        <v>123.8439</v>
      </c>
      <c r="AT52" s="47">
        <v>4.4000000000000003E-3</v>
      </c>
      <c r="AU52" s="47">
        <v>4.2035</v>
      </c>
      <c r="AV52" s="47">
        <v>0.43280000000000002</v>
      </c>
      <c r="AW52" s="47">
        <v>8.0799999999999997E-2</v>
      </c>
      <c r="AX52" s="47">
        <v>1</v>
      </c>
      <c r="AY52" s="44">
        <v>131.1105</v>
      </c>
      <c r="BA52" s="3">
        <v>2035</v>
      </c>
      <c r="BB52" s="4">
        <v>1.1319999999999999</v>
      </c>
      <c r="BC52" s="4">
        <v>0.31919999999999998</v>
      </c>
      <c r="BD52" s="4">
        <v>116.34520000000001</v>
      </c>
      <c r="BE52" s="4">
        <v>1.6999999999999999E-3</v>
      </c>
      <c r="BF52" s="4">
        <v>4.1665999999999999</v>
      </c>
      <c r="BG52" s="4">
        <v>0.2782</v>
      </c>
      <c r="BH52" s="4">
        <v>1.89E-2</v>
      </c>
      <c r="BI52" s="4">
        <v>0</v>
      </c>
      <c r="BJ52" s="5">
        <v>122.26180000000001</v>
      </c>
      <c r="BK52" s="58">
        <v>2035</v>
      </c>
      <c r="BL52" s="60">
        <v>0.69110000000000005</v>
      </c>
      <c r="BM52" s="60">
        <v>0.2475</v>
      </c>
      <c r="BN52" s="60">
        <v>108.7921</v>
      </c>
      <c r="BO52" s="60">
        <v>8.9999999999999998E-4</v>
      </c>
      <c r="BP52" s="60">
        <v>3.9563999999999999</v>
      </c>
      <c r="BQ52" s="60">
        <v>0.2026</v>
      </c>
      <c r="BR52" s="60">
        <v>0</v>
      </c>
      <c r="BS52" s="60">
        <v>33.819299999999998</v>
      </c>
      <c r="BT52" s="57">
        <v>147.7099</v>
      </c>
      <c r="BV52" s="57">
        <v>147.7099</v>
      </c>
      <c r="BW52" s="37">
        <v>2035</v>
      </c>
      <c r="BX52" s="39">
        <v>3.0423</v>
      </c>
      <c r="BY52" s="39">
        <v>0.21529999999999999</v>
      </c>
      <c r="BZ52" s="39">
        <v>127.72</v>
      </c>
      <c r="CA52" s="39">
        <v>5.0000000000000001E-3</v>
      </c>
      <c r="CB52" s="39">
        <v>4.3049999999999997</v>
      </c>
      <c r="CC52" s="39">
        <v>0.48480000000000001</v>
      </c>
      <c r="CD52" s="39">
        <v>9.4100000000000003E-2</v>
      </c>
      <c r="CE52" s="39">
        <v>0</v>
      </c>
      <c r="CF52" s="21">
        <v>135.8665</v>
      </c>
    </row>
    <row r="53" spans="17:84" ht="15.75" thickBot="1" x14ac:dyDescent="0.3">
      <c r="Q53" s="67">
        <v>2040</v>
      </c>
      <c r="R53" s="68">
        <f t="shared" ref="R53:S53" si="14">+AF12+AF53+AF69</f>
        <v>357.47579999999999</v>
      </c>
      <c r="S53" s="68">
        <f t="shared" si="14"/>
        <v>297.62960000000004</v>
      </c>
      <c r="T53" s="68">
        <f t="shared" si="4"/>
        <v>357.16610000000003</v>
      </c>
      <c r="U53" s="68">
        <f t="shared" si="5"/>
        <v>129.768</v>
      </c>
      <c r="V53" s="68">
        <f t="shared" si="6"/>
        <v>34.121699999999997</v>
      </c>
      <c r="W53" s="69">
        <f t="shared" si="7"/>
        <v>2.2671999999999999</v>
      </c>
      <c r="X53" s="69">
        <f t="shared" si="1"/>
        <v>9.8900000000000002E-2</v>
      </c>
      <c r="Y53" s="69">
        <f t="shared" si="2"/>
        <v>0</v>
      </c>
      <c r="Z53" s="69">
        <f t="shared" si="8"/>
        <v>1.1511</v>
      </c>
      <c r="AA53" s="65">
        <f t="shared" si="9"/>
        <v>1179.6784</v>
      </c>
      <c r="AB53" s="65">
        <f t="shared" si="10"/>
        <v>1179.6784000000002</v>
      </c>
      <c r="AE53" s="37">
        <v>2040</v>
      </c>
      <c r="AF53" s="39">
        <v>3.2429999999999999</v>
      </c>
      <c r="AG53" s="39">
        <v>0.22639999999999999</v>
      </c>
      <c r="AH53" s="39">
        <v>140.4605</v>
      </c>
      <c r="AI53" s="39">
        <v>5.1999999999999998E-3</v>
      </c>
      <c r="AJ53" s="39">
        <v>4.3716999999999997</v>
      </c>
      <c r="AK53" s="39">
        <v>0.52149999999999996</v>
      </c>
      <c r="AL53" s="39">
        <v>9.8900000000000002E-2</v>
      </c>
      <c r="AM53" s="39">
        <v>0</v>
      </c>
      <c r="AN53" s="21">
        <v>148.9272</v>
      </c>
      <c r="AP53" s="45">
        <v>169.75069999999999</v>
      </c>
      <c r="AQ53" s="47">
        <v>0.95550000000000002</v>
      </c>
      <c r="AR53" s="47">
        <v>0.19059999999999999</v>
      </c>
      <c r="AS53" s="47">
        <v>135.77680000000001</v>
      </c>
      <c r="AT53" s="47">
        <v>4.4999999999999997E-3</v>
      </c>
      <c r="AU53" s="47">
        <v>4.2451999999999996</v>
      </c>
      <c r="AV53" s="47">
        <v>0.45590000000000003</v>
      </c>
      <c r="AW53" s="47">
        <v>8.2600000000000007E-2</v>
      </c>
      <c r="AX53" s="47">
        <v>1</v>
      </c>
      <c r="AY53" s="44">
        <v>142.71110000000004</v>
      </c>
      <c r="BA53" s="3">
        <v>2040</v>
      </c>
      <c r="BB53" s="4">
        <v>0.73709999999999998</v>
      </c>
      <c r="BC53" s="4">
        <v>0.29430000000000001</v>
      </c>
      <c r="BD53" s="4">
        <v>131.34880000000001</v>
      </c>
      <c r="BE53" s="4">
        <v>8.9999999999999998E-4</v>
      </c>
      <c r="BF53" s="4">
        <v>4.2641</v>
      </c>
      <c r="BG53" s="4">
        <v>0.2631</v>
      </c>
      <c r="BH53" s="4">
        <v>0</v>
      </c>
      <c r="BI53" s="4">
        <v>0</v>
      </c>
      <c r="BJ53" s="5">
        <v>136.90830000000003</v>
      </c>
      <c r="BK53" s="58">
        <v>2040</v>
      </c>
      <c r="BL53" s="60">
        <v>0.53800000000000003</v>
      </c>
      <c r="BM53" s="60">
        <v>0.28320000000000001</v>
      </c>
      <c r="BN53" s="60">
        <v>112.73609999999999</v>
      </c>
      <c r="BO53" s="60">
        <v>8.9999999999999998E-4</v>
      </c>
      <c r="BP53" s="60">
        <v>4.0437000000000003</v>
      </c>
      <c r="BQ53" s="60">
        <v>0.23250000000000001</v>
      </c>
      <c r="BR53" s="60">
        <v>0</v>
      </c>
      <c r="BS53" s="60">
        <v>51.9163</v>
      </c>
      <c r="BT53" s="57">
        <v>169.75069999999999</v>
      </c>
      <c r="BV53" s="57">
        <v>169.75069999999999</v>
      </c>
      <c r="BW53" s="37">
        <v>2040</v>
      </c>
      <c r="BX53" s="39">
        <v>3.2429999999999999</v>
      </c>
      <c r="BY53" s="39">
        <v>0.22639999999999999</v>
      </c>
      <c r="BZ53" s="39">
        <v>140.4605</v>
      </c>
      <c r="CA53" s="39">
        <v>5.1999999999999998E-3</v>
      </c>
      <c r="CB53" s="39">
        <v>4.3716999999999997</v>
      </c>
      <c r="CC53" s="39">
        <v>0.52149999999999996</v>
      </c>
      <c r="CD53" s="39">
        <v>9.8900000000000002E-2</v>
      </c>
      <c r="CE53" s="39">
        <v>0</v>
      </c>
      <c r="CF53" s="21">
        <v>148.9272</v>
      </c>
    </row>
    <row r="54" spans="17:84" ht="15.75" thickBot="1" x14ac:dyDescent="0.3">
      <c r="Q54" s="67">
        <v>2045</v>
      </c>
      <c r="R54" s="68">
        <f t="shared" ref="R54:S54" si="15">+AF13+AF54+AF70</f>
        <v>350.81380000000001</v>
      </c>
      <c r="S54" s="68">
        <f t="shared" si="15"/>
        <v>294.49270000000001</v>
      </c>
      <c r="T54" s="68">
        <f t="shared" si="4"/>
        <v>418.81800000000004</v>
      </c>
      <c r="U54" s="68">
        <f t="shared" si="5"/>
        <v>151.02089999999998</v>
      </c>
      <c r="V54" s="68">
        <f t="shared" si="6"/>
        <v>37.129800000000003</v>
      </c>
      <c r="W54" s="69">
        <f t="shared" si="7"/>
        <v>2.6068000000000002</v>
      </c>
      <c r="X54" s="69">
        <f t="shared" si="1"/>
        <v>0.1076</v>
      </c>
      <c r="Y54" s="69">
        <f t="shared" si="2"/>
        <v>0</v>
      </c>
      <c r="Z54" s="69">
        <f t="shared" si="8"/>
        <v>1.3395999999999999</v>
      </c>
      <c r="AA54" s="65">
        <f t="shared" si="9"/>
        <v>1256.3292000000001</v>
      </c>
      <c r="AB54" s="65">
        <f t="shared" si="10"/>
        <v>1256.3292000000001</v>
      </c>
      <c r="AE54" s="37">
        <v>2045</v>
      </c>
      <c r="AF54" s="39">
        <v>3.5529999999999999</v>
      </c>
      <c r="AG54" s="39">
        <v>0.2462</v>
      </c>
      <c r="AH54" s="39">
        <v>157.16470000000001</v>
      </c>
      <c r="AI54" s="39">
        <v>5.5999999999999999E-3</v>
      </c>
      <c r="AJ54" s="39">
        <v>4.4701000000000004</v>
      </c>
      <c r="AK54" s="39">
        <v>0.57410000000000005</v>
      </c>
      <c r="AL54" s="39">
        <v>0.1076</v>
      </c>
      <c r="AM54" s="39">
        <v>0</v>
      </c>
      <c r="AN54" s="21">
        <v>166.12129999999999</v>
      </c>
      <c r="AP54" s="45">
        <v>189.20880000000002</v>
      </c>
      <c r="AQ54" s="47">
        <v>0.54290000000000005</v>
      </c>
      <c r="AR54" s="47">
        <v>0.20880000000000001</v>
      </c>
      <c r="AS54" s="47">
        <v>153.71549999999999</v>
      </c>
      <c r="AT54" s="47">
        <v>4.7999999999999996E-3</v>
      </c>
      <c r="AU54" s="47">
        <v>4.3365</v>
      </c>
      <c r="AV54" s="47">
        <v>0.50429999999999997</v>
      </c>
      <c r="AW54" s="47">
        <v>9.0700000000000003E-2</v>
      </c>
      <c r="AX54" s="47">
        <v>1</v>
      </c>
      <c r="AY54" s="44">
        <v>160.40349999999998</v>
      </c>
      <c r="BA54" s="3">
        <v>2045</v>
      </c>
      <c r="BB54" s="4">
        <v>0.55530000000000002</v>
      </c>
      <c r="BC54" s="4">
        <v>0.33729999999999999</v>
      </c>
      <c r="BD54" s="4">
        <v>153.06899999999999</v>
      </c>
      <c r="BE54" s="4">
        <v>8.9999999999999998E-4</v>
      </c>
      <c r="BF54" s="4">
        <v>4.4028999999999998</v>
      </c>
      <c r="BG54" s="4">
        <v>0.30370000000000003</v>
      </c>
      <c r="BH54" s="4">
        <v>0</v>
      </c>
      <c r="BI54" s="4">
        <v>0</v>
      </c>
      <c r="BJ54" s="5">
        <v>158.66909999999996</v>
      </c>
      <c r="BK54" s="58">
        <v>2045</v>
      </c>
      <c r="BL54" s="60">
        <v>0.3256</v>
      </c>
      <c r="BM54" s="60">
        <v>0.3266</v>
      </c>
      <c r="BN54" s="60">
        <v>124.01</v>
      </c>
      <c r="BO54" s="60">
        <v>8.9999999999999998E-4</v>
      </c>
      <c r="BP54" s="60">
        <v>4.1486000000000001</v>
      </c>
      <c r="BQ54" s="60">
        <v>0.26840000000000003</v>
      </c>
      <c r="BR54" s="60">
        <v>0</v>
      </c>
      <c r="BS54" s="60">
        <v>60.128700000000002</v>
      </c>
      <c r="BT54" s="57">
        <v>189.20880000000002</v>
      </c>
      <c r="BV54" s="57">
        <v>189.20880000000002</v>
      </c>
      <c r="BW54" s="37">
        <v>2045</v>
      </c>
      <c r="BX54" s="39">
        <v>3.5529999999999999</v>
      </c>
      <c r="BY54" s="39">
        <v>0.2462</v>
      </c>
      <c r="BZ54" s="39">
        <v>157.16470000000001</v>
      </c>
      <c r="CA54" s="39">
        <v>5.5999999999999999E-3</v>
      </c>
      <c r="CB54" s="39">
        <v>4.4701000000000004</v>
      </c>
      <c r="CC54" s="39">
        <v>0.57410000000000005</v>
      </c>
      <c r="CD54" s="39">
        <v>0.1076</v>
      </c>
      <c r="CE54" s="39">
        <v>0</v>
      </c>
      <c r="CF54" s="21">
        <v>166.12129999999999</v>
      </c>
    </row>
    <row r="55" spans="17:84" ht="15.75" thickBot="1" x14ac:dyDescent="0.3">
      <c r="Q55" s="67">
        <v>2050</v>
      </c>
      <c r="R55" s="68">
        <f t="shared" ref="R55:S55" si="16">+AF14+AF55+AF71</f>
        <v>343.17560000000003</v>
      </c>
      <c r="S55" s="68">
        <f t="shared" si="16"/>
        <v>293.5419</v>
      </c>
      <c r="T55" s="68">
        <f t="shared" si="4"/>
        <v>494.47460000000001</v>
      </c>
      <c r="U55" s="68">
        <f t="shared" si="5"/>
        <v>172.37039999999999</v>
      </c>
      <c r="V55" s="68">
        <f t="shared" si="6"/>
        <v>40.573300000000003</v>
      </c>
      <c r="W55">
        <f>+AK71+AK55</f>
        <v>2.9931000000000001</v>
      </c>
      <c r="X55" s="70">
        <f t="shared" si="1"/>
        <v>0.1196</v>
      </c>
      <c r="Y55" s="70">
        <f t="shared" si="2"/>
        <v>0</v>
      </c>
      <c r="Z55" s="70">
        <f>+AL71</f>
        <v>1.5289999999999999</v>
      </c>
      <c r="AA55" s="65">
        <f>+SUM(R55:Z55)</f>
        <v>1348.7774999999999</v>
      </c>
      <c r="AB55" s="65">
        <f t="shared" si="10"/>
        <v>1348.7774999999999</v>
      </c>
      <c r="AE55" s="37">
        <v>2050</v>
      </c>
      <c r="AF55" s="39">
        <v>3.9535999999999998</v>
      </c>
      <c r="AG55" s="39">
        <v>0.27300000000000002</v>
      </c>
      <c r="AH55" s="39">
        <v>177.739</v>
      </c>
      <c r="AI55" s="39">
        <v>6.1000000000000004E-3</v>
      </c>
      <c r="AJ55" s="39">
        <v>4.5945999999999998</v>
      </c>
      <c r="AK55" s="39">
        <v>0.63990000000000002</v>
      </c>
      <c r="AL55" s="39">
        <v>0.1196</v>
      </c>
      <c r="AM55" s="39">
        <v>0</v>
      </c>
      <c r="AN55" s="21">
        <v>187.32580000000002</v>
      </c>
      <c r="AP55" s="45">
        <v>212.33340000000004</v>
      </c>
      <c r="AQ55" s="47">
        <v>3.49E-2</v>
      </c>
      <c r="AR55" s="47">
        <v>0.23319999999999999</v>
      </c>
      <c r="AS55" s="47">
        <v>175.84809999999999</v>
      </c>
      <c r="AT55" s="47">
        <v>5.3E-3</v>
      </c>
      <c r="AU55" s="47">
        <v>4.4513999999999996</v>
      </c>
      <c r="AV55" s="47">
        <v>0.56459999999999999</v>
      </c>
      <c r="AW55" s="47">
        <v>0.10150000000000001</v>
      </c>
      <c r="AX55" s="47">
        <v>1</v>
      </c>
      <c r="AY55" s="44">
        <v>182.239</v>
      </c>
      <c r="BA55" s="3">
        <v>2050</v>
      </c>
      <c r="BB55" s="4">
        <v>0.30159999999999998</v>
      </c>
      <c r="BC55" s="4">
        <v>0.38919999999999999</v>
      </c>
      <c r="BD55" s="4">
        <v>180.05799999999999</v>
      </c>
      <c r="BE55" s="4">
        <v>8.9999999999999998E-4</v>
      </c>
      <c r="BF55" s="4">
        <v>4.5693000000000001</v>
      </c>
      <c r="BG55" s="4">
        <v>0.35220000000000001</v>
      </c>
      <c r="BH55" s="4">
        <v>0</v>
      </c>
      <c r="BI55" s="4">
        <v>0</v>
      </c>
      <c r="BJ55" s="5">
        <v>185.6712</v>
      </c>
      <c r="BK55" s="58">
        <v>2050</v>
      </c>
      <c r="BL55" s="60">
        <v>3.4700000000000002E-2</v>
      </c>
      <c r="BM55" s="60">
        <v>0.37819999999999998</v>
      </c>
      <c r="BN55" s="60">
        <v>137.4393</v>
      </c>
      <c r="BO55" s="60">
        <v>8.9999999999999998E-4</v>
      </c>
      <c r="BP55" s="60">
        <v>4.2732999999999999</v>
      </c>
      <c r="BQ55" s="60">
        <v>0.31109999999999999</v>
      </c>
      <c r="BR55" s="60">
        <v>0</v>
      </c>
      <c r="BS55" s="60">
        <v>69.895899999999997</v>
      </c>
      <c r="BT55" s="57">
        <v>212.33340000000004</v>
      </c>
      <c r="BV55" s="57">
        <v>212.33340000000004</v>
      </c>
      <c r="BW55" s="37">
        <v>2050</v>
      </c>
      <c r="BX55" s="39">
        <v>3.9535999999999998</v>
      </c>
      <c r="BY55" s="39">
        <v>0.27300000000000002</v>
      </c>
      <c r="BZ55" s="39">
        <v>177.739</v>
      </c>
      <c r="CA55" s="39">
        <v>6.1000000000000004E-3</v>
      </c>
      <c r="CB55" s="39">
        <v>4.5945999999999998</v>
      </c>
      <c r="CC55" s="39">
        <v>0.63990000000000002</v>
      </c>
      <c r="CD55" s="39">
        <v>0.1196</v>
      </c>
      <c r="CE55" s="39">
        <v>0</v>
      </c>
      <c r="CF55" s="21">
        <v>187.32580000000002</v>
      </c>
    </row>
    <row r="61" spans="17:84" ht="15.75" thickBot="1" x14ac:dyDescent="0.3"/>
    <row r="62" spans="17:84" ht="15.75" thickBot="1" x14ac:dyDescent="0.3">
      <c r="AE62" s="37" t="s">
        <v>21</v>
      </c>
      <c r="AF62" s="21" t="s">
        <v>23</v>
      </c>
      <c r="AG62" s="37"/>
      <c r="AH62" s="37"/>
      <c r="AI62" s="37"/>
      <c r="AJ62" s="37"/>
      <c r="AK62" s="37"/>
      <c r="AL62" s="37"/>
      <c r="AM62" s="37"/>
      <c r="AN62" s="37"/>
      <c r="AO62" s="37"/>
      <c r="AP62" s="45"/>
      <c r="AQ62" s="44" t="s">
        <v>23</v>
      </c>
      <c r="AR62" s="45"/>
      <c r="AS62" s="45"/>
      <c r="AT62" s="45"/>
      <c r="AU62" s="45"/>
      <c r="AV62" s="45"/>
      <c r="AW62" s="45"/>
      <c r="AX62" s="45"/>
      <c r="AY62" s="45"/>
      <c r="BA62" s="3" t="s">
        <v>21</v>
      </c>
      <c r="BB62" s="5" t="s">
        <v>23</v>
      </c>
      <c r="BC62" s="3"/>
      <c r="BD62" s="3"/>
      <c r="BE62" s="3"/>
      <c r="BF62" s="3"/>
      <c r="BG62" s="3"/>
      <c r="BH62" s="3"/>
      <c r="BI62" s="3"/>
      <c r="BJ62" s="3"/>
      <c r="BK62" s="58" t="s">
        <v>21</v>
      </c>
      <c r="BL62" s="57" t="s">
        <v>23</v>
      </c>
      <c r="BM62" s="58"/>
      <c r="BN62" s="58"/>
      <c r="BO62" s="58"/>
      <c r="BP62" s="58"/>
      <c r="BQ62" s="58"/>
      <c r="BR62" s="58"/>
      <c r="BS62" s="58"/>
      <c r="BT62" s="58"/>
      <c r="BW62" s="37" t="s">
        <v>21</v>
      </c>
      <c r="BX62" s="21" t="s">
        <v>23</v>
      </c>
      <c r="BY62" s="37"/>
      <c r="BZ62" s="37"/>
      <c r="CA62" s="37"/>
      <c r="CB62" s="37"/>
      <c r="CC62" s="37"/>
      <c r="CD62" s="37"/>
      <c r="CE62" s="37"/>
      <c r="CF62" s="37"/>
    </row>
    <row r="63" spans="17:84" ht="27" thickBot="1" x14ac:dyDescent="0.3">
      <c r="AE63" s="37" t="s">
        <v>0</v>
      </c>
      <c r="AF63" s="37" t="s">
        <v>1</v>
      </c>
      <c r="AG63" s="37" t="s">
        <v>2</v>
      </c>
      <c r="AH63" s="37" t="s">
        <v>4</v>
      </c>
      <c r="AI63" s="37" t="s">
        <v>10</v>
      </c>
      <c r="AJ63" s="37" t="s">
        <v>7</v>
      </c>
      <c r="AK63" s="37" t="s">
        <v>13</v>
      </c>
      <c r="AL63" s="37" t="s">
        <v>20</v>
      </c>
      <c r="AM63" s="37" t="s">
        <v>18</v>
      </c>
      <c r="AP63" s="45"/>
      <c r="AQ63" s="45" t="s">
        <v>1</v>
      </c>
      <c r="AR63" s="45" t="s">
        <v>2</v>
      </c>
      <c r="AS63" s="45" t="s">
        <v>4</v>
      </c>
      <c r="AT63" s="45" t="s">
        <v>10</v>
      </c>
      <c r="AU63" s="45" t="s">
        <v>7</v>
      </c>
      <c r="AV63" s="45" t="s">
        <v>13</v>
      </c>
      <c r="AW63" s="45" t="s">
        <v>20</v>
      </c>
      <c r="AX63" s="45" t="s">
        <v>18</v>
      </c>
      <c r="BA63" s="3" t="s">
        <v>0</v>
      </c>
      <c r="BB63" s="3" t="s">
        <v>1</v>
      </c>
      <c r="BC63" s="3" t="s">
        <v>2</v>
      </c>
      <c r="BD63" s="3" t="s">
        <v>4</v>
      </c>
      <c r="BE63" s="3" t="s">
        <v>10</v>
      </c>
      <c r="BF63" s="3" t="s">
        <v>7</v>
      </c>
      <c r="BG63" s="3" t="s">
        <v>13</v>
      </c>
      <c r="BH63" s="3" t="s">
        <v>20</v>
      </c>
      <c r="BI63" s="3" t="s">
        <v>18</v>
      </c>
      <c r="BK63" s="58" t="s">
        <v>0</v>
      </c>
      <c r="BL63" s="58" t="s">
        <v>1</v>
      </c>
      <c r="BM63" s="58" t="s">
        <v>2</v>
      </c>
      <c r="BN63" s="58" t="s">
        <v>4</v>
      </c>
      <c r="BO63" s="58" t="s">
        <v>10</v>
      </c>
      <c r="BP63" s="58" t="s">
        <v>7</v>
      </c>
      <c r="BQ63" s="58" t="s">
        <v>13</v>
      </c>
      <c r="BR63" s="58" t="s">
        <v>20</v>
      </c>
      <c r="BS63" s="58" t="s">
        <v>18</v>
      </c>
      <c r="BW63" s="37" t="s">
        <v>0</v>
      </c>
      <c r="BX63" s="37" t="s">
        <v>1</v>
      </c>
      <c r="BY63" s="37" t="s">
        <v>2</v>
      </c>
      <c r="BZ63" s="37" t="s">
        <v>4</v>
      </c>
      <c r="CA63" s="37" t="s">
        <v>10</v>
      </c>
      <c r="CB63" s="37" t="s">
        <v>7</v>
      </c>
      <c r="CC63" s="37" t="s">
        <v>13</v>
      </c>
      <c r="CD63" s="37" t="s">
        <v>20</v>
      </c>
      <c r="CE63" s="37" t="s">
        <v>18</v>
      </c>
    </row>
    <row r="64" spans="17:84" ht="15.75" thickBot="1" x14ac:dyDescent="0.3">
      <c r="AE64" s="37">
        <v>2019</v>
      </c>
      <c r="AF64" s="39">
        <v>244.58779999999999</v>
      </c>
      <c r="AG64" s="39">
        <v>248.8082</v>
      </c>
      <c r="AH64" s="39">
        <v>20.912099999999999</v>
      </c>
      <c r="AI64" s="39">
        <v>59.130499999999998</v>
      </c>
      <c r="AJ64" s="39">
        <v>3.1099999999999999E-2</v>
      </c>
      <c r="AK64" s="39">
        <v>0.74470000000000003</v>
      </c>
      <c r="AL64" s="39">
        <v>0.52449999999999997</v>
      </c>
      <c r="AM64" s="43">
        <v>0</v>
      </c>
      <c r="AN64" s="21">
        <v>574.73889999999994</v>
      </c>
      <c r="AP64" s="45">
        <v>574.73889999999994</v>
      </c>
      <c r="AQ64" s="47">
        <v>244.58779999999999</v>
      </c>
      <c r="AR64" s="47">
        <v>248.8082</v>
      </c>
      <c r="AS64" s="47">
        <v>20.912099999999999</v>
      </c>
      <c r="AT64" s="47">
        <v>59.130499999999998</v>
      </c>
      <c r="AU64" s="47">
        <v>3.1099999999999999E-2</v>
      </c>
      <c r="AV64" s="47">
        <v>0.74470000000000003</v>
      </c>
      <c r="AW64" s="47">
        <v>0.52449999999999997</v>
      </c>
      <c r="AX64" s="51">
        <v>1</v>
      </c>
      <c r="AY64" s="44">
        <v>575.73889999999994</v>
      </c>
      <c r="BA64" s="3">
        <v>2019</v>
      </c>
      <c r="BB64" s="4">
        <v>244.58779999999999</v>
      </c>
      <c r="BC64" s="4">
        <v>248.8082</v>
      </c>
      <c r="BD64" s="4">
        <v>20.912099999999999</v>
      </c>
      <c r="BE64" s="4">
        <v>59.130499999999998</v>
      </c>
      <c r="BF64" s="4">
        <v>3.1099999999999999E-2</v>
      </c>
      <c r="BG64" s="4">
        <v>0.74470000000000003</v>
      </c>
      <c r="BH64" s="4">
        <v>0.52449999999999997</v>
      </c>
      <c r="BI64" s="56">
        <v>0</v>
      </c>
      <c r="BJ64" s="5">
        <v>574.73889999999994</v>
      </c>
      <c r="BK64" s="58">
        <v>2019</v>
      </c>
      <c r="BL64" s="60">
        <v>244.58779999999999</v>
      </c>
      <c r="BM64" s="60">
        <v>248.8082</v>
      </c>
      <c r="BN64" s="60">
        <v>20.912099999999999</v>
      </c>
      <c r="BO64" s="60">
        <v>59.130499999999998</v>
      </c>
      <c r="BP64" s="60">
        <v>3.1099999999999999E-2</v>
      </c>
      <c r="BQ64" s="60">
        <v>0.74470000000000003</v>
      </c>
      <c r="BR64" s="60">
        <v>0.52449999999999997</v>
      </c>
      <c r="BS64" s="64">
        <v>0</v>
      </c>
      <c r="BT64" s="57">
        <v>574.73889999999994</v>
      </c>
      <c r="BV64" s="57">
        <v>574.73889999999994</v>
      </c>
      <c r="BW64" s="37">
        <v>2019</v>
      </c>
      <c r="BX64" s="39">
        <v>244.58779999999999</v>
      </c>
      <c r="BY64" s="39">
        <v>248.8082</v>
      </c>
      <c r="BZ64" s="39">
        <v>20.912099999999999</v>
      </c>
      <c r="CA64" s="39">
        <v>59.130499999999998</v>
      </c>
      <c r="CB64" s="39">
        <v>3.1099999999999999E-2</v>
      </c>
      <c r="CC64" s="39">
        <v>0.74470000000000003</v>
      </c>
      <c r="CD64" s="39">
        <v>0.52449999999999997</v>
      </c>
      <c r="CE64" s="43">
        <v>0</v>
      </c>
      <c r="CF64" s="21">
        <v>574.73889999999994</v>
      </c>
    </row>
    <row r="65" spans="31:84" ht="15.75" thickBot="1" x14ac:dyDescent="0.3">
      <c r="AE65" s="37">
        <v>2020</v>
      </c>
      <c r="AF65" s="39">
        <v>252.96279999999999</v>
      </c>
      <c r="AG65" s="39">
        <v>255.613</v>
      </c>
      <c r="AH65" s="39">
        <v>20.1708</v>
      </c>
      <c r="AI65" s="39">
        <v>59.680799999999998</v>
      </c>
      <c r="AJ65" s="39">
        <v>3.0499999999999999E-2</v>
      </c>
      <c r="AK65" s="39">
        <v>0.87270000000000003</v>
      </c>
      <c r="AL65" s="39">
        <v>0.52939999999999998</v>
      </c>
      <c r="AM65" s="43">
        <v>0</v>
      </c>
      <c r="AN65" s="21">
        <v>589.8599999999999</v>
      </c>
      <c r="AP65" s="45">
        <v>577.35809999999992</v>
      </c>
      <c r="AQ65" s="47">
        <v>252.9999</v>
      </c>
      <c r="AR65" s="47">
        <v>255.57</v>
      </c>
      <c r="AS65" s="47">
        <v>20.2027</v>
      </c>
      <c r="AT65" s="47">
        <v>45.441299999999998</v>
      </c>
      <c r="AU65" s="47">
        <v>3.1199999999999999E-2</v>
      </c>
      <c r="AV65" s="47">
        <v>0.87270000000000003</v>
      </c>
      <c r="AW65" s="47">
        <v>0.40310000000000001</v>
      </c>
      <c r="AX65" s="51">
        <v>1</v>
      </c>
      <c r="AY65" s="44">
        <v>576.52089999999998</v>
      </c>
      <c r="BA65" s="3">
        <v>2020</v>
      </c>
      <c r="BB65" s="4">
        <v>253.2296</v>
      </c>
      <c r="BC65" s="4">
        <v>255.50380000000001</v>
      </c>
      <c r="BD65" s="4">
        <v>20.2043</v>
      </c>
      <c r="BE65" s="4">
        <v>47.278399999999998</v>
      </c>
      <c r="BF65" s="4">
        <v>3.0700000000000002E-2</v>
      </c>
      <c r="BG65" s="4">
        <v>0.9</v>
      </c>
      <c r="BH65" s="4">
        <v>0</v>
      </c>
      <c r="BI65" s="56">
        <v>0</v>
      </c>
      <c r="BJ65" s="5">
        <v>577.1468000000001</v>
      </c>
      <c r="BK65" s="58">
        <v>2020</v>
      </c>
      <c r="BL65" s="60">
        <v>253.3201</v>
      </c>
      <c r="BM65" s="60">
        <v>255.74809999999999</v>
      </c>
      <c r="BN65" s="60">
        <v>20.0746</v>
      </c>
      <c r="BO65" s="60">
        <v>47.278399999999998</v>
      </c>
      <c r="BP65" s="60">
        <v>3.0499999999999999E-2</v>
      </c>
      <c r="BQ65" s="60">
        <v>0.9</v>
      </c>
      <c r="BR65" s="60">
        <v>0</v>
      </c>
      <c r="BS65" s="64">
        <v>6.4000000000000003E-3</v>
      </c>
      <c r="BT65" s="57">
        <v>577.35809999999992</v>
      </c>
      <c r="BV65" s="57">
        <v>577.35809999999992</v>
      </c>
      <c r="BW65" s="37">
        <v>2020</v>
      </c>
      <c r="BX65" s="39">
        <v>252.96279999999999</v>
      </c>
      <c r="BY65" s="39">
        <v>255.613</v>
      </c>
      <c r="BZ65" s="39">
        <v>20.1708</v>
      </c>
      <c r="CA65" s="39">
        <v>59.680799999999998</v>
      </c>
      <c r="CB65" s="39">
        <v>3.0499999999999999E-2</v>
      </c>
      <c r="CC65" s="39">
        <v>0.87270000000000003</v>
      </c>
      <c r="CD65" s="39">
        <v>0.52939999999999998</v>
      </c>
      <c r="CE65" s="43">
        <v>0</v>
      </c>
      <c r="CF65" s="21">
        <v>589.8599999999999</v>
      </c>
    </row>
    <row r="66" spans="31:84" ht="15.75" thickBot="1" x14ac:dyDescent="0.3">
      <c r="AE66" s="37">
        <v>2025</v>
      </c>
      <c r="AF66" s="39">
        <v>286.48430000000002</v>
      </c>
      <c r="AG66" s="39">
        <v>284.24509999999998</v>
      </c>
      <c r="AH66" s="39">
        <v>18.5305</v>
      </c>
      <c r="AI66" s="39">
        <v>75.013599999999997</v>
      </c>
      <c r="AJ66" s="39">
        <v>3.7199999999999997E-2</v>
      </c>
      <c r="AK66" s="39">
        <v>1.0669</v>
      </c>
      <c r="AL66" s="39">
        <v>0.66539999999999999</v>
      </c>
      <c r="AM66" s="43">
        <v>0</v>
      </c>
      <c r="AN66" s="21">
        <v>666.04299999999989</v>
      </c>
      <c r="AP66" s="45">
        <v>605.93169999999998</v>
      </c>
      <c r="AQ66" s="47">
        <v>286.29399999999998</v>
      </c>
      <c r="AR66" s="47">
        <v>283.96379999999999</v>
      </c>
      <c r="AS66" s="47">
        <v>18.900600000000001</v>
      </c>
      <c r="AT66" s="47">
        <v>55.553899999999999</v>
      </c>
      <c r="AU66" s="47">
        <v>4.2500000000000003E-2</v>
      </c>
      <c r="AV66" s="47">
        <v>1.0669</v>
      </c>
      <c r="AW66" s="47">
        <v>0.49280000000000002</v>
      </c>
      <c r="AX66" s="51">
        <v>1</v>
      </c>
      <c r="AY66" s="44">
        <v>647.31450000000007</v>
      </c>
      <c r="BA66" s="3">
        <v>2025</v>
      </c>
      <c r="BB66" s="4">
        <v>286.93169999999998</v>
      </c>
      <c r="BC66" s="4">
        <v>283.29379999999998</v>
      </c>
      <c r="BD66" s="4">
        <v>18.9406</v>
      </c>
      <c r="BE66" s="4">
        <v>57.951599999999999</v>
      </c>
      <c r="BF66" s="4">
        <v>3.7100000000000001E-2</v>
      </c>
      <c r="BG66" s="4">
        <v>1.1032</v>
      </c>
      <c r="BH66" s="4">
        <v>0</v>
      </c>
      <c r="BI66" s="56">
        <v>0</v>
      </c>
      <c r="BJ66" s="5">
        <v>648.25800000000004</v>
      </c>
      <c r="BK66" s="58">
        <v>2025</v>
      </c>
      <c r="BL66" s="60">
        <v>272.8845</v>
      </c>
      <c r="BM66" s="60">
        <v>257.8929</v>
      </c>
      <c r="BN66" s="60">
        <v>15.879099999999999</v>
      </c>
      <c r="BO66" s="60">
        <v>57.951599999999999</v>
      </c>
      <c r="BP66" s="60">
        <v>3.61E-2</v>
      </c>
      <c r="BQ66" s="60">
        <v>1.1032</v>
      </c>
      <c r="BR66" s="60">
        <v>0</v>
      </c>
      <c r="BS66" s="64">
        <v>0.18429999999999999</v>
      </c>
      <c r="BT66" s="57">
        <v>605.93169999999998</v>
      </c>
      <c r="BV66" s="57">
        <v>605.93169999999998</v>
      </c>
      <c r="BW66" s="37">
        <v>2025</v>
      </c>
      <c r="BX66" s="39">
        <v>286.48430000000002</v>
      </c>
      <c r="BY66" s="39">
        <v>284.24509999999998</v>
      </c>
      <c r="BZ66" s="39">
        <v>18.5305</v>
      </c>
      <c r="CA66" s="39">
        <v>75.013599999999997</v>
      </c>
      <c r="CB66" s="39">
        <v>3.7199999999999997E-2</v>
      </c>
      <c r="CC66" s="39">
        <v>1.0669</v>
      </c>
      <c r="CD66" s="39">
        <v>0.66539999999999999</v>
      </c>
      <c r="CE66" s="43">
        <v>0</v>
      </c>
      <c r="CF66" s="21">
        <v>666.04299999999989</v>
      </c>
    </row>
    <row r="67" spans="31:84" ht="15.75" thickBot="1" x14ac:dyDescent="0.3">
      <c r="AE67" s="37">
        <v>2030</v>
      </c>
      <c r="AF67" s="39">
        <v>307.72309999999999</v>
      </c>
      <c r="AG67" s="39">
        <v>296.92099999999999</v>
      </c>
      <c r="AH67" s="39">
        <v>21.1036</v>
      </c>
      <c r="AI67" s="39">
        <v>91.352900000000005</v>
      </c>
      <c r="AJ67" s="39">
        <v>8.7800000000000003E-2</v>
      </c>
      <c r="AK67" s="39">
        <v>1.27</v>
      </c>
      <c r="AL67" s="39">
        <v>0.81030000000000002</v>
      </c>
      <c r="AM67" s="43">
        <v>0</v>
      </c>
      <c r="AN67" s="21">
        <v>719.26869999999997</v>
      </c>
      <c r="AP67" s="45">
        <v>601.9633</v>
      </c>
      <c r="AQ67" s="47">
        <v>305.6062</v>
      </c>
      <c r="AR67" s="47">
        <v>294.37549999999999</v>
      </c>
      <c r="AS67" s="47">
        <v>22.933900000000001</v>
      </c>
      <c r="AT67" s="47">
        <v>66.131200000000007</v>
      </c>
      <c r="AU67" s="47">
        <v>0.1676</v>
      </c>
      <c r="AV67" s="47">
        <v>1.27</v>
      </c>
      <c r="AW67" s="47">
        <v>0.58660000000000001</v>
      </c>
      <c r="AX67" s="51">
        <v>1</v>
      </c>
      <c r="AY67" s="44">
        <v>692.07100000000003</v>
      </c>
      <c r="BA67" s="3">
        <v>2030</v>
      </c>
      <c r="BB67" s="4">
        <v>306.35079999999999</v>
      </c>
      <c r="BC67" s="4">
        <v>291.30520000000001</v>
      </c>
      <c r="BD67" s="4">
        <v>23.393599999999999</v>
      </c>
      <c r="BE67" s="4">
        <v>69.257300000000001</v>
      </c>
      <c r="BF67" s="4">
        <v>6.3E-2</v>
      </c>
      <c r="BG67" s="4">
        <v>1.3184</v>
      </c>
      <c r="BH67" s="4">
        <v>0</v>
      </c>
      <c r="BI67" s="56">
        <v>0</v>
      </c>
      <c r="BJ67" s="5">
        <v>691.68829999999991</v>
      </c>
      <c r="BK67" s="58">
        <v>2030</v>
      </c>
      <c r="BL67" s="60">
        <v>277.99369999999999</v>
      </c>
      <c r="BM67" s="60">
        <v>236.15520000000001</v>
      </c>
      <c r="BN67" s="60">
        <v>15.2621</v>
      </c>
      <c r="BO67" s="60">
        <v>69.257300000000001</v>
      </c>
      <c r="BP67" s="60">
        <v>6.13E-2</v>
      </c>
      <c r="BQ67" s="60">
        <v>1.3184</v>
      </c>
      <c r="BR67" s="60">
        <v>0</v>
      </c>
      <c r="BS67" s="64">
        <v>1.9153</v>
      </c>
      <c r="BT67" s="57">
        <v>601.9633</v>
      </c>
      <c r="BV67" s="57">
        <v>601.9633</v>
      </c>
      <c r="BW67" s="37">
        <v>2030</v>
      </c>
      <c r="BX67" s="39">
        <v>307.72309999999999</v>
      </c>
      <c r="BY67" s="39">
        <v>296.92099999999999</v>
      </c>
      <c r="BZ67" s="39">
        <v>21.1036</v>
      </c>
      <c r="CA67" s="39">
        <v>91.352900000000005</v>
      </c>
      <c r="CB67" s="39">
        <v>8.7800000000000003E-2</v>
      </c>
      <c r="CC67" s="39">
        <v>1.27</v>
      </c>
      <c r="CD67" s="39">
        <v>0.81030000000000002</v>
      </c>
      <c r="CE67" s="43">
        <v>0</v>
      </c>
      <c r="CF67" s="21">
        <v>719.26869999999997</v>
      </c>
    </row>
    <row r="68" spans="31:84" ht="15.75" thickBot="1" x14ac:dyDescent="0.3">
      <c r="AE68" s="37">
        <v>2035</v>
      </c>
      <c r="AF68" s="39">
        <v>315.50220000000002</v>
      </c>
      <c r="AG68" s="39">
        <v>298.85489999999999</v>
      </c>
      <c r="AH68" s="39">
        <v>30.352599999999999</v>
      </c>
      <c r="AI68" s="39">
        <v>109.4451</v>
      </c>
      <c r="AJ68" s="39">
        <v>0.5464</v>
      </c>
      <c r="AK68" s="39">
        <v>1.4942</v>
      </c>
      <c r="AL68" s="39">
        <v>0.9708</v>
      </c>
      <c r="AM68" s="43">
        <v>0</v>
      </c>
      <c r="AN68" s="21">
        <v>757.1662</v>
      </c>
      <c r="AP68" s="45">
        <v>587.77409999999998</v>
      </c>
      <c r="AQ68" s="47">
        <v>306.31290000000001</v>
      </c>
      <c r="AR68" s="47">
        <v>281.31869999999998</v>
      </c>
      <c r="AS68" s="47">
        <v>40.3598</v>
      </c>
      <c r="AT68" s="47">
        <v>77.803799999999995</v>
      </c>
      <c r="AU68" s="47">
        <v>1.5093000000000001</v>
      </c>
      <c r="AV68" s="47">
        <v>1.4942</v>
      </c>
      <c r="AW68" s="47">
        <v>0.69020000000000004</v>
      </c>
      <c r="AX68" s="51">
        <v>1</v>
      </c>
      <c r="AY68" s="44">
        <v>710.48889999999994</v>
      </c>
      <c r="BA68" s="3">
        <v>2035</v>
      </c>
      <c r="BB68" s="4">
        <v>305.6902</v>
      </c>
      <c r="BC68" s="4">
        <v>268.89929999999998</v>
      </c>
      <c r="BD68" s="4">
        <v>41.036299999999997</v>
      </c>
      <c r="BE68" s="4">
        <v>82.875699999999995</v>
      </c>
      <c r="BF68" s="4">
        <v>0.20849999999999999</v>
      </c>
      <c r="BG68" s="4">
        <v>1.5775999999999999</v>
      </c>
      <c r="BH68" s="4">
        <v>0</v>
      </c>
      <c r="BI68" s="56">
        <v>0</v>
      </c>
      <c r="BJ68" s="5">
        <v>700.2876</v>
      </c>
      <c r="BK68" s="58">
        <v>2035</v>
      </c>
      <c r="BL68" s="60">
        <v>270.02269999999999</v>
      </c>
      <c r="BM68" s="60">
        <v>200.32810000000001</v>
      </c>
      <c r="BN68" s="60">
        <v>23.096900000000002</v>
      </c>
      <c r="BO68" s="60">
        <v>82.875699999999995</v>
      </c>
      <c r="BP68" s="60">
        <v>0.20599999999999999</v>
      </c>
      <c r="BQ68" s="60">
        <v>1.5775999999999999</v>
      </c>
      <c r="BR68" s="60">
        <v>0</v>
      </c>
      <c r="BS68" s="64">
        <v>9.6670999999999996</v>
      </c>
      <c r="BT68" s="57">
        <v>587.77409999999998</v>
      </c>
      <c r="BV68" s="57">
        <v>587.77409999999998</v>
      </c>
      <c r="BW68" s="37">
        <v>2035</v>
      </c>
      <c r="BX68" s="39">
        <v>315.50220000000002</v>
      </c>
      <c r="BY68" s="39">
        <v>298.85489999999999</v>
      </c>
      <c r="BZ68" s="39">
        <v>30.352599999999999</v>
      </c>
      <c r="CA68" s="39">
        <v>109.4451</v>
      </c>
      <c r="CB68" s="39">
        <v>0.5464</v>
      </c>
      <c r="CC68" s="39">
        <v>1.4942</v>
      </c>
      <c r="CD68" s="39">
        <v>0.9708</v>
      </c>
      <c r="CE68" s="43">
        <v>0</v>
      </c>
      <c r="CF68" s="21">
        <v>757.1662</v>
      </c>
    </row>
    <row r="69" spans="31:84" ht="15.75" thickBot="1" x14ac:dyDescent="0.3">
      <c r="AE69" s="37">
        <v>2040</v>
      </c>
      <c r="AF69" s="39">
        <v>313.19569999999999</v>
      </c>
      <c r="AG69" s="39">
        <v>297.03140000000002</v>
      </c>
      <c r="AH69" s="39">
        <v>50.087800000000001</v>
      </c>
      <c r="AI69" s="39">
        <v>129.7628</v>
      </c>
      <c r="AJ69" s="39">
        <v>1.756</v>
      </c>
      <c r="AK69" s="39">
        <v>1.7457</v>
      </c>
      <c r="AL69" s="39">
        <v>1.1511</v>
      </c>
      <c r="AM69" s="43">
        <v>0</v>
      </c>
      <c r="AN69" s="21">
        <v>794.73050000000012</v>
      </c>
      <c r="AP69" s="45">
        <v>578.48169999999993</v>
      </c>
      <c r="AQ69" s="47">
        <v>291.57830000000001</v>
      </c>
      <c r="AR69" s="47">
        <v>250.80940000000001</v>
      </c>
      <c r="AS69" s="47">
        <v>78.609899999999996</v>
      </c>
      <c r="AT69" s="47">
        <v>90.897800000000004</v>
      </c>
      <c r="AU69" s="47">
        <v>5.0979999999999999</v>
      </c>
      <c r="AV69" s="47">
        <v>1.7457</v>
      </c>
      <c r="AW69" s="47">
        <v>0.80630000000000002</v>
      </c>
      <c r="AX69" s="51">
        <v>1</v>
      </c>
      <c r="AY69" s="44">
        <v>720.54539999999997</v>
      </c>
      <c r="BA69" s="3">
        <v>2040</v>
      </c>
      <c r="BB69" s="4">
        <v>288.7953</v>
      </c>
      <c r="BC69" s="4">
        <v>229.89580000000001</v>
      </c>
      <c r="BD69" s="4">
        <v>76.3005</v>
      </c>
      <c r="BE69" s="4">
        <v>99.270399999999995</v>
      </c>
      <c r="BF69" s="4">
        <v>0.56030000000000002</v>
      </c>
      <c r="BG69" s="4">
        <v>1.8896999999999999</v>
      </c>
      <c r="BH69" s="4">
        <v>0</v>
      </c>
      <c r="BI69" s="56">
        <v>0</v>
      </c>
      <c r="BJ69" s="5">
        <v>696.71199999999999</v>
      </c>
      <c r="BK69" s="58">
        <v>2040</v>
      </c>
      <c r="BL69" s="60">
        <v>248.8331</v>
      </c>
      <c r="BM69" s="60">
        <v>158.5401</v>
      </c>
      <c r="BN69" s="60">
        <v>43.961399999999998</v>
      </c>
      <c r="BO69" s="60">
        <v>99.270399999999995</v>
      </c>
      <c r="BP69" s="60">
        <v>0.55710000000000004</v>
      </c>
      <c r="BQ69" s="60">
        <v>1.8896999999999999</v>
      </c>
      <c r="BR69" s="60">
        <v>0</v>
      </c>
      <c r="BS69" s="64">
        <v>25.4299</v>
      </c>
      <c r="BT69" s="57">
        <v>578.48169999999993</v>
      </c>
      <c r="BV69" s="57">
        <v>578.48169999999993</v>
      </c>
      <c r="BW69" s="37">
        <v>2040</v>
      </c>
      <c r="BX69" s="39">
        <v>313.19569999999999</v>
      </c>
      <c r="BY69" s="39">
        <v>297.03140000000002</v>
      </c>
      <c r="BZ69" s="39">
        <v>50.087800000000001</v>
      </c>
      <c r="CA69" s="39">
        <v>129.7628</v>
      </c>
      <c r="CB69" s="39">
        <v>1.756</v>
      </c>
      <c r="CC69" s="39">
        <v>1.7457</v>
      </c>
      <c r="CD69" s="39">
        <v>1.1511</v>
      </c>
      <c r="CE69" s="43">
        <v>0</v>
      </c>
      <c r="CF69" s="21">
        <v>794.73050000000012</v>
      </c>
    </row>
    <row r="70" spans="31:84" ht="15.75" thickBot="1" x14ac:dyDescent="0.3">
      <c r="AE70" s="37">
        <v>2045</v>
      </c>
      <c r="AF70" s="39">
        <v>299.53129999999999</v>
      </c>
      <c r="AG70" s="39">
        <v>293.81720000000001</v>
      </c>
      <c r="AH70" s="39">
        <v>78.781999999999996</v>
      </c>
      <c r="AI70" s="39">
        <v>151.0153</v>
      </c>
      <c r="AJ70" s="39">
        <v>3.1716000000000002</v>
      </c>
      <c r="AK70" s="39">
        <v>2.0327000000000002</v>
      </c>
      <c r="AL70" s="39">
        <v>1.3395999999999999</v>
      </c>
      <c r="AM70" s="43">
        <v>0</v>
      </c>
      <c r="AN70" s="21">
        <v>829.68970000000013</v>
      </c>
      <c r="AP70" s="45">
        <v>569.94369999999992</v>
      </c>
      <c r="AQ70" s="47">
        <v>260.70699999999999</v>
      </c>
      <c r="AR70" s="47">
        <v>219.1772</v>
      </c>
      <c r="AS70" s="47">
        <v>126.3813</v>
      </c>
      <c r="AT70" s="47">
        <v>105.8407</v>
      </c>
      <c r="AU70" s="47">
        <v>9.2148000000000003</v>
      </c>
      <c r="AV70" s="47">
        <v>2.0327000000000002</v>
      </c>
      <c r="AW70" s="47">
        <v>0.93889999999999996</v>
      </c>
      <c r="AX70" s="51">
        <v>1</v>
      </c>
      <c r="AY70" s="44">
        <v>725.29259999999988</v>
      </c>
      <c r="BA70" s="3">
        <v>2045</v>
      </c>
      <c r="BB70" s="4">
        <v>256.0412</v>
      </c>
      <c r="BC70" s="4">
        <v>190.6746</v>
      </c>
      <c r="BD70" s="4">
        <v>120.5284</v>
      </c>
      <c r="BE70" s="4">
        <v>119.0145</v>
      </c>
      <c r="BF70" s="4">
        <v>0.99390000000000001</v>
      </c>
      <c r="BG70" s="4">
        <v>2.2656000000000001</v>
      </c>
      <c r="BH70" s="4">
        <v>0</v>
      </c>
      <c r="BI70" s="56">
        <v>0</v>
      </c>
      <c r="BJ70" s="5">
        <v>689.51819999999998</v>
      </c>
      <c r="BK70" s="58">
        <v>2045</v>
      </c>
      <c r="BL70" s="60">
        <v>213.65010000000001</v>
      </c>
      <c r="BM70" s="60">
        <v>118.5776</v>
      </c>
      <c r="BN70" s="60">
        <v>72.930700000000002</v>
      </c>
      <c r="BO70" s="60">
        <v>119.0145</v>
      </c>
      <c r="BP70" s="60">
        <v>0.98980000000000001</v>
      </c>
      <c r="BQ70" s="60">
        <v>2.2656000000000001</v>
      </c>
      <c r="BR70" s="60">
        <v>0</v>
      </c>
      <c r="BS70" s="64">
        <v>42.5154</v>
      </c>
      <c r="BT70" s="57">
        <v>569.94369999999992</v>
      </c>
      <c r="BV70" s="57">
        <v>569.94369999999992</v>
      </c>
      <c r="BW70" s="37">
        <v>2045</v>
      </c>
      <c r="BX70" s="39">
        <v>299.53129999999999</v>
      </c>
      <c r="BY70" s="39">
        <v>293.81720000000001</v>
      </c>
      <c r="BZ70" s="39">
        <v>78.781999999999996</v>
      </c>
      <c r="CA70" s="39">
        <v>151.0153</v>
      </c>
      <c r="CB70" s="39">
        <v>3.1716000000000002</v>
      </c>
      <c r="CC70" s="39">
        <v>2.0327000000000002</v>
      </c>
      <c r="CD70" s="39">
        <v>1.3395999999999999</v>
      </c>
      <c r="CE70" s="43">
        <v>0</v>
      </c>
      <c r="CF70" s="21">
        <v>829.68970000000013</v>
      </c>
    </row>
    <row r="71" spans="31:84" ht="15.75" thickBot="1" x14ac:dyDescent="0.3">
      <c r="AE71" s="37">
        <v>2050</v>
      </c>
      <c r="AF71" s="39">
        <v>284.1413</v>
      </c>
      <c r="AG71" s="39">
        <v>292.7747</v>
      </c>
      <c r="AH71" s="39">
        <v>113.27979999999999</v>
      </c>
      <c r="AI71" s="39">
        <v>172.36429999999999</v>
      </c>
      <c r="AJ71" s="39">
        <v>4.6405000000000003</v>
      </c>
      <c r="AK71" s="39">
        <v>2.3532000000000002</v>
      </c>
      <c r="AL71" s="39">
        <v>1.5289999999999999</v>
      </c>
      <c r="AM71" s="43">
        <v>0</v>
      </c>
      <c r="AN71" s="21">
        <v>871.08279999999991</v>
      </c>
      <c r="AP71" s="45">
        <v>572.8922</v>
      </c>
      <c r="AQ71" s="47">
        <v>226.75120000000001</v>
      </c>
      <c r="AR71" s="47">
        <v>192.2998</v>
      </c>
      <c r="AS71" s="47">
        <v>178.22900000000001</v>
      </c>
      <c r="AT71" s="47">
        <v>122.5334</v>
      </c>
      <c r="AU71" s="47">
        <v>13.4216</v>
      </c>
      <c r="AV71" s="47">
        <v>2.3532000000000002</v>
      </c>
      <c r="AW71" s="47">
        <v>1.0869</v>
      </c>
      <c r="AX71" s="51">
        <v>1</v>
      </c>
      <c r="AY71" s="44">
        <v>737.67510000000016</v>
      </c>
      <c r="BA71" s="3">
        <v>2050</v>
      </c>
      <c r="BB71" s="4">
        <v>220.80860000000001</v>
      </c>
      <c r="BC71" s="4">
        <v>156.3706</v>
      </c>
      <c r="BD71" s="4">
        <v>168.8604</v>
      </c>
      <c r="BE71" s="4">
        <v>142.80539999999999</v>
      </c>
      <c r="BF71" s="4">
        <v>1.4581999999999999</v>
      </c>
      <c r="BG71" s="4">
        <v>2.7183999999999999</v>
      </c>
      <c r="BH71" s="4">
        <v>0</v>
      </c>
      <c r="BI71" s="56">
        <v>0</v>
      </c>
      <c r="BJ71" s="5">
        <v>693.02160000000003</v>
      </c>
      <c r="BK71" s="58">
        <v>2050</v>
      </c>
      <c r="BL71" s="60">
        <v>177.27719999999999</v>
      </c>
      <c r="BM71" s="60">
        <v>84.142499999999998</v>
      </c>
      <c r="BN71" s="60">
        <v>104.6631</v>
      </c>
      <c r="BO71" s="60">
        <v>142.80539999999999</v>
      </c>
      <c r="BP71" s="60">
        <v>1.4532</v>
      </c>
      <c r="BQ71" s="60">
        <v>2.7183999999999999</v>
      </c>
      <c r="BR71" s="60">
        <v>0</v>
      </c>
      <c r="BS71" s="64">
        <v>59.8324</v>
      </c>
      <c r="BT71" s="57">
        <v>572.8922</v>
      </c>
      <c r="BV71" s="57">
        <v>572.8922</v>
      </c>
      <c r="BW71" s="37">
        <v>2050</v>
      </c>
      <c r="BX71" s="39">
        <v>284.1413</v>
      </c>
      <c r="BY71" s="39">
        <v>292.7747</v>
      </c>
      <c r="BZ71" s="39">
        <v>113.27979999999999</v>
      </c>
      <c r="CA71" s="39">
        <v>172.36429999999999</v>
      </c>
      <c r="CB71" s="39">
        <v>4.6405000000000003</v>
      </c>
      <c r="CC71" s="39">
        <v>2.3532000000000002</v>
      </c>
      <c r="CD71" s="39">
        <v>1.5289999999999999</v>
      </c>
      <c r="CE71" s="43">
        <v>0</v>
      </c>
      <c r="CF71" s="21">
        <v>871.08279999999991</v>
      </c>
    </row>
    <row r="75" spans="31:84" ht="15.75" thickBot="1" x14ac:dyDescent="0.3"/>
    <row r="76" spans="31:84" ht="15.75" thickBot="1" x14ac:dyDescent="0.3">
      <c r="AH76" s="39"/>
      <c r="BZ76" s="39"/>
    </row>
    <row r="77" spans="31:84" ht="15.75" thickBot="1" x14ac:dyDescent="0.3">
      <c r="AH77" s="39"/>
      <c r="BZ77" s="39"/>
    </row>
    <row r="78" spans="31:84" ht="15.75" thickBot="1" x14ac:dyDescent="0.3">
      <c r="AH78" s="39"/>
      <c r="BZ78" s="39"/>
    </row>
    <row r="79" spans="31:84" ht="15.75" thickBot="1" x14ac:dyDescent="0.3">
      <c r="AH79" s="39"/>
      <c r="BZ79" s="39"/>
    </row>
    <row r="80" spans="31:84" ht="15.75" thickBot="1" x14ac:dyDescent="0.3">
      <c r="AH80" s="39"/>
      <c r="BZ80" s="39"/>
    </row>
    <row r="81" spans="34:78" ht="15.75" thickBot="1" x14ac:dyDescent="0.3">
      <c r="AH81" s="39"/>
      <c r="BZ81" s="39"/>
    </row>
    <row r="82" spans="34:78" ht="15.75" thickBot="1" x14ac:dyDescent="0.3">
      <c r="AH82" s="39"/>
      <c r="BZ82" s="39"/>
    </row>
    <row r="83" spans="34:78" ht="15.75" thickBot="1" x14ac:dyDescent="0.3">
      <c r="AH83" s="39"/>
      <c r="BZ83" s="39"/>
    </row>
    <row r="110" spans="42:74" x14ac:dyDescent="0.25">
      <c r="BK110" s="57" t="s">
        <v>19</v>
      </c>
      <c r="BL110" s="57" t="s">
        <v>23</v>
      </c>
    </row>
    <row r="111" spans="42:74" x14ac:dyDescent="0.25">
      <c r="BK111" s="57" t="s">
        <v>0</v>
      </c>
      <c r="BL111" s="57" t="s">
        <v>1</v>
      </c>
      <c r="BM111" s="57" t="s">
        <v>2</v>
      </c>
      <c r="BN111" s="57" t="s">
        <v>4</v>
      </c>
      <c r="BO111" s="57" t="s">
        <v>10</v>
      </c>
      <c r="BP111" s="57" t="s">
        <v>7</v>
      </c>
      <c r="BQ111" s="57" t="s">
        <v>13</v>
      </c>
      <c r="BR111" s="57" t="s">
        <v>14</v>
      </c>
      <c r="BS111" s="57" t="s">
        <v>18</v>
      </c>
    </row>
    <row r="112" spans="42:74" x14ac:dyDescent="0.25">
      <c r="AP112" s="44">
        <v>105.9659</v>
      </c>
      <c r="BK112" s="57">
        <v>2019</v>
      </c>
      <c r="BL112" s="57">
        <v>2.5236000000000001</v>
      </c>
      <c r="BM112" s="57">
        <v>0.21970000000000001</v>
      </c>
      <c r="BN112" s="57">
        <v>98.535499999999999</v>
      </c>
      <c r="BO112" s="57">
        <v>4.0000000000000001E-3</v>
      </c>
      <c r="BP112" s="57">
        <v>4.1689999999999996</v>
      </c>
      <c r="BQ112" s="57">
        <v>0.44080000000000003</v>
      </c>
      <c r="BR112" s="57">
        <v>7.3300000000000004E-2</v>
      </c>
      <c r="BS112" s="57">
        <v>0</v>
      </c>
      <c r="BT112" s="57">
        <v>105.9659</v>
      </c>
      <c r="BV112" s="57">
        <v>105.9659</v>
      </c>
    </row>
    <row r="113" spans="42:74" x14ac:dyDescent="0.25">
      <c r="AP113" s="44">
        <v>98.619399999999999</v>
      </c>
      <c r="BK113" s="57">
        <v>2020</v>
      </c>
      <c r="BL113" s="57">
        <v>2.1989999999999998</v>
      </c>
      <c r="BM113" s="57">
        <v>0.45279999999999998</v>
      </c>
      <c r="BN113" s="57">
        <v>91.506500000000003</v>
      </c>
      <c r="BO113" s="57">
        <v>3.8999999999999998E-3</v>
      </c>
      <c r="BP113" s="57">
        <v>4.0427</v>
      </c>
      <c r="BQ113" s="57">
        <v>0.34539999999999998</v>
      </c>
      <c r="BR113" s="57">
        <v>6.9099999999999995E-2</v>
      </c>
      <c r="BS113" s="57">
        <v>0</v>
      </c>
      <c r="BT113" s="57">
        <v>98.619399999999999</v>
      </c>
      <c r="BV113" s="57">
        <v>98.619399999999999</v>
      </c>
    </row>
    <row r="114" spans="42:74" x14ac:dyDescent="0.25">
      <c r="AP114" s="44">
        <v>114.10899999999999</v>
      </c>
      <c r="BK114" s="57">
        <v>2025</v>
      </c>
      <c r="BL114" s="57">
        <v>1.5875999999999999</v>
      </c>
      <c r="BM114" s="57">
        <v>0.38550000000000001</v>
      </c>
      <c r="BN114" s="57">
        <v>107.77849999999999</v>
      </c>
      <c r="BO114" s="57">
        <v>2.5000000000000001E-3</v>
      </c>
      <c r="BP114" s="57">
        <v>4.0160999999999998</v>
      </c>
      <c r="BQ114" s="57">
        <v>0.28129999999999999</v>
      </c>
      <c r="BR114" s="57">
        <v>3.7600000000000001E-2</v>
      </c>
      <c r="BS114" s="57">
        <v>1.9900000000000001E-2</v>
      </c>
      <c r="BT114" s="57">
        <v>114.10899999999999</v>
      </c>
      <c r="BV114" s="57">
        <v>114.10899999999999</v>
      </c>
    </row>
    <row r="115" spans="42:74" x14ac:dyDescent="0.25">
      <c r="AP115" s="44">
        <v>131.82839999999999</v>
      </c>
      <c r="BK115" s="57">
        <v>2030</v>
      </c>
      <c r="BL115" s="57">
        <v>0.81779999999999997</v>
      </c>
      <c r="BM115" s="57">
        <v>0.23599999999999999</v>
      </c>
      <c r="BN115" s="57">
        <v>106.17610000000001</v>
      </c>
      <c r="BO115" s="57">
        <v>8.9999999999999998E-4</v>
      </c>
      <c r="BP115" s="57">
        <v>3.9039999999999999</v>
      </c>
      <c r="BQ115" s="57">
        <v>0.18260000000000001</v>
      </c>
      <c r="BR115" s="57">
        <v>0</v>
      </c>
      <c r="BS115" s="57">
        <v>20.510999999999999</v>
      </c>
      <c r="BT115" s="57">
        <v>131.82839999999999</v>
      </c>
      <c r="BV115" s="57">
        <v>131.82839999999999</v>
      </c>
    </row>
    <row r="116" spans="42:74" x14ac:dyDescent="0.25">
      <c r="AP116" s="44">
        <v>147.7099</v>
      </c>
      <c r="BK116" s="57">
        <v>2035</v>
      </c>
      <c r="BL116" s="57">
        <v>0.69110000000000005</v>
      </c>
      <c r="BM116" s="57">
        <v>0.2475</v>
      </c>
      <c r="BN116" s="57">
        <v>108.7921</v>
      </c>
      <c r="BO116" s="57">
        <v>8.9999999999999998E-4</v>
      </c>
      <c r="BP116" s="57">
        <v>3.9563999999999999</v>
      </c>
      <c r="BQ116" s="57">
        <v>0.2026</v>
      </c>
      <c r="BR116" s="57">
        <v>0</v>
      </c>
      <c r="BS116" s="57">
        <v>33.819299999999998</v>
      </c>
      <c r="BT116" s="57">
        <v>147.7099</v>
      </c>
      <c r="BV116" s="57">
        <v>147.7099</v>
      </c>
    </row>
    <row r="117" spans="42:74" x14ac:dyDescent="0.25">
      <c r="AP117" s="44">
        <v>169.75069999999999</v>
      </c>
      <c r="BK117" s="57">
        <v>2040</v>
      </c>
      <c r="BL117" s="57">
        <v>0.53800000000000003</v>
      </c>
      <c r="BM117" s="57">
        <v>0.28320000000000001</v>
      </c>
      <c r="BN117" s="57">
        <v>112.73609999999999</v>
      </c>
      <c r="BO117" s="57">
        <v>8.9999999999999998E-4</v>
      </c>
      <c r="BP117" s="57">
        <v>4.0437000000000003</v>
      </c>
      <c r="BQ117" s="57">
        <v>0.23250000000000001</v>
      </c>
      <c r="BR117" s="57">
        <v>0</v>
      </c>
      <c r="BS117" s="57">
        <v>51.9163</v>
      </c>
      <c r="BT117" s="57">
        <v>169.75069999999999</v>
      </c>
      <c r="BV117" s="57">
        <v>169.75069999999999</v>
      </c>
    </row>
    <row r="118" spans="42:74" x14ac:dyDescent="0.25">
      <c r="AP118" s="44">
        <v>189.20880000000002</v>
      </c>
      <c r="BK118" s="57">
        <v>2045</v>
      </c>
      <c r="BL118" s="57">
        <v>0.3256</v>
      </c>
      <c r="BM118" s="57">
        <v>0.3266</v>
      </c>
      <c r="BN118" s="57">
        <v>124.01</v>
      </c>
      <c r="BO118" s="57">
        <v>8.9999999999999998E-4</v>
      </c>
      <c r="BP118" s="57">
        <v>4.1486000000000001</v>
      </c>
      <c r="BQ118" s="57">
        <v>0.26840000000000003</v>
      </c>
      <c r="BR118" s="57">
        <v>0</v>
      </c>
      <c r="BS118" s="57">
        <v>60.128700000000002</v>
      </c>
      <c r="BT118" s="57">
        <v>189.20880000000002</v>
      </c>
      <c r="BV118" s="57">
        <v>189.20880000000002</v>
      </c>
    </row>
    <row r="119" spans="42:74" x14ac:dyDescent="0.25">
      <c r="AP119" s="44">
        <v>212.33340000000004</v>
      </c>
      <c r="BK119" s="57">
        <v>2050</v>
      </c>
      <c r="BL119" s="57">
        <v>3.4700000000000002E-2</v>
      </c>
      <c r="BM119" s="57">
        <v>0.37819999999999998</v>
      </c>
      <c r="BN119" s="57">
        <v>137.4393</v>
      </c>
      <c r="BO119" s="57">
        <v>8.9999999999999998E-4</v>
      </c>
      <c r="BP119" s="57">
        <v>4.2732999999999999</v>
      </c>
      <c r="BQ119" s="57">
        <v>0.31109999999999999</v>
      </c>
      <c r="BR119" s="57">
        <v>0</v>
      </c>
      <c r="BS119" s="57">
        <v>69.895899999999997</v>
      </c>
      <c r="BT119" s="57">
        <v>212.33340000000004</v>
      </c>
      <c r="BV119" s="57">
        <v>212.33340000000004</v>
      </c>
    </row>
    <row r="122" spans="42:74" x14ac:dyDescent="0.25">
      <c r="BK122" s="57" t="s">
        <v>19</v>
      </c>
      <c r="BL122" s="57" t="s">
        <v>0</v>
      </c>
      <c r="BM122" s="57">
        <v>2019</v>
      </c>
      <c r="BN122" s="57">
        <v>2020</v>
      </c>
      <c r="BO122" s="57">
        <v>2025</v>
      </c>
      <c r="BP122" s="57">
        <v>2030</v>
      </c>
      <c r="BQ122" s="57">
        <v>2035</v>
      </c>
      <c r="BR122" s="57">
        <v>2040</v>
      </c>
      <c r="BS122" s="57">
        <v>2045</v>
      </c>
      <c r="BT122" s="57">
        <v>2050</v>
      </c>
    </row>
    <row r="123" spans="42:74" x14ac:dyDescent="0.25">
      <c r="BK123" s="57" t="s">
        <v>23</v>
      </c>
      <c r="BL123" s="57" t="s">
        <v>1</v>
      </c>
      <c r="BM123" s="57">
        <v>2.5236000000000001</v>
      </c>
      <c r="BN123" s="57">
        <v>2.1989999999999998</v>
      </c>
      <c r="BO123" s="57">
        <v>1.5875999999999999</v>
      </c>
      <c r="BP123" s="57">
        <v>0.81779999999999997</v>
      </c>
      <c r="BQ123" s="57">
        <v>0.69110000000000005</v>
      </c>
      <c r="BR123" s="57">
        <v>0.53800000000000003</v>
      </c>
      <c r="BS123" s="57">
        <v>0.3256</v>
      </c>
      <c r="BT123" s="57">
        <v>3.4700000000000002E-2</v>
      </c>
    </row>
    <row r="124" spans="42:74" x14ac:dyDescent="0.25">
      <c r="BL124" s="57" t="s">
        <v>2</v>
      </c>
      <c r="BM124" s="57">
        <v>0.21970000000000001</v>
      </c>
      <c r="BN124" s="57">
        <v>0.45279999999999998</v>
      </c>
      <c r="BO124" s="57">
        <v>0.38550000000000001</v>
      </c>
      <c r="BP124" s="57">
        <v>0.23599999999999999</v>
      </c>
      <c r="BQ124" s="57">
        <v>0.2475</v>
      </c>
      <c r="BR124" s="57">
        <v>0.28320000000000001</v>
      </c>
      <c r="BS124" s="57">
        <v>0.3266</v>
      </c>
      <c r="BT124" s="57">
        <v>0.37819999999999998</v>
      </c>
    </row>
    <row r="125" spans="42:74" x14ac:dyDescent="0.25">
      <c r="BL125" s="57" t="s">
        <v>4</v>
      </c>
      <c r="BM125" s="57">
        <v>98.535499999999999</v>
      </c>
      <c r="BN125" s="57">
        <v>91.506500000000003</v>
      </c>
      <c r="BO125" s="57">
        <v>107.77849999999999</v>
      </c>
      <c r="BP125" s="57">
        <v>106.17610000000001</v>
      </c>
      <c r="BQ125" s="57">
        <v>108.7921</v>
      </c>
      <c r="BR125" s="57">
        <v>112.73609999999999</v>
      </c>
      <c r="BS125" s="57">
        <v>124.01</v>
      </c>
      <c r="BT125" s="57">
        <v>137.4393</v>
      </c>
    </row>
    <row r="126" spans="42:74" x14ac:dyDescent="0.25">
      <c r="BL126" s="57" t="s">
        <v>10</v>
      </c>
      <c r="BM126" s="57">
        <v>4.0000000000000001E-3</v>
      </c>
      <c r="BN126" s="57">
        <v>3.8999999999999998E-3</v>
      </c>
      <c r="BO126" s="57">
        <v>2.5000000000000001E-3</v>
      </c>
      <c r="BP126" s="57">
        <v>8.9999999999999998E-4</v>
      </c>
      <c r="BQ126" s="57">
        <v>8.9999999999999998E-4</v>
      </c>
      <c r="BR126" s="57">
        <v>8.9999999999999998E-4</v>
      </c>
      <c r="BS126" s="57">
        <v>8.9999999999999998E-4</v>
      </c>
      <c r="BT126" s="57">
        <v>8.9999999999999998E-4</v>
      </c>
    </row>
    <row r="127" spans="42:74" x14ac:dyDescent="0.25">
      <c r="BL127" s="57" t="s">
        <v>7</v>
      </c>
      <c r="BM127" s="57">
        <v>4.1689999999999996</v>
      </c>
      <c r="BN127" s="57">
        <v>4.0427</v>
      </c>
      <c r="BO127" s="57">
        <v>4.0160999999999998</v>
      </c>
      <c r="BP127" s="57">
        <v>3.9039999999999999</v>
      </c>
      <c r="BQ127" s="57">
        <v>3.9563999999999999</v>
      </c>
      <c r="BR127" s="57">
        <v>4.0437000000000003</v>
      </c>
      <c r="BS127" s="57">
        <v>4.1486000000000001</v>
      </c>
      <c r="BT127" s="57">
        <v>4.2732999999999999</v>
      </c>
    </row>
    <row r="128" spans="42:74" x14ac:dyDescent="0.25">
      <c r="BL128" s="57" t="s">
        <v>13</v>
      </c>
      <c r="BM128" s="57">
        <v>0.44080000000000003</v>
      </c>
      <c r="BN128" s="57">
        <v>0.34539999999999998</v>
      </c>
      <c r="BO128" s="57">
        <v>0.28129999999999999</v>
      </c>
      <c r="BP128" s="57">
        <v>0.18260000000000001</v>
      </c>
      <c r="BQ128" s="57">
        <v>0.2026</v>
      </c>
      <c r="BR128" s="57">
        <v>0.23250000000000001</v>
      </c>
      <c r="BS128" s="57">
        <v>0.26840000000000003</v>
      </c>
      <c r="BT128" s="57">
        <v>0.31109999999999999</v>
      </c>
    </row>
    <row r="129" spans="64:72" x14ac:dyDescent="0.25">
      <c r="BL129" s="57" t="s">
        <v>14</v>
      </c>
      <c r="BM129" s="57">
        <v>7.3300000000000004E-2</v>
      </c>
      <c r="BN129" s="57">
        <v>6.9099999999999995E-2</v>
      </c>
      <c r="BO129" s="57">
        <v>3.7600000000000001E-2</v>
      </c>
      <c r="BP129" s="57">
        <v>0</v>
      </c>
      <c r="BQ129" s="57">
        <v>0</v>
      </c>
      <c r="BR129" s="57">
        <v>0</v>
      </c>
      <c r="BS129" s="57">
        <v>0</v>
      </c>
      <c r="BT129" s="57">
        <v>0</v>
      </c>
    </row>
    <row r="130" spans="64:72" x14ac:dyDescent="0.25">
      <c r="BL130" s="57" t="s">
        <v>18</v>
      </c>
      <c r="BM130" s="57">
        <v>0</v>
      </c>
      <c r="BN130" s="57">
        <v>0</v>
      </c>
      <c r="BO130" s="57">
        <v>1.9900000000000001E-2</v>
      </c>
      <c r="BP130" s="57">
        <v>20.510999999999999</v>
      </c>
      <c r="BQ130" s="57">
        <v>33.819299999999998</v>
      </c>
      <c r="BR130" s="57">
        <v>51.9163</v>
      </c>
      <c r="BS130" s="57">
        <v>60.128700000000002</v>
      </c>
      <c r="BT130" s="57">
        <v>69.895899999999997</v>
      </c>
    </row>
    <row r="131" spans="64:72" x14ac:dyDescent="0.25">
      <c r="BM131" s="57">
        <v>105.9659</v>
      </c>
      <c r="BN131" s="57">
        <v>98.619399999999999</v>
      </c>
      <c r="BO131" s="57">
        <v>114.10899999999999</v>
      </c>
      <c r="BP131" s="57">
        <v>131.82839999999999</v>
      </c>
      <c r="BQ131" s="57">
        <v>147.7099</v>
      </c>
      <c r="BR131" s="57">
        <v>169.75069999999999</v>
      </c>
      <c r="BS131" s="57">
        <v>189.20880000000002</v>
      </c>
      <c r="BT131" s="57">
        <v>212.33340000000004</v>
      </c>
    </row>
    <row r="133" spans="64:72" x14ac:dyDescent="0.25">
      <c r="BM133" s="57">
        <v>105.9659</v>
      </c>
      <c r="BN133" s="57">
        <v>98.619399999999999</v>
      </c>
      <c r="BO133" s="57">
        <v>114.10899999999999</v>
      </c>
      <c r="BP133" s="57">
        <v>131.82839999999999</v>
      </c>
      <c r="BQ133" s="57">
        <v>147.7099</v>
      </c>
      <c r="BR133" s="57">
        <v>169.75069999999999</v>
      </c>
      <c r="BS133" s="57">
        <v>189.20880000000002</v>
      </c>
      <c r="BT133" s="57">
        <v>212.33340000000004</v>
      </c>
    </row>
  </sheetData>
  <pageMargins left="0.7" right="0.7" top="0.75" bottom="0.75" header="0.3" footer="0.3"/>
  <ignoredErrors>
    <ignoredError sqref="V49:V55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Updating (BAU)</vt:lpstr>
      <vt:lpstr>Upgrading</vt:lpstr>
      <vt:lpstr>Inflection</vt:lpstr>
      <vt:lpstr>Disruptivo</vt:lpstr>
      <vt:lpstr>Oferta Primaria BUA</vt:lpstr>
      <vt:lpstr>Comparacion de totales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2022-11-22T03:27:12Z</dcterms:modified>
</cp:coreProperties>
</file>