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ULIAN\Music\Modelo_Refinerias\DataBases\"/>
    </mc:Choice>
  </mc:AlternateContent>
  <xr:revisionPtr revIDLastSave="0" documentId="13_ncr:1_{354346EF-C803-41D2-976A-696736930E7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solidado" sheetId="1" r:id="rId1"/>
    <sheet name="Dies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D21" i="2"/>
  <c r="F20" i="1"/>
  <c r="C21" i="2"/>
  <c r="N10" i="1"/>
  <c r="N9" i="1"/>
  <c r="N6" i="1"/>
  <c r="N7" i="1"/>
  <c r="N8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tc={BCC5A645-6711-47DB-908B-A93F5CEF5BFB}</author>
    <author>tc={52531CCC-879B-4153-A09A-1859D757995D}</author>
  </authors>
  <commentList>
    <comment ref="H21" authorId="0" shapeId="0" xr:uid="{BCC5A645-6711-47DB-908B-A93F5CEF5B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4 y 5 USD/MBTU, diciembre 2020</t>
      </text>
    </comment>
    <comment ref="H23" authorId="1" shapeId="0" xr:uid="{52531CCC-879B-4153-A09A-1859D75799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Vario mucho 6 y 9 USD/MBTU</t>
      </text>
    </comment>
  </commentList>
</comments>
</file>

<file path=xl/sharedStrings.xml><?xml version="1.0" encoding="utf-8"?>
<sst xmlns="http://schemas.openxmlformats.org/spreadsheetml/2006/main" count="59" uniqueCount="36">
  <si>
    <t>Diesel</t>
  </si>
  <si>
    <t>Gas natural</t>
  </si>
  <si>
    <t>Gasolina</t>
  </si>
  <si>
    <t>Petroleo</t>
  </si>
  <si>
    <t>LPG</t>
  </si>
  <si>
    <t>Avgas</t>
  </si>
  <si>
    <t>Nafta</t>
  </si>
  <si>
    <t>UPME, unidades originales del PEN</t>
  </si>
  <si>
    <t>Unidades</t>
  </si>
  <si>
    <t>USD2019/galon</t>
  </si>
  <si>
    <t>USD2019/MMBTU</t>
  </si>
  <si>
    <t>USD2019/Galon</t>
  </si>
  <si>
    <t>USD 2019/kg</t>
  </si>
  <si>
    <t>USD 2019/bbl</t>
  </si>
  <si>
    <t>Fuel Oil</t>
  </si>
  <si>
    <t>Keroseno-JET</t>
  </si>
  <si>
    <t>COP/dólar</t>
  </si>
  <si>
    <t>Conversion a COP, 2019</t>
  </si>
  <si>
    <t>COP/galon</t>
  </si>
  <si>
    <t>COP/MMBTU</t>
  </si>
  <si>
    <t>COP/Galon</t>
  </si>
  <si>
    <t>COP/kg</t>
  </si>
  <si>
    <t>COP/bbl</t>
  </si>
  <si>
    <t>2020, UPME</t>
  </si>
  <si>
    <t>USD</t>
  </si>
  <si>
    <t>Indexmundi</t>
  </si>
  <si>
    <t>Diesel, US/gal</t>
  </si>
  <si>
    <t>Gas natural, USD/MBTU</t>
  </si>
  <si>
    <t>UPME</t>
  </si>
  <si>
    <t>10 USD/MBTU al producor, 17,5 en estaciones USD/MBTU</t>
  </si>
  <si>
    <t>7 USD/MBTU (45 bbl/dol)</t>
  </si>
  <si>
    <t>4,5 USD/MBTU</t>
  </si>
  <si>
    <t>10 USD/MBTU al productor, 20 en estaciones</t>
  </si>
  <si>
    <t>11 USD/MBTU</t>
  </si>
  <si>
    <t>5,25 USD/MBTU en fuente alñ productor</t>
  </si>
  <si>
    <t>7,5 USD/MBTU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</si>
</sst>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N CAICEDO" id="{7EB448AC-8081-4685-B66F-6E42A5A199F8}" userId="S::julian2218428@correo.uis.edu.co::8501259f-8f93-40de-96a0-6ff67a8360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2-09-29T02:18:36.45" personId="{7EB448AC-8081-4685-B66F-6E42A5A199F8}" id="{BCC5A645-6711-47DB-908B-A93F5CEF5BFB}">
    <text>Entre 4 y 5 USD/MBTU, diciembre 2020</text>
  </threadedComment>
  <threadedComment ref="H23" dT="2022-09-29T02:30:51.87" personId="{7EB448AC-8081-4685-B66F-6E42A5A199F8}" id="{52531CCC-879B-4153-A09A-1859D757995D}">
    <text>Vario mucho 6 y 9 USD/MBTU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8"/>
  <sheetViews>
    <sheetView tabSelected="1" topLeftCell="B10" zoomScale="145" zoomScaleNormal="145" workbookViewId="0">
      <selection activeCell="H28" sqref="H28"/>
    </sheetView>
  </sheetViews>
  <sheetFormatPr baseColWidth="10" defaultColWidth="9.140625" defaultRowHeight="15" x14ac:dyDescent="0.25"/>
  <cols>
    <col min="1" max="2" width="9.140625" style="1"/>
    <col min="3" max="3" width="15" style="1" customWidth="1"/>
    <col min="4" max="4" width="22.140625" style="1" customWidth="1"/>
    <col min="5" max="67" width="9.140625" style="1"/>
  </cols>
  <sheetData>
    <row r="1" spans="3:18" x14ac:dyDescent="0.25">
      <c r="D1" s="1" t="s">
        <v>17</v>
      </c>
      <c r="E1" s="1">
        <v>3281</v>
      </c>
      <c r="F1" s="1" t="s">
        <v>16</v>
      </c>
    </row>
    <row r="3" spans="3:18" x14ac:dyDescent="0.25">
      <c r="C3" s="1" t="s">
        <v>7</v>
      </c>
      <c r="L3" s="1" t="s">
        <v>7</v>
      </c>
    </row>
    <row r="4" spans="3:18" x14ac:dyDescent="0.25">
      <c r="D4" s="1" t="s">
        <v>8</v>
      </c>
      <c r="E4" s="4">
        <v>2020</v>
      </c>
      <c r="F4" s="4">
        <v>2025</v>
      </c>
      <c r="G4" s="4">
        <v>2030</v>
      </c>
      <c r="H4" s="4">
        <v>2035</v>
      </c>
      <c r="I4" s="4">
        <v>2040</v>
      </c>
      <c r="M4" s="1" t="s">
        <v>8</v>
      </c>
      <c r="N4" s="4">
        <v>2020</v>
      </c>
      <c r="O4" s="4">
        <v>2025</v>
      </c>
      <c r="P4" s="4">
        <v>2030</v>
      </c>
      <c r="Q4" s="4">
        <v>2035</v>
      </c>
      <c r="R4" s="4">
        <v>2040</v>
      </c>
    </row>
    <row r="5" spans="3:18" x14ac:dyDescent="0.25">
      <c r="C5" s="1" t="s">
        <v>0</v>
      </c>
      <c r="D5" s="2" t="s">
        <v>9</v>
      </c>
      <c r="E5" s="3">
        <v>2.64</v>
      </c>
      <c r="F5" s="3">
        <v>2.9</v>
      </c>
      <c r="G5" s="3">
        <v>3</v>
      </c>
      <c r="H5" s="3">
        <v>3.11</v>
      </c>
      <c r="I5" s="3">
        <v>3.19</v>
      </c>
      <c r="L5" s="1" t="s">
        <v>0</v>
      </c>
      <c r="M5" s="2" t="s">
        <v>18</v>
      </c>
      <c r="N5" s="5">
        <f>+E5*$E$1</f>
        <v>8661.84</v>
      </c>
      <c r="O5" s="3">
        <v>2.9</v>
      </c>
      <c r="P5" s="3">
        <v>3</v>
      </c>
      <c r="Q5" s="3">
        <v>3.11</v>
      </c>
      <c r="R5" s="3">
        <v>3.19</v>
      </c>
    </row>
    <row r="6" spans="3:18" x14ac:dyDescent="0.25">
      <c r="C6" s="1" t="s">
        <v>1</v>
      </c>
      <c r="D6" s="2" t="s">
        <v>10</v>
      </c>
      <c r="E6" s="3">
        <v>15.87</v>
      </c>
      <c r="F6" s="3">
        <v>18.95</v>
      </c>
      <c r="G6" s="3">
        <v>19.149999999999999</v>
      </c>
      <c r="H6" s="3">
        <v>19.62</v>
      </c>
      <c r="I6" s="3">
        <v>19.760000000000002</v>
      </c>
      <c r="L6" s="1" t="s">
        <v>1</v>
      </c>
      <c r="M6" s="2" t="s">
        <v>19</v>
      </c>
      <c r="N6" s="5">
        <f t="shared" ref="N6:N8" si="0">+E6*$E$1</f>
        <v>52069.469999999994</v>
      </c>
      <c r="O6" s="3">
        <v>18.95</v>
      </c>
      <c r="P6" s="3">
        <v>19.149999999999999</v>
      </c>
      <c r="Q6" s="3">
        <v>19.62</v>
      </c>
      <c r="R6" s="3">
        <v>19.760000000000002</v>
      </c>
    </row>
    <row r="7" spans="3:18" x14ac:dyDescent="0.25">
      <c r="C7" s="1" t="s">
        <v>2</v>
      </c>
      <c r="D7" s="2" t="s">
        <v>11</v>
      </c>
      <c r="E7" s="3">
        <v>2.74</v>
      </c>
      <c r="F7" s="3">
        <v>3.18</v>
      </c>
      <c r="G7" s="3">
        <v>3.3</v>
      </c>
      <c r="H7" s="3">
        <v>3.45</v>
      </c>
      <c r="I7" s="3">
        <v>3.55</v>
      </c>
      <c r="L7" s="1" t="s">
        <v>2</v>
      </c>
      <c r="M7" s="2" t="s">
        <v>20</v>
      </c>
      <c r="N7" s="5">
        <f t="shared" si="0"/>
        <v>8989.94</v>
      </c>
      <c r="O7" s="3">
        <v>3.18</v>
      </c>
      <c r="P7" s="3">
        <v>3.3</v>
      </c>
      <c r="Q7" s="3">
        <v>3.45</v>
      </c>
      <c r="R7" s="3">
        <v>3.55</v>
      </c>
    </row>
    <row r="8" spans="3:18" x14ac:dyDescent="0.25">
      <c r="C8" s="1" t="s">
        <v>4</v>
      </c>
      <c r="D8" s="2" t="s">
        <v>12</v>
      </c>
      <c r="E8" s="3">
        <v>0.56999999999999995</v>
      </c>
      <c r="F8" s="3">
        <v>0.63</v>
      </c>
      <c r="G8" s="3">
        <v>0.67</v>
      </c>
      <c r="H8" s="3"/>
      <c r="I8" s="3"/>
      <c r="L8" s="1" t="s">
        <v>4</v>
      </c>
      <c r="M8" s="2" t="s">
        <v>21</v>
      </c>
      <c r="N8" s="5">
        <f t="shared" si="0"/>
        <v>1870.1699999999998</v>
      </c>
      <c r="O8" s="3">
        <v>0.63</v>
      </c>
      <c r="P8" s="3">
        <v>0.67</v>
      </c>
      <c r="Q8" s="3"/>
      <c r="R8" s="3"/>
    </row>
    <row r="9" spans="3:18" x14ac:dyDescent="0.25">
      <c r="C9" s="1" t="s">
        <v>3</v>
      </c>
      <c r="D9" s="2" t="s">
        <v>13</v>
      </c>
      <c r="E9" s="3">
        <v>38.36</v>
      </c>
      <c r="F9" s="3">
        <v>74.790000000000006</v>
      </c>
      <c r="G9" s="3">
        <v>85.77</v>
      </c>
      <c r="H9" s="3">
        <v>91.75</v>
      </c>
      <c r="I9" s="3">
        <v>88.76</v>
      </c>
      <c r="L9" s="1" t="s">
        <v>3</v>
      </c>
      <c r="M9" s="2" t="s">
        <v>22</v>
      </c>
      <c r="N9" s="5">
        <f>+E9*$E$1</f>
        <v>125859.16</v>
      </c>
      <c r="O9" s="3">
        <v>74.790000000000006</v>
      </c>
      <c r="P9" s="3">
        <v>85.77</v>
      </c>
      <c r="Q9" s="3">
        <v>91.75</v>
      </c>
      <c r="R9" s="3">
        <v>88.76</v>
      </c>
    </row>
    <row r="10" spans="3:18" x14ac:dyDescent="0.25">
      <c r="C10" s="6" t="s">
        <v>15</v>
      </c>
      <c r="D10" s="1" t="s">
        <v>24</v>
      </c>
      <c r="E10" s="1">
        <v>1.9</v>
      </c>
      <c r="N10" s="1">
        <f>+E10*$E$1</f>
        <v>6233.9</v>
      </c>
    </row>
    <row r="11" spans="3:18" x14ac:dyDescent="0.25">
      <c r="C11" s="6" t="s">
        <v>5</v>
      </c>
    </row>
    <row r="12" spans="3:18" x14ac:dyDescent="0.25">
      <c r="C12" s="6" t="s">
        <v>6</v>
      </c>
    </row>
    <row r="13" spans="3:18" x14ac:dyDescent="0.25">
      <c r="C13" s="6" t="s">
        <v>14</v>
      </c>
    </row>
    <row r="18" spans="3:8" x14ac:dyDescent="0.25">
      <c r="C18" s="1" t="s">
        <v>7</v>
      </c>
    </row>
    <row r="19" spans="3:8" x14ac:dyDescent="0.25">
      <c r="D19" s="1" t="s">
        <v>8</v>
      </c>
      <c r="E19" s="3" t="s">
        <v>23</v>
      </c>
      <c r="F19" s="7" t="s">
        <v>25</v>
      </c>
      <c r="H19" s="1" t="s">
        <v>28</v>
      </c>
    </row>
    <row r="20" spans="3:8" x14ac:dyDescent="0.25">
      <c r="C20" s="1" t="s">
        <v>0</v>
      </c>
      <c r="D20" s="2" t="s">
        <v>9</v>
      </c>
      <c r="E20" s="3">
        <v>2.64</v>
      </c>
      <c r="F20" s="3">
        <f>+Diesel!C21</f>
        <v>1.9399999999999997</v>
      </c>
      <c r="H20" s="9" t="s">
        <v>29</v>
      </c>
    </row>
    <row r="21" spans="3:8" x14ac:dyDescent="0.25">
      <c r="C21" s="1" t="s">
        <v>1</v>
      </c>
      <c r="D21" s="2" t="s">
        <v>10</v>
      </c>
      <c r="E21" s="3">
        <v>15.87</v>
      </c>
      <c r="F21" s="1">
        <f>+Diesel!D21</f>
        <v>2.5458333333333329</v>
      </c>
      <c r="H21" s="9" t="s">
        <v>31</v>
      </c>
    </row>
    <row r="22" spans="3:8" x14ac:dyDescent="0.25">
      <c r="C22" s="1" t="s">
        <v>2</v>
      </c>
      <c r="D22" s="2" t="s">
        <v>11</v>
      </c>
      <c r="E22" s="3">
        <v>2.74</v>
      </c>
      <c r="H22" s="9" t="s">
        <v>32</v>
      </c>
    </row>
    <row r="23" spans="3:8" x14ac:dyDescent="0.25">
      <c r="C23" s="1" t="s">
        <v>4</v>
      </c>
      <c r="D23" s="2" t="s">
        <v>12</v>
      </c>
      <c r="E23" s="3">
        <v>0.56999999999999995</v>
      </c>
      <c r="H23" s="9" t="s">
        <v>35</v>
      </c>
    </row>
    <row r="24" spans="3:8" x14ac:dyDescent="0.25">
      <c r="C24" s="1" t="s">
        <v>3</v>
      </c>
      <c r="D24" s="2" t="s">
        <v>13</v>
      </c>
      <c r="E24" s="3">
        <v>38.36</v>
      </c>
      <c r="H24" s="9" t="s">
        <v>30</v>
      </c>
    </row>
    <row r="25" spans="3:8" x14ac:dyDescent="0.25">
      <c r="C25" s="6" t="s">
        <v>15</v>
      </c>
      <c r="H25" s="9" t="s">
        <v>33</v>
      </c>
    </row>
    <row r="26" spans="3:8" x14ac:dyDescent="0.25">
      <c r="C26" s="10" t="s">
        <v>5</v>
      </c>
      <c r="D26" s="11"/>
      <c r="E26" s="11"/>
      <c r="F26" s="11"/>
      <c r="G26" s="11"/>
      <c r="H26" s="12">
        <v>11</v>
      </c>
    </row>
    <row r="27" spans="3:8" x14ac:dyDescent="0.25">
      <c r="C27" s="10" t="s">
        <v>6</v>
      </c>
      <c r="D27" s="11"/>
      <c r="E27" s="11"/>
      <c r="F27" s="11"/>
      <c r="G27" s="11"/>
      <c r="H27" s="12">
        <v>9</v>
      </c>
    </row>
    <row r="28" spans="3:8" x14ac:dyDescent="0.25">
      <c r="C28" s="6" t="s">
        <v>14</v>
      </c>
      <c r="H28" s="9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6657-0C5B-443C-8B9F-EFFF55020AE4}">
  <dimension ref="C7:D21"/>
  <sheetViews>
    <sheetView zoomScale="130" zoomScaleNormal="130" workbookViewId="0">
      <selection activeCell="D22" sqref="D22"/>
    </sheetView>
  </sheetViews>
  <sheetFormatPr baseColWidth="10" defaultRowHeight="15" x14ac:dyDescent="0.25"/>
  <cols>
    <col min="3" max="3" width="23.42578125" customWidth="1"/>
  </cols>
  <sheetData>
    <row r="7" spans="3:4" x14ac:dyDescent="0.25">
      <c r="C7" s="8" t="s">
        <v>26</v>
      </c>
      <c r="D7" t="s">
        <v>27</v>
      </c>
    </row>
    <row r="8" spans="3:4" x14ac:dyDescent="0.25">
      <c r="C8" s="8">
        <v>1.85</v>
      </c>
      <c r="D8">
        <v>3.07</v>
      </c>
    </row>
    <row r="9" spans="3:4" x14ac:dyDescent="0.25">
      <c r="C9" s="8">
        <v>1.96</v>
      </c>
      <c r="D9">
        <v>2.71</v>
      </c>
    </row>
    <row r="10" spans="3:4" x14ac:dyDescent="0.25">
      <c r="C10" s="8">
        <v>1.99</v>
      </c>
      <c r="D10">
        <v>2.93</v>
      </c>
    </row>
    <row r="11" spans="3:4" x14ac:dyDescent="0.25">
      <c r="C11" s="8">
        <v>2.06</v>
      </c>
      <c r="D11">
        <v>2.64</v>
      </c>
    </row>
    <row r="12" spans="3:4" x14ac:dyDescent="0.25">
      <c r="C12" s="8">
        <v>2.0299999999999998</v>
      </c>
      <c r="D12">
        <v>2.61</v>
      </c>
    </row>
    <row r="13" spans="3:4" x14ac:dyDescent="0.25">
      <c r="C13" s="8">
        <v>1.85</v>
      </c>
      <c r="D13">
        <v>2.38</v>
      </c>
    </row>
    <row r="14" spans="3:4" x14ac:dyDescent="0.25">
      <c r="C14" s="8">
        <v>1.92</v>
      </c>
      <c r="D14">
        <v>2.34</v>
      </c>
    </row>
    <row r="15" spans="3:4" x14ac:dyDescent="0.25">
      <c r="C15" s="8">
        <v>1.82</v>
      </c>
      <c r="D15">
        <v>2.2200000000000002</v>
      </c>
    </row>
    <row r="16" spans="3:4" x14ac:dyDescent="0.25">
      <c r="C16" s="8">
        <v>1.94</v>
      </c>
      <c r="D16">
        <v>2.57</v>
      </c>
    </row>
    <row r="17" spans="3:4" x14ac:dyDescent="0.25">
      <c r="C17" s="8">
        <v>1.94</v>
      </c>
      <c r="D17">
        <v>2.25</v>
      </c>
    </row>
    <row r="18" spans="3:4" x14ac:dyDescent="0.25">
      <c r="C18" s="8">
        <v>1.93</v>
      </c>
      <c r="D18">
        <v>2.63</v>
      </c>
    </row>
    <row r="19" spans="3:4" x14ac:dyDescent="0.25">
      <c r="C19" s="8">
        <v>1.99</v>
      </c>
      <c r="D19">
        <v>2.2000000000000002</v>
      </c>
    </row>
    <row r="20" spans="3:4" x14ac:dyDescent="0.25">
      <c r="C20" s="8"/>
    </row>
    <row r="21" spans="3:4" x14ac:dyDescent="0.25">
      <c r="C21" s="8">
        <f>+AVERAGE(C8:C19)</f>
        <v>1.9399999999999997</v>
      </c>
      <c r="D21">
        <f>+AVERAGE(D8:D19)</f>
        <v>2.5458333333333329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</vt:lpstr>
      <vt:lpstr>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2022-09-29T02:41:26Z</dcterms:modified>
</cp:coreProperties>
</file>