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5046C591-3C6D-4D5C-87C8-8562E3317445}" xr6:coauthVersionLast="47" xr6:coauthVersionMax="47" xr10:uidLastSave="{00000000-0000-0000-0000-000000000000}"/>
  <bookViews>
    <workbookView xWindow="-28920" yWindow="-120" windowWidth="29040" windowHeight="15840" firstSheet="6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6" i="13" l="1" a="1"/>
  <c r="AF26" i="13" s="1"/>
  <c r="W25" i="13"/>
  <c r="CJ18" i="13"/>
  <c r="C9" i="13" a="1"/>
  <c r="C12" i="13" s="1"/>
  <c r="DK23" i="13"/>
  <c r="DK24" i="13"/>
  <c r="DK25" i="13"/>
  <c r="DK26" i="13"/>
  <c r="DK27" i="13"/>
  <c r="DK22" i="13"/>
  <c r="DA27" i="13"/>
  <c r="DA28" i="13"/>
  <c r="DA29" i="13"/>
  <c r="DA30" i="13"/>
  <c r="DA31" i="13"/>
  <c r="DA32" i="13"/>
  <c r="DA26" i="13"/>
  <c r="CW10" i="13"/>
  <c r="CW11" i="13"/>
  <c r="CW12" i="13"/>
  <c r="CW13" i="13"/>
  <c r="CW14" i="13"/>
  <c r="CW15" i="13"/>
  <c r="CW9" i="13"/>
  <c r="I101" i="5"/>
  <c r="I102" i="5"/>
  <c r="I103" i="5"/>
  <c r="I104" i="5"/>
  <c r="I100" i="5"/>
  <c r="CA42" i="13"/>
  <c r="CA43" i="13"/>
  <c r="CA44" i="13"/>
  <c r="CA41" i="13"/>
  <c r="BR9" i="13"/>
  <c r="BM9" i="13" a="1"/>
  <c r="BM9" i="13" s="1"/>
  <c r="BQ9" i="13" s="1" a="1"/>
  <c r="BQ9" i="13" s="1"/>
  <c r="BR15" i="13"/>
  <c r="BR10" i="13"/>
  <c r="BR11" i="13"/>
  <c r="BR12" i="13"/>
  <c r="BR13" i="13"/>
  <c r="BR14" i="13"/>
  <c r="AP16" i="13" a="1"/>
  <c r="AP16" i="13" s="1"/>
  <c r="AE26" i="13" a="1"/>
  <c r="AE26" i="13" s="1"/>
  <c r="C11" i="13" l="1"/>
  <c r="C14" i="13"/>
  <c r="C10" i="13"/>
  <c r="C13" i="13"/>
  <c r="C9" i="13"/>
  <c r="C15" i="13"/>
  <c r="CS9" i="13"/>
  <c r="DB20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CB42" i="13"/>
  <c r="CB41" i="13" a="1"/>
  <c r="CB44" i="13" s="1"/>
  <c r="CA40" i="13"/>
  <c r="AV35" i="13"/>
  <c r="AT35" i="13"/>
  <c r="AS35" i="13"/>
  <c r="AT34" i="13"/>
  <c r="BE33" i="13"/>
  <c r="BD33" i="13"/>
  <c r="BB33" i="13"/>
  <c r="AV33" i="13"/>
  <c r="AU33" i="13"/>
  <c r="AU35" i="13" s="1"/>
  <c r="AT33" i="13"/>
  <c r="AS33" i="13"/>
  <c r="DC32" i="13"/>
  <c r="DC31" i="13"/>
  <c r="BE31" i="13"/>
  <c r="BD31" i="13"/>
  <c r="BB31" i="13"/>
  <c r="AV31" i="13"/>
  <c r="AU31" i="13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B28" i="13"/>
  <c r="CA31" i="13"/>
  <c r="CA30" i="13"/>
  <c r="CA29" i="13"/>
  <c r="CA28" i="13" a="1"/>
  <c r="CA28" i="13"/>
  <c r="DG27" i="13"/>
  <c r="DC27" i="13"/>
  <c r="DB27" i="13"/>
  <c r="CA27" i="13"/>
  <c r="AX27" i="13"/>
  <c r="DC26" i="13"/>
  <c r="CS26" i="13" a="1"/>
  <c r="CS26" i="13" s="1"/>
  <c r="BG26" i="13"/>
  <c r="AX26" i="13"/>
  <c r="BG25" i="13"/>
  <c r="AX25" i="13"/>
  <c r="BG24" i="13"/>
  <c r="AX24" i="13"/>
  <c r="DQ23" i="13"/>
  <c r="DV23" i="13" s="1"/>
  <c r="DL23" i="13"/>
  <c r="AT23" i="13"/>
  <c r="AP27" i="13"/>
  <c r="AQ60" i="13" s="1"/>
  <c r="AP26" i="13"/>
  <c r="AQ56" i="13" s="1"/>
  <c r="AP24" i="13"/>
  <c r="AT31" i="13" s="1"/>
  <c r="AP23" i="13" a="1"/>
  <c r="AP23" i="13"/>
  <c r="AQ43" i="13" s="1"/>
  <c r="AU22" i="13"/>
  <c r="AU23" i="13" s="1"/>
  <c r="R22" i="13"/>
  <c r="CS21" i="13"/>
  <c r="BE21" i="13" a="1"/>
  <c r="BE22" i="13" s="1"/>
  <c r="BD21" i="13"/>
  <c r="BD22" i="13" s="1"/>
  <c r="AV21" i="13" a="1"/>
  <c r="AU21" i="13"/>
  <c r="AU20" i="13"/>
  <c r="AT20" i="13"/>
  <c r="R20" i="13"/>
  <c r="CS19" i="13"/>
  <c r="BD19" i="13"/>
  <c r="AU19" i="13"/>
  <c r="BE18" i="13" a="1"/>
  <c r="BD18" i="13"/>
  <c r="AV19" i="13"/>
  <c r="AV18" i="13" a="1"/>
  <c r="AV18" i="13" s="1"/>
  <c r="AU18" i="13"/>
  <c r="R18" i="13"/>
  <c r="CS17" i="13"/>
  <c r="CI17" i="13"/>
  <c r="CM13" i="13" s="1"/>
  <c r="CA17" i="13"/>
  <c r="AT17" i="13"/>
  <c r="AU16" i="13"/>
  <c r="AU17" i="13" s="1"/>
  <c r="AT16" i="13"/>
  <c r="R16" i="13"/>
  <c r="DG15" i="13"/>
  <c r="CS15" i="13"/>
  <c r="CI15" i="13"/>
  <c r="CM12" i="13" s="1"/>
  <c r="CA15" i="13"/>
  <c r="BE15" i="13" a="1"/>
  <c r="BD15" i="13"/>
  <c r="BD16" i="13" s="1"/>
  <c r="AV16" i="13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21" i="13"/>
  <c r="BB18" i="13"/>
  <c r="BB17" i="13"/>
  <c r="BB14" i="13"/>
  <c r="BB13" i="13"/>
  <c r="BB12" i="13" a="1"/>
  <c r="BB20" i="13" s="1"/>
  <c r="AV14" i="13"/>
  <c r="AV13" i="13"/>
  <c r="AV12" i="13" a="1"/>
  <c r="AV12" i="13" s="1"/>
  <c r="AU12" i="13"/>
  <c r="AU13" i="13" s="1"/>
  <c r="AU14" i="13" s="1"/>
  <c r="AS21" i="13"/>
  <c r="AS17" i="13"/>
  <c r="AS13" i="13"/>
  <c r="AS12" i="13" a="1"/>
  <c r="AS23" i="13" s="1"/>
  <c r="R12" i="13"/>
  <c r="R14" i="13" s="1"/>
  <c r="G12" i="13"/>
  <c r="DV11" i="13"/>
  <c r="DQ11" i="13"/>
  <c r="DM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AT10" i="13"/>
  <c r="R10" i="13"/>
  <c r="G10" i="13"/>
  <c r="DW14" i="13"/>
  <c r="CT32" i="13" s="1"/>
  <c r="DW11" i="13"/>
  <c r="CT29" i="13" s="1"/>
  <c r="DW10" i="13"/>
  <c r="CT27" i="13" s="1"/>
  <c r="CT28" i="13" s="1"/>
  <c r="DW9" i="13" a="1"/>
  <c r="DW13" i="13" s="1"/>
  <c r="CT31" i="13" s="1"/>
  <c r="DV9" i="13"/>
  <c r="DU14" i="13"/>
  <c r="DU11" i="13"/>
  <c r="DU10" i="13"/>
  <c r="DU9" i="13" a="1"/>
  <c r="DU13" i="13" s="1"/>
  <c r="DR14" i="13"/>
  <c r="CB18" i="13" s="1"/>
  <c r="CC31" i="13" s="1"/>
  <c r="DR9" i="13" a="1"/>
  <c r="DQ9" i="13"/>
  <c r="DP9" i="13" a="1"/>
  <c r="DL9" i="13"/>
  <c r="DK14" i="13"/>
  <c r="DK11" i="13"/>
  <c r="DK10" i="13"/>
  <c r="DK9" i="13" a="1"/>
  <c r="DK13" i="13" s="1"/>
  <c r="DG9" i="13"/>
  <c r="CO9" i="13"/>
  <c r="CK9" i="13" s="1"/>
  <c r="CK10" i="13" s="1"/>
  <c r="CI9" i="13"/>
  <c r="CM9" i="13" s="1"/>
  <c r="CM24" i="13" s="1" a="1"/>
  <c r="CG9" i="13"/>
  <c r="CC9" i="13" s="1"/>
  <c r="CC10" i="13" s="1"/>
  <c r="CF9" i="13"/>
  <c r="CA9" i="13"/>
  <c r="CE9" i="13" s="1"/>
  <c r="CM29" i="13" s="1" a="1"/>
  <c r="BE11" i="13"/>
  <c r="BE10" i="13"/>
  <c r="BE9" i="13" a="1"/>
  <c r="BE9" i="13"/>
  <c r="BD9" i="13"/>
  <c r="BB9" i="13" a="1"/>
  <c r="BB9" i="13" s="1"/>
  <c r="AV9" i="13" a="1"/>
  <c r="AV9" i="13"/>
  <c r="AU9" i="13"/>
  <c r="DM9" i="13" s="1"/>
  <c r="AS9" i="13" a="1"/>
  <c r="AP15" i="13"/>
  <c r="AP13" i="13"/>
  <c r="AO60" i="13" s="1"/>
  <c r="AP11" i="13"/>
  <c r="AP10" i="13"/>
  <c r="AP9" i="13" a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N144" i="12"/>
  <c r="AG29" i="13" s="1"/>
  <c r="K144" i="12"/>
  <c r="N143" i="12"/>
  <c r="AG28" i="13" s="1"/>
  <c r="N142" i="12"/>
  <c r="AG27" i="13" s="1"/>
  <c r="M142" i="12"/>
  <c r="N141" i="12"/>
  <c r="AG26" i="13" s="1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P43" i="13" l="1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Y9" i="13" a="1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CC41" i="13"/>
  <c r="CC40" i="13"/>
  <c r="DW27" i="13"/>
  <c r="DM26" i="13"/>
  <c r="DW24" i="13"/>
  <c r="DR27" i="13"/>
  <c r="DW25" i="13"/>
  <c r="DR24" i="13"/>
  <c r="DW22" i="13"/>
  <c r="DR22" i="13"/>
  <c r="DM22" i="13"/>
  <c r="CC44" i="13"/>
  <c r="DM27" i="13"/>
  <c r="DW26" i="13"/>
  <c r="DR25" i="13"/>
  <c r="DM24" i="13"/>
  <c r="DR23" i="13"/>
  <c r="DM23" i="13"/>
  <c r="CC43" i="13"/>
  <c r="DM25" i="13"/>
  <c r="CC42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DB26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CC29" i="13" s="1"/>
  <c r="BE17" i="13"/>
  <c r="BE16" i="13"/>
  <c r="BE15" i="13"/>
  <c r="DB31" i="13"/>
  <c r="BD20" i="13"/>
  <c r="N195" i="12"/>
  <c r="CN25" i="13" s="1"/>
  <c r="CN29" i="13" s="1" a="1"/>
  <c r="AP12" i="13"/>
  <c r="AP9" i="13"/>
  <c r="AP14" i="13"/>
  <c r="DR10" i="13"/>
  <c r="CB12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BG9" i="13" s="1" a="1"/>
  <c r="DR13" i="13"/>
  <c r="CB16" i="13" s="1"/>
  <c r="CC30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AQ48" i="13"/>
  <c r="O17" i="15"/>
  <c r="J36" i="15" a="1"/>
  <c r="DK9" i="13"/>
  <c r="DK12" i="13"/>
  <c r="DU9" i="13"/>
  <c r="DU22" i="13" s="1" a="1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/>
  <c r="CB43" i="13"/>
  <c r="CB41" i="13"/>
  <c r="U166" i="11" l="1"/>
  <c r="Q166" i="11"/>
  <c r="O166" i="11"/>
  <c r="AE12" i="13"/>
  <c r="AI14" i="13" s="1"/>
  <c r="AE9" i="13"/>
  <c r="AI9" i="13" s="1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AO9" i="13"/>
  <c r="AO13" i="13"/>
  <c r="AO11" i="13"/>
  <c r="AO15" i="13"/>
  <c r="AO10" i="13"/>
  <c r="AO14" i="13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A19" i="13" s="1"/>
  <c r="DE10" i="13"/>
  <c r="DA11" i="13" s="1"/>
  <c r="DE13" i="13"/>
  <c r="DA17" i="13" s="1"/>
  <c r="DE11" i="13"/>
  <c r="DA13" i="13" s="1"/>
  <c r="DE9" i="13"/>
  <c r="DA9" i="13" s="1"/>
  <c r="DE15" i="13"/>
  <c r="DA21" i="13" s="1"/>
  <c r="DE12" i="13"/>
  <c r="DA15" i="13" s="1"/>
  <c r="BG22" i="13"/>
  <c r="BG18" i="13"/>
  <c r="BG14" i="13"/>
  <c r="BG10" i="13"/>
  <c r="BG21" i="13"/>
  <c r="BG17" i="13"/>
  <c r="BG13" i="13"/>
  <c r="BG20" i="13"/>
  <c r="BG12" i="13"/>
  <c r="BG19" i="13"/>
  <c r="BG11" i="13"/>
  <c r="BG16" i="13"/>
  <c r="BG9" i="13"/>
  <c r="BG23" i="13"/>
  <c r="BG15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CC28" i="13"/>
  <c r="CB10" i="13"/>
  <c r="CC27" i="13" s="1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CB40" i="13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9" i="13"/>
  <c r="Y13" i="13"/>
  <c r="Y11" i="13"/>
  <c r="Y15" i="13"/>
  <c r="Y10" i="13"/>
  <c r="Y14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BC9" i="13" s="1" a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P128" i="3" l="1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K117" i="12" l="1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27" i="13"/>
  <c r="W11" i="13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<sst xmlns="http://schemas.openxmlformats.org/spreadsheetml/2006/main" count="5063" uniqueCount="1642">
  <si>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</si>
  <si>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</si>
  <si>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</si>
  <si>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</si>
  <si>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</si>
  <si>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</si>
  <si>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</si>
  <si>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</si>
  <si>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</si>
  <si>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</si>
  <si>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</si>
  <si>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</si>
  <si>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</si>
  <si>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</si>
  <si>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</si>
  <si>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</si>
  <si>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</si>
  <si>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</si>
  <si>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</si>
  <si>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</si>
  <si>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</si>
  <si>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</si>
  <si>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</si>
  <si>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</si>
  <si>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</si>
  <si>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</si>
  <si>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</si>
  <si>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</si>
  <si>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</si>
  <si>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</si>
  <si>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</si>
  <si>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</si>
  <si>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</si>
  <si>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</si>
  <si>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</si>
  <si>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</si>
  <si>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</si>
  <si>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</si>
  <si>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</si>
  <si>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</si>
  <si>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</si>
  <si>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</si>
  <si>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</si>
  <si>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</si>
  <si>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</si>
  <si>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</si>
  <si>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</si>
  <si>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</si>
  <si>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</si>
  <si>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</si>
  <si>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</si>
  <si>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</si>
  <si>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</si>
  <si>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</si>
  <si>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</si>
  <si>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</si>
  <si>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</si>
  <si>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</si>
  <si>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</si>
  <si>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</si>
  <si>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</si>
  <si>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</si>
  <si>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</si>
  <si>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</si>
  <si>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</si>
  <si>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</si>
  <si>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</si>
  <si>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</si>
  <si>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</si>
  <si>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</si>
  <si>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</si>
  <si>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</si>
  <si>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</si>
  <si>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</si>
  <si>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</si>
  <si>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</si>
  <si>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</si>
  <si>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</si>
  <si>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</si>
  <si>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</si>
  <si>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</si>
  <si>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</si>
  <si>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</si>
  <si>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</si>
  <si>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</si>
  <si>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</si>
  <si>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</si>
  <si>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</si>
  <si>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</si>
  <si>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</si>
  <si>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</si>
  <si>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</si>
  <si>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</si>
  <si>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</si>
  <si>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</si>
  <si>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</si>
  <si>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</si>
  <si>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</si>
  <si>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</si>
  <si>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</si>
  <si>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</si>
  <si>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</si>
  <si>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</si>
  <si>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</si>
  <si>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</si>
  <si>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</si>
  <si>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</si>
  <si>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</si>
  <si>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</si>
  <si>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</si>
  <si>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</si>
  <si>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</si>
  <si>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</si>
  <si>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</si>
  <si>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</si>
  <si>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</si>
  <si>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</si>
  <si>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</si>
  <si>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</si>
  <si>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</si>
  <si>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</si>
  <si>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</si>
  <si>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</si>
  <si>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</si>
  <si>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</si>
  <si>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</si>
  <si>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</si>
  <si>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</si>
  <si>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</si>
  <si>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</si>
  <si>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</si>
  <si>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</si>
  <si>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</si>
  <si>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</si>
  <si>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</si>
  <si>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</si>
  <si>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</si>
  <si>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</si>
  <si>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</si>
  <si>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</si>
  <si>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</si>
  <si>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</si>
  <si>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</si>
  <si>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</si>
  <si>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</si>
  <si>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</si>
  <si>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</si>
  <si>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</si>
  <si>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</si>
  <si>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</si>
  <si>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</si>
  <si>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</si>
  <si>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</si>
  <si>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</si>
  <si>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</si>
  <si>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</si>
  <si>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</si>
  <si>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</si>
  <si>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</si>
  <si>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</si>
  <si>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</si>
  <si>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</si>
  <si>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</si>
  <si>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</si>
  <si>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</si>
  <si>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</si>
  <si>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</si>
  <si>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</si>
  <si>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</si>
  <si>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</si>
  <si>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</si>
  <si>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</si>
  <si>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</si>
  <si>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</si>
  <si>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</si>
  <si>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</si>
  <si>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</si>
  <si>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</si>
  <si>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</si>
  <si>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</si>
  <si>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</si>
  <si>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</si>
  <si>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</si>
  <si>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</si>
  <si>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</si>
  <si>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</si>
  <si>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</si>
  <si>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</si>
  <si>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</si>
  <si>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</si>
  <si>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</si>
  <si>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</si>
  <si>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</si>
  <si>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</si>
  <si>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</si>
  <si>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</si>
  <si>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</si>
  <si>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</si>
  <si>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</si>
  <si>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</si>
  <si>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</si>
  <si>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</si>
  <si>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</si>
  <si>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</si>
  <si>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</si>
  <si>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</si>
  <si>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</si>
  <si>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</si>
  <si>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</si>
  <si>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</si>
  <si>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</si>
  <si>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</si>
  <si>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</si>
  <si>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</si>
  <si>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</si>
  <si>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</si>
  <si>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</si>
  <si>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</si>
  <si>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</si>
  <si>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</si>
  <si>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</si>
  <si>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</si>
  <si>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</si>
  <si>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</si>
  <si>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</si>
  <si>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</si>
  <si>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</si>
  <si>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</si>
  <si>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</si>
  <si>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</si>
  <si>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</si>
  <si>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</si>
  <si>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</si>
  <si>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</si>
  <si>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</si>
  <si>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</si>
  <si>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</si>
  <si>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</si>
  <si>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</si>
  <si>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</si>
  <si>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</si>
  <si>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</si>
  <si>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</si>
  <si>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</si>
  <si>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</si>
  <si>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</si>
  <si>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</si>
  <si>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</si>
  <si>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</si>
  <si>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</si>
  <si>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</si>
  <si>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</si>
  <si>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</si>
  <si>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</si>
  <si>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</si>
  <si>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</si>
  <si>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</si>
  <si>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</si>
  <si>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</si>
  <si>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</si>
  <si>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</si>
  <si>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</si>
  <si>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</si>
  <si>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</si>
  <si>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</si>
  <si>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</si>
  <si>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</si>
  <si>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</si>
  <si>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</si>
  <si>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</si>
  <si>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</si>
  <si>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</si>
  <si>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</si>
  <si>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</si>
  <si>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</si>
  <si>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</si>
  <si>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</si>
  <si>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</si>
  <si>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</si>
  <si>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</si>
  <si>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</si>
  <si>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</si>
  <si>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</si>
  <si>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</si>
  <si>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</si>
  <si>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</si>
  <si>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</si>
  <si>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</si>
  <si>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</si>
  <si>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</si>
  <si>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</si>
  <si>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</si>
  <si>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</si>
  <si>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</si>
  <si>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</si>
  <si>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</si>
  <si>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</si>
  <si>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</si>
  <si>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</si>
  <si>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</si>
  <si>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</si>
  <si>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</si>
  <si>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</si>
  <si>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</si>
  <si>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</si>
  <si>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</si>
  <si>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</si>
  <si>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</si>
  <si>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</si>
  <si>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</si>
  <si>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</si>
  <si>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</si>
  <si>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</si>
  <si>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</si>
  <si>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</si>
  <si>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</si>
  <si>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</si>
  <si>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</si>
  <si>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</si>
  <si>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</si>
  <si>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</si>
  <si>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</si>
  <si>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</si>
  <si>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</si>
  <si>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</si>
  <si>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</si>
  <si>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</si>
  <si>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</si>
  <si>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</si>
  <si>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</si>
  <si>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</si>
  <si>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</si>
  <si>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</si>
  <si>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</si>
  <si>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</si>
  <si>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</si>
  <si>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</si>
  <si>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</si>
  <si>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</si>
  <si>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</si>
  <si>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</si>
  <si>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</si>
  <si>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</si>
  <si>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</si>
  <si>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</si>
  <si>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</si>
  <si>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</si>
  <si>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</si>
  <si>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</si>
  <si>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</si>
  <si>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</si>
  <si>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</si>
  <si>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</si>
  <si>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</si>
  <si>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</si>
  <si>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</si>
  <si>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</si>
  <si>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</si>
  <si>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</si>
  <si>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</si>
  <si>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</si>
  <si>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</si>
  <si>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</si>
  <si>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</si>
  <si>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</si>
  <si>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</si>
  <si>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</si>
  <si>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</si>
  <si>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</si>
  <si>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</si>
  <si>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</si>
  <si>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</si>
  <si>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</si>
  <si>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</si>
  <si>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</si>
  <si>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</si>
  <si>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</si>
  <si>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</si>
  <si>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</si>
  <si>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</si>
  <si>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</si>
  <si>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</si>
  <si>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</si>
  <si>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</si>
  <si>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</si>
  <si>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</si>
  <si>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</si>
  <si>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</si>
  <si>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</si>
  <si>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</si>
  <si>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</si>
  <si>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</si>
  <si>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</si>
  <si>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</si>
  <si>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</si>
  <si>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</si>
  <si>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</si>
  <si>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</si>
  <si>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</si>
  <si>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</si>
  <si>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</si>
  <si>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</si>
  <si>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</si>
  <si>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</si>
  <si>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</si>
  <si>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</si>
  <si>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</si>
  <si>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</si>
  <si>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</si>
  <si>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</si>
  <si>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</si>
  <si>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</si>
  <si>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</si>
  <si>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</si>
  <si>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</si>
  <si>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</si>
  <si>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</si>
  <si>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</si>
  <si>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</si>
  <si>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</si>
  <si>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</si>
  <si>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</si>
  <si>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</si>
  <si>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</si>
  <si>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</si>
  <si>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</si>
  <si>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</si>
  <si>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</si>
  <si>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</si>
  <si>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</si>
  <si>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</si>
  <si>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</si>
  <si>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</si>
  <si>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</si>
  <si>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</si>
  <si>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</si>
  <si>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</si>
  <si>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</si>
  <si>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</si>
  <si>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</si>
  <si>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</si>
  <si>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</si>
  <si>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</si>
  <si>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</si>
  <si>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</si>
  <si>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</si>
  <si>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</si>
  <si>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</si>
  <si>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</si>
  <si>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</si>
  <si>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</si>
  <si>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</si>
  <si>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</si>
  <si>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</si>
  <si>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</si>
  <si>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</si>
  <si>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</si>
  <si>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</si>
  <si>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</si>
  <si>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</si>
  <si>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</si>
  <si>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</si>
  <si>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</si>
  <si>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</si>
  <si>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</si>
  <si>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</si>
  <si>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</si>
  <si>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</si>
  <si>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</si>
  <si>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</si>
  <si>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</si>
  <si>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</si>
  <si>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</si>
  <si>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</si>
  <si>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</si>
  <si>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</si>
  <si>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</si>
  <si>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</si>
  <si>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</si>
  <si>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</si>
  <si>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</si>
  <si>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</si>
  <si>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</si>
  <si>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</si>
  <si>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</si>
  <si>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</si>
  <si>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</si>
  <si>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</si>
  <si>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</si>
  <si>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</si>
  <si>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</si>
  <si>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</si>
  <si>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</si>
  <si>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</si>
  <si>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</si>
  <si>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</si>
  <si>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</si>
  <si>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</si>
  <si>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</si>
  <si>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</si>
  <si>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</si>
  <si>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</si>
  <si>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</si>
  <si>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</si>
  <si>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</si>
  <si>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</si>
  <si>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</si>
  <si>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</si>
  <si>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</si>
  <si>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</si>
  <si>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</si>
  <si>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</si>
  <si>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</si>
  <si>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</si>
  <si>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</si>
  <si>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</si>
  <si>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</si>
  <si>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</si>
  <si>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</si>
  <si>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</si>
  <si>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</si>
  <si>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</si>
  <si>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</si>
  <si>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</si>
  <si>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</si>
  <si>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</si>
  <si>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</si>
  <si>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</si>
  <si>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</si>
  <si>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</si>
  <si>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</si>
  <si>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</si>
  <si>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</si>
  <si>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</si>
  <si>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</si>
  <si>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</si>
  <si>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</si>
  <si>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</si>
  <si>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</si>
  <si>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</si>
  <si>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</si>
  <si>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</si>
  <si>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</si>
  <si>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</si>
  <si>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</si>
  <si>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</si>
  <si>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</si>
  <si>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</si>
  <si>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</si>
  <si>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</si>
  <si>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</si>
  <si>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</si>
  <si>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</si>
  <si>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</si>
  <si>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</si>
  <si>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</si>
  <si>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</si>
  <si>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</si>
  <si>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</si>
  <si>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</si>
  <si>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</si>
  <si>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</si>
  <si>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</si>
  <si>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</si>
  <si>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</si>
  <si>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</si>
  <si>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</si>
  <si>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</si>
  <si>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</si>
  <si>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</si>
  <si>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</si>
  <si>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</si>
  <si>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</si>
  <si>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</si>
  <si>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</si>
  <si>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</si>
  <si>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</si>
  <si>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</si>
  <si>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</si>
  <si>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</si>
  <si>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</si>
  <si>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</si>
  <si>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</si>
  <si>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</si>
  <si>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</si>
  <si>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</si>
  <si>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</si>
  <si>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</si>
  <si>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</si>
  <si>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</si>
  <si>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</si>
  <si>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</si>
  <si>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</si>
  <si>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</si>
  <si>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</si>
  <si>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</si>
  <si>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</si>
  <si>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</si>
  <si>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</si>
  <si>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</si>
  <si>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</si>
  <si>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</si>
  <si>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</si>
  <si>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</si>
  <si>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</si>
  <si>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</si>
  <si>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</si>
  <si>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</si>
  <si>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</si>
  <si>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</si>
  <si>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</si>
  <si>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</si>
  <si>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</si>
  <si>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</si>
  <si>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</si>
  <si>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</si>
  <si>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</si>
  <si>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</si>
  <si>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</si>
  <si>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</si>
  <si>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</si>
  <si>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</si>
  <si>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</si>
  <si>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</si>
  <si>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</si>
  <si>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</si>
  <si>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</si>
  <si>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</si>
  <si>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</si>
  <si>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</si>
  <si>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</si>
  <si>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</si>
  <si>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</si>
  <si>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</si>
  <si>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</si>
  <si>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</si>
  <si>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</si>
  <si>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</si>
  <si>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</si>
  <si>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</si>
  <si>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</si>
  <si>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</si>
  <si>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</si>
  <si>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</si>
  <si>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</si>
  <si>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</si>
  <si>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</si>
  <si>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</si>
  <si>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</si>
  <si>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</si>
  <si>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</si>
  <si>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</si>
  <si>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</si>
  <si>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</si>
  <si>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</si>
  <si>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</si>
  <si>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</si>
  <si>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</si>
  <si>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</si>
  <si>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</si>
  <si>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</si>
  <si>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</si>
  <si>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</si>
  <si>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</si>
  <si>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</si>
  <si>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</si>
  <si>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</rPr>
      <t>kTon CO</t>
    </r>
    <r>
      <rPr>
        <b/>
        <vertAlign val="subscript"/>
        <sz val="8"/>
        <color theme="1"/>
        <rFont val="Calibri"/>
      </rPr>
      <t>2</t>
    </r>
    <r>
      <rPr>
        <b/>
        <sz val="8"/>
        <color theme="1"/>
        <rFont val="Calibri"/>
      </rPr>
      <t>/UO</t>
    </r>
  </si>
  <si>
    <r>
      <rPr>
        <b/>
        <sz val="8"/>
        <color theme="1"/>
        <rFont val="Calibri"/>
      </rPr>
      <t>kTon CO</t>
    </r>
    <r>
      <rPr>
        <b/>
        <vertAlign val="subscript"/>
        <sz val="8"/>
        <color theme="1"/>
        <rFont val="Calibri"/>
      </rPr>
      <t>2</t>
    </r>
    <r>
      <rPr>
        <b/>
        <sz val="8"/>
        <color theme="1"/>
        <rFont val="Calibri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</si>
  <si>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</si>
  <si>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</si>
  <si>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</si>
  <si>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</si>
  <si>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</si>
  <si>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</si>
  <si>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</si>
  <si>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</si>
  <si>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</si>
  <si>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</si>
  <si>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</si>
  <si>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</si>
  <si>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</si>
  <si>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</si>
  <si>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</si>
  <si>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</si>
  <si>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</si>
  <si>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</si>
  <si>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</si>
  <si>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</si>
  <si>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</si>
  <si>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</si>
  <si>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</si>
  <si>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</si>
  <si>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</si>
  <si>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</si>
  <si>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</si>
  <si>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</si>
  <si>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</si>
  <si>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</si>
  <si>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</si>
  <si>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</si>
  <si>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</si>
  <si>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</si>
  <si>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</si>
  <si>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</si>
  <si>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</si>
  <si>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</si>
  <si>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</si>
  <si>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</si>
  <si>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</si>
  <si>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</si>
  <si>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</si>
  <si>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</si>
  <si>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</si>
  <si>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</si>
  <si>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</si>
  <si>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</si>
  <si>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</si>
  <si>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</si>
  <si>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</si>
  <si>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</si>
  <si>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</si>
  <si>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</si>
  <si>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</si>
  <si>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</si>
  <si>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</si>
  <si>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</si>
  <si>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</si>
  <si>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</si>
  <si>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</si>
  <si>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</si>
  <si>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</si>
  <si>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</si>
  <si>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</si>
  <si>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</si>
  <si>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</si>
  <si>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</si>
  <si>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</si>
  <si>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</si>
  <si>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</si>
  <si>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</si>
  <si>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</si>
  <si>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</si>
  <si>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</si>
  <si>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</si>
  <si>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</si>
  <si>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</si>
  <si>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</si>
  <si>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</si>
  <si>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</si>
  <si>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</si>
  <si>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</si>
  <si>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</si>
  <si>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</si>
  <si>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</si>
  <si>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</rPr>
      <t>kTon/CO</t>
    </r>
    <r>
      <rPr>
        <vertAlign val="subscript"/>
        <sz val="8"/>
        <color theme="1"/>
        <rFont val="Calibri"/>
      </rPr>
      <t>2</t>
    </r>
  </si>
  <si>
    <r>
      <rPr>
        <sz val="8"/>
        <color theme="1"/>
        <rFont val="Calibri"/>
      </rPr>
      <t>Miles de toneladas equivalentes de CO</t>
    </r>
    <r>
      <rPr>
        <vertAlign val="subscript"/>
        <sz val="8"/>
        <color theme="1"/>
        <rFont val="Calibri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</si>
  <si>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</si>
  <si>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</si>
  <si>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</si>
  <si>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</si>
  <si>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</si>
  <si>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</si>
  <si>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</si>
  <si>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</si>
  <si>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</si>
  <si>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</si>
  <si>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</si>
  <si>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</si>
  <si>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</si>
  <si>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</si>
  <si>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</si>
  <si>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</si>
  <si>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</si>
  <si>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</si>
  <si>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</si>
  <si>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</si>
  <si>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</si>
  <si>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</si>
  <si>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</si>
  <si>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</si>
  <si>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</si>
  <si>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</si>
  <si>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</si>
  <si>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</si>
  <si>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</si>
  <si>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</si>
  <si>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</si>
  <si>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</si>
  <si>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</si>
  <si>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</si>
  <si>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</si>
  <si>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</si>
  <si>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</si>
  <si>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</si>
  <si>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</si>
  <si>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</si>
  <si>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</si>
  <si>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</si>
  <si>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</si>
  <si>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</si>
  <si>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</si>
  <si>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</si>
  <si>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</si>
  <si>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</si>
  <si>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</si>
  <si>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</si>
  <si>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</si>
  <si>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</si>
  <si>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</si>
  <si>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</si>
  <si>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</si>
  <si>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</si>
  <si>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</si>
  <si>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</si>
  <si>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</si>
  <si>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</si>
  <si>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</si>
  <si>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</si>
  <si>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</si>
  <si>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</si>
  <si>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</si>
  <si>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</si>
  <si>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</si>
  <si>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</si>
  <si>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</si>
  <si>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</si>
  <si>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</si>
  <si>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</si>
  <si>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</si>
  <si>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</si>
  <si>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</si>
  <si>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</si>
  <si>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</si>
  <si>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</si>
  <si>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</si>
  <si>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</si>
  <si>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</si>
  <si>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</si>
  <si>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</si>
  <si>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</si>
  <si>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</si>
  <si>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</si>
  <si>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</si>
  <si>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</si>
  <si>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</si>
  <si>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</si>
  <si>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</si>
  <si>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</si>
  <si>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</si>
  <si>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</si>
  <si>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</si>
  <si>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</si>
  <si>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</si>
  <si>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</si>
  <si>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</si>
  <si>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</si>
  <si>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</si>
  <si>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</si>
  <si>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</si>
  <si>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</si>
  <si>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</si>
  <si>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</si>
  <si>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</si>
  <si>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</si>
  <si>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</si>
  <si>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</si>
  <si>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</si>
  <si>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</si>
  <si>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</si>
  <si>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</si>
  <si>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</si>
  <si>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</si>
  <si>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</si>
  <si>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</si>
  <si>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</si>
  <si>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</si>
  <si>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</si>
  <si>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</si>
  <si>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</si>
  <si>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</si>
  <si>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</si>
  <si>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</si>
  <si>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</si>
  <si>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</si>
  <si>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</si>
  <si>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</si>
  <si>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</si>
  <si>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</si>
  <si>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</si>
  <si>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</si>
  <si>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</si>
  <si>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</si>
  <si>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</si>
  <si>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</si>
  <si>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</si>
  <si>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</si>
  <si>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</si>
  <si>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</si>
  <si>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</si>
  <si>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</si>
  <si>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</si>
  <si>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</si>
  <si>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</si>
  <si>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</si>
  <si>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</si>
  <si>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</si>
  <si>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</si>
  <si>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</si>
  <si>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</si>
  <si>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</si>
  <si>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</si>
  <si>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</si>
  <si>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</si>
  <si>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</si>
  <si>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</si>
  <si>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</si>
  <si>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</si>
  <si>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</si>
  <si>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</si>
  <si>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</si>
  <si>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</si>
  <si>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</si>
  <si>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</si>
  <si>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</si>
  <si>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</si>
  <si>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</si>
  <si>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</si>
  <si>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</si>
  <si>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</si>
  <si>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</si>
  <si>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</si>
  <si>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</si>
  <si>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</si>
  <si>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</si>
  <si>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</si>
  <si>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</si>
  <si>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</si>
  <si>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</si>
  <si>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</si>
  <si>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</si>
  <si>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</si>
  <si>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</si>
  <si>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</si>
  <si>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</si>
  <si>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</si>
  <si>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</si>
  <si>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</si>
  <si>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</si>
  <si>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</si>
  <si>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</si>
  <si>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</si>
  <si>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</si>
  <si>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</si>
  <si>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</si>
  <si>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</si>
  <si>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</si>
  <si>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</si>
  <si>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</si>
  <si>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</si>
  <si>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</si>
  <si>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</si>
  <si>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</si>
  <si>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</si>
  <si>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</si>
  <si>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</si>
  <si>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</si>
  <si>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</si>
  <si>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</si>
  <si>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</si>
  <si>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</si>
  <si>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</si>
  <si>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</si>
  <si>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</si>
  <si>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</si>
  <si>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</si>
  <si>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</si>
  <si>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</si>
  <si>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</si>
  <si>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</si>
  <si>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</si>
  <si>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</si>
  <si>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</si>
  <si>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</si>
  <si>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</si>
  <si>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</si>
  <si>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</si>
  <si>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</si>
  <si>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</si>
  <si>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</si>
  <si>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</si>
  <si>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</si>
  <si>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</si>
  <si>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</si>
  <si>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</si>
  <si>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</si>
  <si>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</si>
  <si>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</si>
  <si>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</si>
  <si>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</si>
  <si>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</si>
  <si>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</si>
  <si>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</si>
  <si>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</si>
  <si>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</si>
  <si>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</si>
  <si>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</si>
  <si>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</si>
  <si>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</si>
  <si>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</si>
  <si>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</si>
  <si>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</si>
  <si>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</si>
  <si>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</si>
  <si>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</si>
  <si>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</si>
  <si>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</si>
  <si>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</si>
  <si>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</si>
  <si>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</si>
  <si>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</si>
  <si>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</si>
  <si>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</si>
  <si>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</si>
  <si>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</si>
  <si>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</si>
  <si>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</si>
  <si>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</si>
  <si>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</si>
  <si>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</si>
  <si>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</si>
  <si>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</si>
  <si>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</si>
  <si>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</si>
  <si>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</si>
  <si>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</si>
  <si>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</si>
  <si>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</si>
  <si>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</si>
  <si>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</si>
  <si>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</si>
  <si>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</si>
  <si>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</si>
  <si>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</si>
  <si>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</si>
  <si>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</si>
  <si>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</si>
  <si>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</si>
  <si>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</si>
  <si>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</si>
  <si>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</si>
  <si>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</si>
  <si>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</si>
  <si>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</si>
  <si>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</si>
  <si>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</si>
  <si>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</si>
  <si>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</si>
  <si>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</si>
  <si>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</si>
  <si>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</si>
  <si>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</si>
  <si>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</si>
  <si>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</si>
  <si>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</si>
  <si>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</si>
  <si>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</si>
  <si>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</si>
  <si>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</si>
  <si>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</si>
  <si>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</si>
  <si>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</si>
  <si>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</si>
  <si>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</si>
  <si>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</si>
  <si>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</si>
  <si>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</si>
  <si>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</si>
  <si>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</si>
  <si>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</si>
  <si>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</si>
  <si>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</si>
  <si>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</si>
  <si>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</si>
  <si>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</si>
  <si>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</si>
  <si>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</si>
  <si>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</si>
  <si>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</si>
  <si>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</si>
  <si>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</si>
  <si>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</si>
  <si>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</si>
  <si>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</si>
  <si>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</si>
  <si>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</si>
  <si>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</si>
  <si>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</rPr>
      <t>%E</t>
    </r>
    <r>
      <rPr>
        <b/>
        <vertAlign val="subscript"/>
        <sz val="11"/>
        <color theme="1"/>
        <rFont val="Calibri"/>
      </rPr>
      <t>subtotal</t>
    </r>
  </si>
  <si>
    <r>
      <rPr>
        <b/>
        <sz val="11"/>
        <color theme="1"/>
        <rFont val="Calibri"/>
      </rPr>
      <t>%V</t>
    </r>
    <r>
      <rPr>
        <b/>
        <vertAlign val="subscript"/>
        <sz val="11"/>
        <color theme="1"/>
        <rFont val="Calibri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</si>
  <si>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</si>
  <si>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</si>
  <si>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</si>
  <si>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</si>
  <si>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</si>
  <si>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</si>
  <si>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</si>
  <si>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</si>
  <si>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</si>
  <si>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</si>
  <si>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</si>
  <si>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</si>
  <si>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</si>
  <si>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</si>
  <si>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</si>
  <si>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</si>
  <si>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</si>
  <si>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</si>
  <si>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</si>
  <si>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</si>
  <si>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</si>
  <si>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</si>
  <si>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</si>
  <si>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</si>
  <si>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</si>
  <si>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</si>
  <si>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</si>
  <si>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</si>
  <si>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</si>
  <si>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</si>
  <si>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</si>
  <si>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</si>
  <si>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</si>
  <si>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</si>
  <si>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</si>
  <si>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</si>
  <si>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</si>
  <si>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</si>
  <si>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</si>
  <si>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</si>
  <si>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</si>
  <si>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</si>
  <si>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</si>
  <si>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</si>
  <si>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</si>
  <si>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</si>
  <si>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</si>
  <si>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</si>
  <si>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</si>
  <si>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</si>
  <si>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</si>
  <si>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</si>
  <si>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</si>
  <si>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</si>
  <si>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</si>
  <si>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</si>
  <si>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</si>
  <si>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</si>
  <si>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</si>
  <si>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</si>
  <si>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</si>
  <si>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</si>
  <si>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</si>
  <si>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</si>
  <si>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</si>
  <si>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</si>
  <si>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</si>
  <si>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</si>
  <si>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</si>
  <si>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</si>
  <si>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</si>
  <si>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</si>
  <si>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</si>
  <si>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</si>
  <si>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</si>
  <si>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</si>
  <si>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</si>
  <si>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</si>
  <si>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</si>
  <si>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</si>
  <si>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</si>
  <si>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</si>
  <si>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</si>
  <si>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</si>
  <si>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</si>
  <si>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</si>
  <si>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</rPr>
      <t>%E</t>
    </r>
    <r>
      <rPr>
        <b/>
        <vertAlign val="subscript"/>
        <sz val="11"/>
        <color theme="1"/>
        <rFont val="Calibri"/>
      </rPr>
      <t>subtotal</t>
    </r>
  </si>
  <si>
    <r>
      <rPr>
        <b/>
        <sz val="11"/>
        <color theme="1"/>
        <rFont val="Calibri"/>
      </rPr>
      <t>%E</t>
    </r>
    <r>
      <rPr>
        <b/>
        <vertAlign val="subscript"/>
        <sz val="11"/>
        <color theme="1"/>
        <rFont val="Calibri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</si>
  <si>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</si>
  <si>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</si>
  <si>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</si>
  <si>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</si>
  <si>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</si>
  <si>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</si>
  <si>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</si>
  <si>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</si>
  <si>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</si>
  <si>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</si>
  <si>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</si>
  <si>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</si>
  <si>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</si>
  <si>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</si>
  <si>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</si>
  <si>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</si>
  <si>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</si>
  <si>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</si>
  <si>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</si>
  <si>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</si>
  <si>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</si>
  <si>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</si>
  <si>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</si>
  <si>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USOS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</si>
  <si>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</si>
  <si>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</si>
  <si>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sla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</si>
  <si>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REI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</si>
  <si>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</si>
  <si>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</si>
  <si>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</si>
  <si>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</si>
  <si>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</si>
  <si>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O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</si>
  <si>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  <r>
      <rPr>
        <b/>
        <sz val="14"/>
        <color theme="1"/>
        <rFont val="Calibri"/>
      </rPr>
      <t xml:space="preserve"> - G</t>
    </r>
    <r>
      <rPr>
        <b/>
        <vertAlign val="subscript"/>
        <sz val="14"/>
        <color theme="1"/>
        <rFont val="Calibri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</si>
  <si>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</si>
  <si>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</si>
  <si>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</si>
  <si>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</si>
  <si>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</si>
  <si>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</si>
  <si>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</si>
  <si>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</si>
  <si>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</si>
  <si>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</si>
  <si>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</si>
  <si>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</si>
  <si>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</si>
  <si>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</si>
  <si>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</si>
  <si>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</si>
  <si>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</si>
  <si>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</si>
  <si>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</si>
  <si>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</si>
  <si>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</si>
  <si>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</si>
  <si>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</si>
  <si>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</si>
  <si>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</si>
  <si>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</si>
  <si>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</si>
  <si>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</si>
  <si>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</si>
  <si>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</si>
  <si>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</si>
  <si>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</si>
  <si>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</si>
  <si>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</si>
  <si>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</si>
  <si>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</si>
  <si>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</si>
  <si>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</si>
  <si>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</si>
  <si>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</si>
  <si>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</si>
  <si>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</si>
  <si>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</si>
  <si>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</si>
  <si>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</si>
  <si>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</si>
  <si>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</si>
  <si>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</si>
  <si>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</si>
  <si>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</si>
  <si>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</si>
  <si>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</si>
  <si>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</si>
  <si>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</si>
  <si>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</si>
  <si>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</si>
  <si>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</si>
  <si>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</si>
  <si>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</si>
  <si>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</si>
  <si>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</si>
  <si>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</si>
  <si>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</si>
  <si>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</si>
  <si>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</si>
  <si>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</si>
  <si>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</si>
  <si>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</si>
  <si>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</si>
  <si>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</si>
  <si>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</si>
  <si>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</si>
  <si>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</si>
  <si>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</si>
  <si>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</si>
  <si>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</si>
  <si>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</si>
  <si>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</si>
  <si>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</si>
  <si>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</si>
  <si>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</si>
  <si>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</si>
  <si>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</si>
  <si>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</si>
  <si>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</si>
  <si>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</si>
  <si>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</si>
  <si>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</si>
  <si>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</si>
  <si>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</si>
  <si>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</si>
  <si>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</si>
  <si>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</si>
  <si>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</si>
  <si>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</si>
  <si>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</si>
  <si>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</si>
  <si>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</si>
  <si>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</si>
  <si>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</si>
  <si>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</si>
  <si>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</si>
  <si>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</si>
  <si>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</si>
  <si>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</si>
  <si>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</si>
  <si>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</si>
  <si>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</si>
  <si>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</si>
  <si>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</si>
  <si>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</si>
  <si>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</si>
  <si>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</si>
  <si>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</si>
  <si>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</si>
  <si>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</si>
  <si>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</si>
  <si>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</si>
  <si>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</si>
  <si>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</si>
  <si>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</si>
  <si>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</si>
  <si>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</si>
  <si>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</si>
  <si>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</si>
  <si>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</si>
  <si>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</si>
  <si>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</si>
  <si>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</si>
  <si>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</si>
  <si>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</si>
  <si>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</si>
  <si>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</si>
  <si>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</si>
  <si>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</si>
  <si>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</si>
  <si>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</si>
  <si>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</si>
  <si>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</si>
  <si>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</si>
  <si>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</si>
  <si>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</si>
  <si>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</si>
  <si>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</si>
  <si>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</si>
  <si>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</si>
  <si>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</si>
  <si>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</si>
  <si>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</si>
  <si>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</si>
  <si>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</si>
  <si>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</si>
  <si>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</si>
  <si>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</si>
  <si>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</si>
  <si>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</si>
  <si>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</si>
  <si>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</si>
  <si>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USOS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</si>
  <si>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</si>
  <si>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</si>
  <si>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sla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</si>
  <si>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REI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</si>
  <si>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</si>
  <si>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</si>
  <si>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</si>
  <si>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</si>
  <si>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</si>
  <si>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O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</si>
  <si>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  <r>
      <rPr>
        <b/>
        <sz val="14"/>
        <color theme="1"/>
        <rFont val="Calibri"/>
      </rPr>
      <t xml:space="preserve"> - G</t>
    </r>
    <r>
      <rPr>
        <b/>
        <vertAlign val="subscript"/>
        <sz val="14"/>
        <color theme="1"/>
        <rFont val="Calibri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</si>
  <si>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</si>
  <si>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</si>
  <si>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</si>
  <si>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</si>
  <si>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</si>
  <si>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</si>
  <si>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</si>
  <si>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</si>
  <si>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</si>
  <si>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USOS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</si>
  <si>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</si>
  <si>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</si>
  <si>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sla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</si>
  <si>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REI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</si>
  <si>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</si>
  <si>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</si>
  <si>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</si>
  <si>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</si>
  <si>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</si>
  <si>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O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</si>
  <si>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  <r>
      <rPr>
        <b/>
        <sz val="14"/>
        <color theme="1"/>
        <rFont val="Calibri"/>
      </rPr>
      <t xml:space="preserve"> - G</t>
    </r>
    <r>
      <rPr>
        <b/>
        <vertAlign val="subscript"/>
        <sz val="14"/>
        <color theme="1"/>
        <rFont val="Calibri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</si>
  <si>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</si>
  <si>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</si>
  <si>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</si>
  <si>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</si>
  <si>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</si>
  <si>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</si>
  <si>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</si>
  <si>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</si>
  <si>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</si>
  <si>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</si>
  <si>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</rPr>
      <t>O</t>
    </r>
    <r>
      <rPr>
        <b/>
        <vertAlign val="subscript"/>
        <sz val="14"/>
        <color theme="1"/>
        <rFont val="Calibri"/>
      </rPr>
      <t>FISCA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</si>
  <si>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  <r>
      <rPr>
        <b/>
        <sz val="14"/>
        <color theme="1"/>
        <rFont val="Calibri"/>
      </rPr>
      <t xml:space="preserve"> - G</t>
    </r>
    <r>
      <rPr>
        <b/>
        <vertAlign val="subscript"/>
        <sz val="14"/>
        <color theme="1"/>
        <rFont val="Calibri"/>
      </rPr>
      <t>REI</t>
    </r>
  </si>
  <si>
    <t>"GOR"</t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</si>
  <si>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</si>
  <si>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</si>
  <si>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</si>
  <si>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</si>
  <si>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</si>
  <si>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</si>
  <si>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</si>
  <si>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</si>
  <si>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</si>
  <si>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</si>
  <si>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</si>
  <si>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total</t>
    </r>
  </si>
  <si>
    <t>R/P</t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</si>
  <si>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oil</t>
    </r>
  </si>
  <si>
    <r>
      <rPr>
        <b/>
        <sz val="14"/>
        <color theme="1"/>
        <rFont val="Calibri"/>
      </rPr>
      <t>(R/P)</t>
    </r>
    <r>
      <rPr>
        <b/>
        <vertAlign val="subscript"/>
        <sz val="14"/>
        <color theme="1"/>
        <rFont val="Calibri"/>
      </rPr>
      <t>oil</t>
    </r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</si>
  <si>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gas</t>
    </r>
  </si>
  <si>
    <r>
      <rPr>
        <b/>
        <sz val="14"/>
        <color theme="1"/>
        <rFont val="Calibri"/>
      </rPr>
      <t>(R/P)</t>
    </r>
    <r>
      <rPr>
        <b/>
        <vertAlign val="subscript"/>
        <sz val="14"/>
        <color theme="1"/>
        <rFont val="Calibri"/>
      </rPr>
      <t>gas</t>
    </r>
  </si>
  <si>
    <r>
      <rPr>
        <b/>
        <sz val="10"/>
        <color theme="1"/>
        <rFont val="Calibri"/>
      </rPr>
      <t>O</t>
    </r>
    <r>
      <rPr>
        <b/>
        <vertAlign val="subscript"/>
        <sz val="10"/>
        <color theme="1"/>
        <rFont val="Calibri"/>
      </rPr>
      <t>FISCA</t>
    </r>
    <r>
      <rPr>
        <b/>
        <sz val="10"/>
        <color theme="1"/>
        <rFont val="Calibri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</si>
  <si>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</si>
  <si>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</si>
  <si>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</si>
  <si>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</si>
  <si>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</si>
  <si>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</si>
  <si>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</si>
  <si>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</si>
  <si>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</rPr>
      <t>O</t>
    </r>
    <r>
      <rPr>
        <b/>
        <vertAlign val="subscript"/>
        <sz val="14"/>
        <color theme="1"/>
        <rFont val="Calibri"/>
      </rPr>
      <t>FISCA</t>
    </r>
  </si>
  <si>
    <r>
      <rPr>
        <b/>
        <sz val="12"/>
        <color theme="1"/>
        <rFont val="Calibri"/>
      </rPr>
      <t>G</t>
    </r>
    <r>
      <rPr>
        <b/>
        <vertAlign val="subscript"/>
        <sz val="14"/>
        <color theme="1"/>
        <rFont val="Calibri"/>
      </rPr>
      <t>FISC</t>
    </r>
    <r>
      <rPr>
        <b/>
        <sz val="14"/>
        <color theme="1"/>
        <rFont val="Calibri"/>
      </rPr>
      <t xml:space="preserve"> - G</t>
    </r>
    <r>
      <rPr>
        <b/>
        <vertAlign val="subscript"/>
        <sz val="14"/>
        <color theme="1"/>
        <rFont val="Calibri"/>
      </rPr>
      <t>REI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</si>
  <si>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</si>
  <si>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</si>
  <si>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</si>
  <si>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</si>
  <si>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</si>
  <si>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</si>
  <si>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CONS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</si>
  <si>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FLA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</si>
  <si>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PLANT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</si>
  <si>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PIPE</t>
    </r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</si>
  <si>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TRANS</t>
    </r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</si>
  <si>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total</t>
    </r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</si>
  <si>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oil</t>
    </r>
  </si>
  <si>
    <r>
      <rPr>
        <b/>
        <sz val="14"/>
        <color theme="1"/>
        <rFont val="Calibri"/>
      </rPr>
      <t>(R/P)</t>
    </r>
    <r>
      <rPr>
        <b/>
        <vertAlign val="subscript"/>
        <sz val="14"/>
        <color theme="1"/>
        <rFont val="Calibri"/>
      </rPr>
      <t>oil</t>
    </r>
  </si>
  <si>
    <r>
      <rPr>
        <b/>
        <sz val="14"/>
        <color theme="1"/>
        <rFont val="Calibri"/>
      </rPr>
      <t>R</t>
    </r>
    <r>
      <rPr>
        <b/>
        <vertAlign val="subscript"/>
        <sz val="14"/>
        <color theme="1"/>
        <rFont val="Calibri"/>
      </rPr>
      <t>gas</t>
    </r>
  </si>
  <si>
    <r>
      <rPr>
        <b/>
        <sz val="14"/>
        <color theme="1"/>
        <rFont val="Calibri"/>
      </rPr>
      <t>(R/P)</t>
    </r>
    <r>
      <rPr>
        <b/>
        <vertAlign val="subscript"/>
        <sz val="14"/>
        <color theme="1"/>
        <rFont val="Calibri"/>
      </rPr>
      <t>gas</t>
    </r>
  </si>
  <si>
    <r>
      <rPr>
        <b/>
        <sz val="10"/>
        <color theme="1"/>
        <rFont val="Calibri"/>
      </rPr>
      <t>O</t>
    </r>
    <r>
      <rPr>
        <b/>
        <vertAlign val="subscript"/>
        <sz val="10"/>
        <color theme="1"/>
        <rFont val="Calibri"/>
      </rPr>
      <t>FISCA</t>
    </r>
    <r>
      <rPr>
        <b/>
        <sz val="10"/>
        <color theme="1"/>
        <rFont val="Calibri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</si>
  <si>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</si>
  <si>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</si>
  <si>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</si>
  <si>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</si>
  <si>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</si>
  <si>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</si>
  <si>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</si>
  <si>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</si>
  <si>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</si>
  <si>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</si>
  <si>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</si>
  <si>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</si>
  <si>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</si>
  <si>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</si>
  <si>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</rPr>
      <t>G</t>
    </r>
    <r>
      <rPr>
        <b/>
        <vertAlign val="subscript"/>
        <sz val="14"/>
        <color theme="1"/>
        <rFont val="Calibri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</si>
  <si>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</si>
  <si>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</si>
  <si>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</si>
  <si>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</si>
  <si>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</si>
  <si>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</si>
  <si>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</si>
  <si>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</si>
  <si>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</si>
  <si>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</si>
  <si>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</si>
  <si>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</si>
  <si>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</si>
  <si>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</si>
  <si>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</si>
  <si>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</si>
  <si>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</si>
  <si>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</si>
  <si>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</si>
  <si>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</si>
  <si>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</si>
  <si>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</si>
  <si>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</si>
  <si>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</si>
  <si>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</si>
  <si>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</si>
  <si>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</si>
  <si>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</si>
  <si>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</si>
  <si>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</si>
  <si>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</si>
  <si>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</si>
  <si>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</si>
  <si>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</si>
  <si>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</si>
  <si>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</si>
  <si>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</si>
  <si>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</si>
  <si>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</si>
  <si>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</si>
  <si>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</si>
  <si>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</si>
  <si>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</si>
  <si>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</si>
  <si>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</si>
  <si>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</si>
  <si>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</si>
  <si>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</si>
  <si>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</si>
  <si>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</si>
  <si>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</si>
  <si>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</si>
  <si>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</si>
  <si>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</si>
  <si>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</si>
  <si>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</si>
  <si>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</si>
  <si>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</si>
  <si>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</si>
  <si>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</si>
  <si>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</si>
  <si>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</si>
  <si>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</si>
  <si>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</si>
  <si>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</si>
  <si>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</si>
  <si>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</si>
  <si>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</si>
  <si>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</si>
  <si>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</si>
  <si>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</si>
  <si>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</si>
  <si>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</si>
  <si>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</si>
  <si>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</si>
  <si>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</si>
  <si>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</rPr>
      <t xml:space="preserve">Recolección de petróleo </t>
    </r>
    <r>
      <rPr>
        <b/>
        <i/>
        <sz val="12"/>
        <color theme="1"/>
        <rFont val="Calibri"/>
      </rPr>
      <t>usando electricidad del grid</t>
    </r>
  </si>
  <si>
    <r>
      <rPr>
        <i/>
        <sz val="12"/>
        <color theme="1"/>
        <rFont val="Calibri"/>
      </rPr>
      <t>Recolección de petróleo</t>
    </r>
    <r>
      <rPr>
        <b/>
        <i/>
        <sz val="12"/>
        <color theme="1"/>
        <rFont val="Calibri"/>
      </rPr>
      <t xml:space="preserve"> usando combustibles</t>
    </r>
    <r>
      <rPr>
        <i/>
        <sz val="12"/>
        <color theme="1"/>
        <rFont val="Calibri"/>
      </rPr>
      <t>, electricidad de entrada es equivalente</t>
    </r>
  </si>
  <si>
    <r>
      <rPr>
        <i/>
        <sz val="12"/>
        <color theme="1"/>
        <rFont val="Calibri"/>
      </rPr>
      <t xml:space="preserve">Recolección de petróleo </t>
    </r>
    <r>
      <rPr>
        <b/>
        <i/>
        <sz val="12"/>
        <color theme="1"/>
        <rFont val="Calibri"/>
      </rPr>
      <t>usando electricidad del grid</t>
    </r>
  </si>
  <si>
    <r>
      <rPr>
        <i/>
        <sz val="12"/>
        <color theme="1"/>
        <rFont val="Calibri"/>
      </rPr>
      <t>Recolección de petróleo</t>
    </r>
    <r>
      <rPr>
        <b/>
        <i/>
        <sz val="12"/>
        <color theme="1"/>
        <rFont val="Calibri"/>
      </rPr>
      <t xml:space="preserve"> usando combustibles</t>
    </r>
    <r>
      <rPr>
        <i/>
        <sz val="12"/>
        <color theme="1"/>
        <rFont val="Calibri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</si>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</sst>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8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b/>
      <sz val="10"/>
      <color rgb="FF0000FF"/>
      <name val="Arial"/>
    </font>
    <font>
      <sz val="10"/>
      <color theme="1"/>
      <name val="Arial"/>
    </font>
    <font>
      <b/>
      <sz val="10"/>
      <color theme="1"/>
      <name val="Arial"/>
    </font>
    <font>
      <sz val="8"/>
      <color theme="1"/>
      <name val="Arial"/>
    </font>
    <font>
      <sz val="11"/>
      <color theme="1"/>
      <name val="Calibri"/>
      <scheme val="minor"/>
    </font>
    <font>
      <sz val="10"/>
      <color theme="1"/>
      <name val="Calibri"/>
    </font>
    <font>
      <sz val="10"/>
      <color rgb="FFFF0000"/>
      <name val="Calibri"/>
    </font>
    <font>
      <b/>
      <sz val="12"/>
      <color theme="1"/>
      <name val="Calibri"/>
    </font>
    <font>
      <b/>
      <sz val="10"/>
      <color theme="1"/>
      <name val="Calibri"/>
    </font>
    <font>
      <sz val="8"/>
      <color theme="1"/>
      <name val="Calibri"/>
    </font>
    <font>
      <b/>
      <sz val="10"/>
      <color rgb="FFFF0000"/>
      <name val="Calibri"/>
    </font>
    <font>
      <b/>
      <sz val="11"/>
      <color rgb="FFC55A11"/>
      <name val="Calibri"/>
    </font>
    <font>
      <sz val="9"/>
      <color theme="1"/>
      <name val="Calibri"/>
    </font>
    <font>
      <b/>
      <sz val="8"/>
      <color theme="0"/>
      <name val="Calibri"/>
    </font>
    <font>
      <b/>
      <sz val="8"/>
      <color theme="1"/>
      <name val="Calibri"/>
    </font>
    <font>
      <i/>
      <sz val="8"/>
      <color theme="1"/>
      <name val="Calibri"/>
    </font>
    <font>
      <i/>
      <sz val="8"/>
      <color rgb="FFC00000"/>
      <name val="Calibri"/>
    </font>
    <font>
      <b/>
      <sz val="8"/>
      <color rgb="FFC00000"/>
      <name val="Calibri"/>
    </font>
    <font>
      <sz val="11"/>
      <color rgb="FFA5A5A5"/>
      <name val="Calibri"/>
    </font>
    <font>
      <b/>
      <sz val="11"/>
      <color rgb="FFA5A5A5"/>
      <name val="Calibri"/>
    </font>
    <font>
      <sz val="11"/>
      <color rgb="FFFF0000"/>
      <name val="Calibri"/>
    </font>
    <font>
      <b/>
      <sz val="10"/>
      <color rgb="FF0000FF"/>
      <name val="Calibri"/>
    </font>
    <font>
      <sz val="11"/>
      <color rgb="FFBFBFBF"/>
      <name val="Calibri"/>
    </font>
    <font>
      <b/>
      <sz val="14"/>
      <color theme="1"/>
      <name val="Calibri"/>
    </font>
    <font>
      <b/>
      <sz val="16"/>
      <color theme="1"/>
      <name val="Calibri"/>
    </font>
    <font>
      <sz val="8"/>
      <color rgb="FFA5A5A5"/>
      <name val="Calibri"/>
    </font>
    <font>
      <b/>
      <sz val="11"/>
      <color rgb="FF0000FF"/>
      <name val="Calibri"/>
    </font>
    <font>
      <sz val="11"/>
      <color rgb="FF7F7F7F"/>
      <name val="Calibri"/>
    </font>
    <font>
      <sz val="11"/>
      <color rgb="FF00B050"/>
      <name val="Calibri"/>
    </font>
    <font>
      <b/>
      <sz val="11"/>
      <color rgb="FF00B050"/>
      <name val="Calibri"/>
    </font>
    <font>
      <sz val="11"/>
      <color rgb="FFF2F2F2"/>
      <name val="Calibri"/>
    </font>
    <font>
      <b/>
      <sz val="12"/>
      <color rgb="FFFF0000"/>
      <name val="Calibri"/>
    </font>
    <font>
      <b/>
      <sz val="11"/>
      <color rgb="FFFF0000"/>
      <name val="Calibri"/>
    </font>
    <font>
      <sz val="12"/>
      <color theme="1"/>
      <name val="Calibri"/>
    </font>
    <font>
      <sz val="11"/>
      <color rgb="FFD8D8D8"/>
      <name val="Calibri"/>
    </font>
    <font>
      <b/>
      <sz val="14"/>
      <color rgb="FFFF0000"/>
      <name val="Calibri"/>
    </font>
    <font>
      <sz val="11"/>
      <color rgb="FF7030A0"/>
      <name val="Calibri"/>
    </font>
    <font>
      <i/>
      <sz val="12"/>
      <color theme="1"/>
      <name val="Calibri"/>
    </font>
    <font>
      <b/>
      <vertAlign val="subscript"/>
      <sz val="8"/>
      <color theme="1"/>
      <name val="Calibri"/>
    </font>
    <font>
      <vertAlign val="subscript"/>
      <sz val="8"/>
      <color theme="1"/>
      <name val="Calibri"/>
    </font>
    <font>
      <b/>
      <vertAlign val="subscript"/>
      <sz val="11"/>
      <color theme="1"/>
      <name val="Calibri"/>
    </font>
    <font>
      <b/>
      <vertAlign val="subscript"/>
      <sz val="14"/>
      <color theme="1"/>
      <name val="Calibri"/>
    </font>
    <font>
      <b/>
      <vertAlign val="subscript"/>
      <sz val="10"/>
      <color theme="1"/>
      <name val="Calibri"/>
    </font>
    <font>
      <b/>
      <i/>
      <sz val="12"/>
      <color theme="1"/>
      <name val="Calibri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64" fontId="4" fillId="2" borderId="1" xfId="0" applyNumberFormat="1" applyFont="1" applyFill="1" applyBorder="1"/>
    <xf numFmtId="164" fontId="5" fillId="2" borderId="1" xfId="0" applyNumberFormat="1" applyFont="1" applyFill="1" applyBorder="1"/>
    <xf numFmtId="164" fontId="6" fillId="3" borderId="5" xfId="0" applyNumberFormat="1" applyFont="1" applyFill="1" applyBorder="1" applyAlignment="1">
      <alignment horizontal="left"/>
    </xf>
    <xf numFmtId="164" fontId="6" fillId="3" borderId="6" xfId="0" applyNumberFormat="1" applyFont="1" applyFill="1" applyBorder="1" applyAlignment="1">
      <alignment horizontal="left"/>
    </xf>
    <xf numFmtId="164" fontId="7" fillId="4" borderId="7" xfId="0" applyNumberFormat="1" applyFont="1" applyFill="1" applyBorder="1" applyAlignment="1">
      <alignment horizontal="left" wrapText="1"/>
    </xf>
    <xf numFmtId="165" fontId="1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4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65" fontId="1" fillId="2" borderId="1" xfId="0" applyNumberFormat="1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8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/>
    <xf numFmtId="0" fontId="1" fillId="0" borderId="10" xfId="0" applyFont="1" applyBorder="1"/>
    <xf numFmtId="0" fontId="9" fillId="0" borderId="13" xfId="0" applyFont="1" applyBorder="1" applyAlignment="1">
      <alignment horizontal="left"/>
    </xf>
    <xf numFmtId="0" fontId="9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0" fontId="1" fillId="0" borderId="14" xfId="0" applyFont="1" applyBorder="1"/>
    <xf numFmtId="0" fontId="9" fillId="0" borderId="15" xfId="0" applyFont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0" fontId="1" fillId="0" borderId="15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0" fontId="1" fillId="0" borderId="11" xfId="0" applyFont="1" applyBorder="1"/>
    <xf numFmtId="0" fontId="9" fillId="0" borderId="0" xfId="0" applyFont="1" applyAlignment="1">
      <alignment horizontal="left"/>
    </xf>
    <xf numFmtId="2" fontId="1" fillId="0" borderId="11" xfId="0" applyNumberFormat="1" applyFont="1" applyBorder="1" applyAlignment="1">
      <alignment vertical="center"/>
    </xf>
    <xf numFmtId="2" fontId="1" fillId="0" borderId="12" xfId="0" applyNumberFormat="1" applyFont="1" applyBorder="1" applyAlignment="1">
      <alignment vertical="center"/>
    </xf>
    <xf numFmtId="0" fontId="1" fillId="0" borderId="17" xfId="0" applyFont="1" applyBorder="1"/>
    <xf numFmtId="0" fontId="9" fillId="0" borderId="18" xfId="0" applyFont="1" applyBorder="1" applyAlignment="1">
      <alignment horizontal="left"/>
    </xf>
    <xf numFmtId="0" fontId="1" fillId="0" borderId="18" xfId="0" applyFont="1" applyBorder="1" applyAlignment="1">
      <alignment horizontal="center"/>
    </xf>
    <xf numFmtId="2" fontId="1" fillId="0" borderId="17" xfId="0" applyNumberFormat="1" applyFont="1" applyBorder="1" applyAlignment="1">
      <alignment vertical="center"/>
    </xf>
    <xf numFmtId="2" fontId="1" fillId="0" borderId="19" xfId="0" applyNumberFormat="1" applyFont="1" applyBorder="1" applyAlignment="1">
      <alignment vertical="center"/>
    </xf>
    <xf numFmtId="0" fontId="10" fillId="0" borderId="12" xfId="0" applyFont="1" applyBorder="1" applyAlignment="1">
      <alignment horizontal="left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166" fontId="10" fillId="0" borderId="0" xfId="0" applyNumberFormat="1" applyFont="1"/>
    <xf numFmtId="0" fontId="10" fillId="0" borderId="15" xfId="0" applyFont="1" applyBorder="1" applyAlignment="1">
      <alignment horizontal="left"/>
    </xf>
    <xf numFmtId="0" fontId="10" fillId="0" borderId="15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2" fillId="2" borderId="22" xfId="0" applyFont="1" applyFill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1" fontId="10" fillId="0" borderId="0" xfId="0" applyNumberFormat="1" applyFont="1"/>
    <xf numFmtId="0" fontId="13" fillId="0" borderId="0" xfId="0" applyFont="1"/>
    <xf numFmtId="0" fontId="13" fillId="5" borderId="1" xfId="0" applyFont="1" applyFill="1" applyBorder="1" applyAlignment="1">
      <alignment horizontal="left"/>
    </xf>
    <xf numFmtId="9" fontId="13" fillId="5" borderId="1" xfId="0" applyNumberFormat="1" applyFont="1" applyFill="1" applyBorder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9" fillId="0" borderId="14" xfId="0" applyFont="1" applyBorder="1"/>
    <xf numFmtId="0" fontId="9" fillId="0" borderId="15" xfId="0" applyFont="1" applyBorder="1"/>
    <xf numFmtId="167" fontId="9" fillId="0" borderId="14" xfId="0" applyNumberFormat="1" applyFont="1" applyBorder="1"/>
    <xf numFmtId="167" fontId="9" fillId="0" borderId="16" xfId="0" applyNumberFormat="1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9" xfId="0" applyFont="1" applyBorder="1"/>
    <xf numFmtId="168" fontId="10" fillId="0" borderId="0" xfId="0" applyNumberFormat="1" applyFont="1"/>
    <xf numFmtId="2" fontId="1" fillId="0" borderId="24" xfId="0" applyNumberFormat="1" applyFont="1" applyBorder="1" applyAlignment="1">
      <alignment horizontal="center"/>
    </xf>
    <xf numFmtId="169" fontId="10" fillId="0" borderId="0" xfId="0" applyNumberFormat="1" applyFont="1"/>
    <xf numFmtId="167" fontId="10" fillId="0" borderId="0" xfId="0" applyNumberFormat="1" applyFont="1"/>
    <xf numFmtId="170" fontId="9" fillId="0" borderId="0" xfId="0" applyNumberFormat="1" applyFont="1"/>
    <xf numFmtId="1" fontId="9" fillId="0" borderId="0" xfId="0" applyNumberFormat="1" applyFont="1"/>
    <xf numFmtId="2" fontId="10" fillId="0" borderId="0" xfId="0" applyNumberFormat="1" applyFont="1"/>
    <xf numFmtId="0" fontId="12" fillId="0" borderId="24" xfId="0" applyFont="1" applyBorder="1"/>
    <xf numFmtId="0" fontId="12" fillId="0" borderId="16" xfId="0" applyFont="1" applyBorder="1"/>
    <xf numFmtId="0" fontId="9" fillId="0" borderId="24" xfId="0" applyFont="1" applyBorder="1"/>
    <xf numFmtId="0" fontId="10" fillId="0" borderId="15" xfId="0" applyFont="1" applyBorder="1"/>
    <xf numFmtId="0" fontId="10" fillId="0" borderId="16" xfId="0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9" fillId="0" borderId="21" xfId="0" applyFont="1" applyBorder="1"/>
    <xf numFmtId="0" fontId="10" fillId="0" borderId="0" xfId="0" applyFont="1" applyAlignment="1">
      <alignment horizontal="center"/>
    </xf>
    <xf numFmtId="0" fontId="10" fillId="0" borderId="12" xfId="0" applyFont="1" applyBorder="1" applyAlignment="1">
      <alignment horizontal="right"/>
    </xf>
    <xf numFmtId="0" fontId="2" fillId="0" borderId="0" xfId="0" applyFont="1"/>
    <xf numFmtId="0" fontId="10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" fillId="0" borderId="8" xfId="0" applyFont="1" applyBorder="1"/>
    <xf numFmtId="0" fontId="1" fillId="0" borderId="13" xfId="0" applyFont="1" applyBorder="1"/>
    <xf numFmtId="2" fontId="1" fillId="0" borderId="8" xfId="0" applyNumberFormat="1" applyFont="1" applyBorder="1" applyAlignment="1">
      <alignment horizontal="center"/>
    </xf>
    <xf numFmtId="171" fontId="1" fillId="0" borderId="9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/>
    </xf>
    <xf numFmtId="0" fontId="9" fillId="0" borderId="13" xfId="0" applyFont="1" applyBorder="1"/>
    <xf numFmtId="0" fontId="10" fillId="0" borderId="9" xfId="0" applyFont="1" applyBorder="1" applyAlignment="1">
      <alignment horizontal="center" vertical="center"/>
    </xf>
    <xf numFmtId="170" fontId="10" fillId="0" borderId="12" xfId="0" applyNumberFormat="1" applyFont="1" applyBorder="1" applyAlignment="1">
      <alignment horizontal="right"/>
    </xf>
    <xf numFmtId="0" fontId="1" fillId="0" borderId="24" xfId="0" applyFont="1" applyBorder="1"/>
    <xf numFmtId="0" fontId="1" fillId="0" borderId="15" xfId="0" applyFont="1" applyBorder="1"/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21" xfId="0" applyFont="1" applyBorder="1"/>
    <xf numFmtId="0" fontId="1" fillId="0" borderId="23" xfId="0" applyFont="1" applyBorder="1"/>
    <xf numFmtId="0" fontId="1" fillId="0" borderId="18" xfId="0" applyFont="1" applyBorder="1"/>
    <xf numFmtId="171" fontId="1" fillId="0" borderId="16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1" fontId="1" fillId="0" borderId="12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2" xfId="0" applyFont="1" applyBorder="1" applyAlignment="1">
      <alignment horizontal="center" vertical="center"/>
    </xf>
    <xf numFmtId="170" fontId="1" fillId="0" borderId="21" xfId="0" applyNumberFormat="1" applyFont="1" applyBorder="1" applyAlignment="1">
      <alignment horizontal="center"/>
    </xf>
    <xf numFmtId="171" fontId="1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12" xfId="0" applyNumberFormat="1" applyFont="1" applyBorder="1" applyAlignment="1">
      <alignment horizontal="right"/>
    </xf>
    <xf numFmtId="170" fontId="9" fillId="0" borderId="2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right"/>
    </xf>
    <xf numFmtId="0" fontId="9" fillId="0" borderId="23" xfId="0" applyFont="1" applyBorder="1"/>
    <xf numFmtId="0" fontId="10" fillId="0" borderId="19" xfId="0" applyFont="1" applyBorder="1"/>
    <xf numFmtId="0" fontId="10" fillId="0" borderId="18" xfId="0" applyFont="1" applyBorder="1"/>
    <xf numFmtId="0" fontId="10" fillId="0" borderId="19" xfId="0" applyFont="1" applyBorder="1" applyAlignment="1">
      <alignment horizontal="right"/>
    </xf>
    <xf numFmtId="9" fontId="13" fillId="0" borderId="0" xfId="0" applyNumberFormat="1" applyFont="1" applyAlignment="1">
      <alignment horizontal="left"/>
    </xf>
    <xf numFmtId="172" fontId="9" fillId="0" borderId="0" xfId="0" applyNumberFormat="1" applyFont="1"/>
    <xf numFmtId="171" fontId="9" fillId="0" borderId="0" xfId="0" applyNumberFormat="1" applyFont="1"/>
    <xf numFmtId="0" fontId="15" fillId="0" borderId="0" xfId="0" applyFont="1"/>
    <xf numFmtId="0" fontId="12" fillId="0" borderId="0" xfId="0" applyFont="1"/>
    <xf numFmtId="0" fontId="16" fillId="0" borderId="25" xfId="0" applyFont="1" applyBorder="1" applyAlignment="1">
      <alignment vertical="center" wrapText="1"/>
    </xf>
    <xf numFmtId="0" fontId="16" fillId="0" borderId="26" xfId="0" applyFont="1" applyBorder="1" applyAlignment="1">
      <alignment vertical="center" wrapText="1"/>
    </xf>
    <xf numFmtId="173" fontId="9" fillId="0" borderId="0" xfId="0" applyNumberFormat="1" applyFont="1"/>
    <xf numFmtId="11" fontId="9" fillId="0" borderId="0" xfId="0" applyNumberFormat="1" applyFont="1"/>
    <xf numFmtId="0" fontId="16" fillId="0" borderId="27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7" fillId="6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horizontal="center" vertical="center"/>
    </xf>
    <xf numFmtId="0" fontId="18" fillId="7" borderId="33" xfId="0" applyFont="1" applyFill="1" applyBorder="1"/>
    <xf numFmtId="0" fontId="18" fillId="7" borderId="34" xfId="0" applyFont="1" applyFill="1" applyBorder="1"/>
    <xf numFmtId="0" fontId="18" fillId="7" borderId="32" xfId="0" applyFont="1" applyFill="1" applyBorder="1" applyAlignment="1">
      <alignment horizontal="center"/>
    </xf>
    <xf numFmtId="0" fontId="18" fillId="7" borderId="32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top"/>
    </xf>
    <xf numFmtId="0" fontId="13" fillId="0" borderId="32" xfId="0" applyFont="1" applyBorder="1" applyAlignment="1">
      <alignment vertical="center" wrapText="1"/>
    </xf>
    <xf numFmtId="0" fontId="13" fillId="0" borderId="32" xfId="0" applyFont="1" applyBorder="1"/>
    <xf numFmtId="171" fontId="13" fillId="0" borderId="32" xfId="0" applyNumberFormat="1" applyFont="1" applyBorder="1"/>
    <xf numFmtId="174" fontId="13" fillId="0" borderId="32" xfId="0" applyNumberFormat="1" applyFont="1" applyBorder="1"/>
    <xf numFmtId="0" fontId="13" fillId="8" borderId="32" xfId="0" applyFont="1" applyFill="1" applyBorder="1" applyAlignment="1">
      <alignment horizontal="left" vertical="top"/>
    </xf>
    <xf numFmtId="0" fontId="13" fillId="8" borderId="32" xfId="0" applyFont="1" applyFill="1" applyBorder="1" applyAlignment="1">
      <alignment vertical="center" wrapText="1"/>
    </xf>
    <xf numFmtId="0" fontId="13" fillId="8" borderId="32" xfId="0" applyFont="1" applyFill="1" applyBorder="1"/>
    <xf numFmtId="171" fontId="13" fillId="8" borderId="32" xfId="0" applyNumberFormat="1" applyFont="1" applyFill="1" applyBorder="1"/>
    <xf numFmtId="174" fontId="13" fillId="8" borderId="32" xfId="0" applyNumberFormat="1" applyFont="1" applyFill="1" applyBorder="1"/>
    <xf numFmtId="0" fontId="19" fillId="0" borderId="32" xfId="0" applyFont="1" applyBorder="1" applyAlignment="1">
      <alignment horizontal="left" vertical="top"/>
    </xf>
    <xf numFmtId="0" fontId="20" fillId="0" borderId="32" xfId="0" applyFont="1" applyBorder="1" applyAlignment="1">
      <alignment vertical="center" wrapText="1"/>
    </xf>
    <xf numFmtId="0" fontId="20" fillId="0" borderId="32" xfId="0" applyFont="1" applyBorder="1"/>
    <xf numFmtId="171" fontId="20" fillId="0" borderId="32" xfId="0" applyNumberFormat="1" applyFont="1" applyBorder="1"/>
    <xf numFmtId="174" fontId="20" fillId="0" borderId="32" xfId="0" applyNumberFormat="1" applyFont="1" applyBorder="1"/>
    <xf numFmtId="171" fontId="19" fillId="0" borderId="32" xfId="0" applyNumberFormat="1" applyFont="1" applyBorder="1"/>
    <xf numFmtId="0" fontId="19" fillId="8" borderId="32" xfId="0" applyFont="1" applyFill="1" applyBorder="1" applyAlignment="1">
      <alignment horizontal="right" vertical="top"/>
    </xf>
    <xf numFmtId="0" fontId="13" fillId="8" borderId="32" xfId="0" applyFont="1" applyFill="1" applyBorder="1" applyAlignment="1">
      <alignment horizontal="left" vertical="center" wrapText="1"/>
    </xf>
    <xf numFmtId="0" fontId="19" fillId="0" borderId="32" xfId="0" applyFont="1" applyBorder="1" applyAlignment="1">
      <alignment horizontal="right" vertical="top"/>
    </xf>
    <xf numFmtId="0" fontId="13" fillId="0" borderId="32" xfId="0" applyFont="1" applyBorder="1" applyAlignment="1">
      <alignment horizontal="left" vertical="center" wrapText="1"/>
    </xf>
    <xf numFmtId="0" fontId="18" fillId="6" borderId="32" xfId="0" applyFont="1" applyFill="1" applyBorder="1" applyAlignment="1">
      <alignment vertical="center"/>
    </xf>
    <xf numFmtId="166" fontId="13" fillId="0" borderId="32" xfId="0" applyNumberFormat="1" applyFont="1" applyBorder="1"/>
    <xf numFmtId="175" fontId="13" fillId="0" borderId="32" xfId="0" applyNumberFormat="1" applyFont="1" applyBorder="1"/>
    <xf numFmtId="166" fontId="13" fillId="8" borderId="32" xfId="0" applyNumberFormat="1" applyFont="1" applyFill="1" applyBorder="1"/>
    <xf numFmtId="175" fontId="13" fillId="8" borderId="32" xfId="0" applyNumberFormat="1" applyFont="1" applyFill="1" applyBorder="1"/>
    <xf numFmtId="172" fontId="13" fillId="8" borderId="32" xfId="0" applyNumberFormat="1" applyFont="1" applyFill="1" applyBorder="1"/>
    <xf numFmtId="166" fontId="13" fillId="0" borderId="0" xfId="0" applyNumberFormat="1" applyFont="1"/>
    <xf numFmtId="175" fontId="13" fillId="0" borderId="0" xfId="0" applyNumberFormat="1" applyFont="1"/>
    <xf numFmtId="0" fontId="17" fillId="6" borderId="1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  <xf numFmtId="0" fontId="18" fillId="7" borderId="34" xfId="0" applyFont="1" applyFill="1" applyBorder="1" applyAlignment="1">
      <alignment horizontal="center" vertical="center" wrapText="1"/>
    </xf>
    <xf numFmtId="166" fontId="13" fillId="2" borderId="33" xfId="0" applyNumberFormat="1" applyFont="1" applyFill="1" applyBorder="1"/>
    <xf numFmtId="166" fontId="13" fillId="2" borderId="34" xfId="0" applyNumberFormat="1" applyFont="1" applyFill="1" applyBorder="1"/>
    <xf numFmtId="175" fontId="13" fillId="2" borderId="32" xfId="0" applyNumberFormat="1" applyFont="1" applyFill="1" applyBorder="1"/>
    <xf numFmtId="166" fontId="13" fillId="2" borderId="32" xfId="0" applyNumberFormat="1" applyFont="1" applyFill="1" applyBorder="1"/>
    <xf numFmtId="166" fontId="13" fillId="8" borderId="33" xfId="0" applyNumberFormat="1" applyFont="1" applyFill="1" applyBorder="1"/>
    <xf numFmtId="166" fontId="13" fillId="8" borderId="34" xfId="0" applyNumberFormat="1" applyFont="1" applyFill="1" applyBorder="1"/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18" fillId="7" borderId="32" xfId="0" applyNumberFormat="1" applyFont="1" applyFill="1" applyBorder="1" applyAlignment="1">
      <alignment horizontal="center" vertical="center" wrapText="1"/>
    </xf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75" fontId="21" fillId="8" borderId="32" xfId="0" applyNumberFormat="1" applyFont="1" applyFill="1" applyBorder="1"/>
    <xf numFmtId="166" fontId="21" fillId="8" borderId="32" xfId="0" applyNumberFormat="1" applyFont="1" applyFill="1" applyBorder="1"/>
    <xf numFmtId="0" fontId="22" fillId="0" borderId="0" xfId="0" applyFont="1"/>
    <xf numFmtId="0" fontId="22" fillId="0" borderId="0" xfId="0" applyFont="1" applyAlignment="1">
      <alignment wrapText="1"/>
    </xf>
    <xf numFmtId="1" fontId="23" fillId="0" borderId="0" xfId="0" applyNumberFormat="1" applyFont="1" applyAlignment="1">
      <alignment horizontal="center" vertical="center"/>
    </xf>
    <xf numFmtId="169" fontId="1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6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wrapText="1"/>
    </xf>
    <xf numFmtId="0" fontId="7" fillId="4" borderId="7" xfId="0" applyFont="1" applyFill="1" applyBorder="1" applyAlignment="1">
      <alignment horizontal="left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/>
    <xf numFmtId="0" fontId="1" fillId="5" borderId="1" xfId="0" applyFont="1" applyFill="1" applyBorder="1"/>
    <xf numFmtId="0" fontId="1" fillId="9" borderId="1" xfId="0" applyFont="1" applyFill="1" applyBorder="1"/>
    <xf numFmtId="9" fontId="1" fillId="9" borderId="1" xfId="0" applyNumberFormat="1" applyFont="1" applyFill="1" applyBorder="1"/>
    <xf numFmtId="0" fontId="24" fillId="10" borderId="1" xfId="0" applyFont="1" applyFill="1" applyBorder="1" applyAlignment="1">
      <alignment horizontal="center" vertical="center"/>
    </xf>
    <xf numFmtId="2" fontId="1" fillId="10" borderId="1" xfId="0" applyNumberFormat="1" applyFont="1" applyFill="1" applyBorder="1"/>
    <xf numFmtId="0" fontId="24" fillId="0" borderId="0" xfId="0" applyFont="1" applyAlignment="1">
      <alignment horizontal="center" vertical="center"/>
    </xf>
    <xf numFmtId="2" fontId="1" fillId="0" borderId="0" xfId="0" applyNumberFormat="1" applyFont="1"/>
    <xf numFmtId="170" fontId="1" fillId="9" borderId="1" xfId="0" applyNumberFormat="1" applyFont="1" applyFill="1" applyBorder="1"/>
    <xf numFmtId="169" fontId="1" fillId="9" borderId="1" xfId="0" applyNumberFormat="1" applyFont="1" applyFill="1" applyBorder="1"/>
    <xf numFmtId="167" fontId="1" fillId="9" borderId="1" xfId="0" applyNumberFormat="1" applyFont="1" applyFill="1" applyBorder="1"/>
    <xf numFmtId="169" fontId="1" fillId="10" borderId="1" xfId="0" applyNumberFormat="1" applyFont="1" applyFill="1" applyBorder="1"/>
    <xf numFmtId="0" fontId="24" fillId="0" borderId="0" xfId="0" applyFont="1" applyAlignment="1">
      <alignment horizontal="center"/>
    </xf>
    <xf numFmtId="9" fontId="1" fillId="0" borderId="0" xfId="0" applyNumberFormat="1" applyFont="1"/>
    <xf numFmtId="0" fontId="1" fillId="11" borderId="4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" fontId="1" fillId="0" borderId="0" xfId="0" applyNumberFormat="1" applyFont="1"/>
    <xf numFmtId="176" fontId="1" fillId="11" borderId="41" xfId="0" applyNumberFormat="1" applyFont="1" applyFill="1" applyBorder="1" applyAlignment="1">
      <alignment horizontal="center" vertical="center"/>
    </xf>
    <xf numFmtId="0" fontId="9" fillId="2" borderId="1" xfId="0" applyFont="1" applyFill="1" applyBorder="1"/>
    <xf numFmtId="0" fontId="25" fillId="2" borderId="1" xfId="0" applyFont="1" applyFill="1" applyBorder="1"/>
    <xf numFmtId="0" fontId="25" fillId="0" borderId="0" xfId="0" applyFont="1"/>
    <xf numFmtId="164" fontId="25" fillId="0" borderId="0" xfId="0" applyNumberFormat="1" applyFont="1"/>
    <xf numFmtId="0" fontId="12" fillId="3" borderId="5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64" fontId="12" fillId="3" borderId="6" xfId="0" applyNumberFormat="1" applyFont="1" applyFill="1" applyBorder="1" applyAlignment="1">
      <alignment horizontal="left"/>
    </xf>
    <xf numFmtId="0" fontId="9" fillId="4" borderId="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center" wrapText="1"/>
    </xf>
    <xf numFmtId="169" fontId="9" fillId="0" borderId="0" xfId="0" applyNumberFormat="1" applyFont="1"/>
    <xf numFmtId="0" fontId="9" fillId="0" borderId="0" xfId="0" applyFont="1" applyAlignment="1">
      <alignment horizontal="center" vertical="center"/>
    </xf>
    <xf numFmtId="169" fontId="9" fillId="2" borderId="1" xfId="0" applyNumberFormat="1" applyFont="1" applyFill="1" applyBorder="1"/>
    <xf numFmtId="0" fontId="5" fillId="2" borderId="1" xfId="0" applyFont="1" applyFill="1" applyBorder="1" applyAlignment="1">
      <alignment vertical="center" wrapText="1"/>
    </xf>
    <xf numFmtId="169" fontId="5" fillId="2" borderId="1" xfId="0" applyNumberFormat="1" applyFont="1" applyFill="1" applyBorder="1" applyAlignment="1">
      <alignment wrapText="1"/>
    </xf>
    <xf numFmtId="164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9" fontId="9" fillId="0" borderId="0" xfId="0" applyNumberFormat="1" applyFont="1" applyAlignment="1">
      <alignment horizontal="center" vertical="center" wrapText="1"/>
    </xf>
    <xf numFmtId="9" fontId="9" fillId="0" borderId="0" xfId="0" applyNumberFormat="1" applyFont="1" applyAlignment="1">
      <alignment wrapText="1"/>
    </xf>
    <xf numFmtId="164" fontId="9" fillId="2" borderId="1" xfId="0" applyNumberFormat="1" applyFont="1" applyFill="1" applyBorder="1" applyAlignment="1">
      <alignment horizontal="left" wrapText="1"/>
    </xf>
    <xf numFmtId="164" fontId="9" fillId="0" borderId="0" xfId="0" applyNumberFormat="1" applyFont="1"/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/>
    <xf numFmtId="0" fontId="1" fillId="11" borderId="1" xfId="0" applyFont="1" applyFill="1" applyBorder="1"/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9" fontId="1" fillId="11" borderId="1" xfId="0" applyNumberFormat="1" applyFont="1" applyFill="1" applyBorder="1"/>
    <xf numFmtId="10" fontId="1" fillId="0" borderId="0" xfId="0" applyNumberFormat="1" applyFont="1"/>
    <xf numFmtId="177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1" fillId="0" borderId="0" xfId="0" applyNumberFormat="1" applyFont="1" applyAlignment="1">
      <alignment horizontal="center"/>
    </xf>
    <xf numFmtId="169" fontId="8" fillId="0" borderId="0" xfId="0" applyNumberFormat="1" applyFont="1"/>
    <xf numFmtId="0" fontId="12" fillId="0" borderId="11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26" fillId="2" borderId="1" xfId="0" applyFont="1" applyFill="1" applyBorder="1"/>
    <xf numFmtId="0" fontId="26" fillId="0" borderId="0" xfId="0" applyFont="1"/>
    <xf numFmtId="178" fontId="1" fillId="0" borderId="0" xfId="0" applyNumberFormat="1" applyFont="1"/>
    <xf numFmtId="0" fontId="1" fillId="12" borderId="1" xfId="0" applyFont="1" applyFill="1" applyBorder="1"/>
    <xf numFmtId="0" fontId="27" fillId="0" borderId="0" xfId="0" applyFont="1"/>
    <xf numFmtId="0" fontId="4" fillId="0" borderId="0" xfId="0" applyFont="1" applyAlignment="1">
      <alignment horizontal="left"/>
    </xf>
    <xf numFmtId="0" fontId="6" fillId="3" borderId="7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28" fillId="0" borderId="0" xfId="0" applyFont="1"/>
    <xf numFmtId="0" fontId="29" fillId="0" borderId="0" xfId="0" applyFont="1"/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74" fontId="1" fillId="0" borderId="0" xfId="0" applyNumberFormat="1" applyFont="1"/>
    <xf numFmtId="0" fontId="13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71" fontId="1" fillId="0" borderId="0" xfId="0" applyNumberFormat="1" applyFont="1"/>
    <xf numFmtId="0" fontId="13" fillId="10" borderId="43" xfId="0" applyFont="1" applyFill="1" applyBorder="1"/>
    <xf numFmtId="0" fontId="2" fillId="10" borderId="5" xfId="0" applyFont="1" applyFill="1" applyBorder="1"/>
    <xf numFmtId="0" fontId="1" fillId="10" borderId="5" xfId="0" applyFont="1" applyFill="1" applyBorder="1"/>
    <xf numFmtId="0" fontId="1" fillId="10" borderId="44" xfId="0" applyFont="1" applyFill="1" applyBorder="1"/>
    <xf numFmtId="0" fontId="13" fillId="0" borderId="21" xfId="0" applyFont="1" applyBorder="1"/>
    <xf numFmtId="0" fontId="1" fillId="0" borderId="12" xfId="0" applyFont="1" applyBorder="1"/>
    <xf numFmtId="0" fontId="1" fillId="10" borderId="1" xfId="0" applyFont="1" applyFill="1" applyBorder="1"/>
    <xf numFmtId="9" fontId="1" fillId="10" borderId="1" xfId="0" applyNumberFormat="1" applyFont="1" applyFill="1" applyBorder="1"/>
    <xf numFmtId="0" fontId="13" fillId="10" borderId="45" xfId="0" applyFont="1" applyFill="1" applyBorder="1"/>
    <xf numFmtId="9" fontId="1" fillId="2" borderId="1" xfId="0" applyNumberFormat="1" applyFont="1" applyFill="1" applyBorder="1"/>
    <xf numFmtId="0" fontId="13" fillId="0" borderId="23" xfId="0" applyFont="1" applyBorder="1"/>
    <xf numFmtId="10" fontId="1" fillId="0" borderId="18" xfId="0" applyNumberFormat="1" applyFont="1" applyBorder="1"/>
    <xf numFmtId="0" fontId="1" fillId="0" borderId="19" xfId="0" applyFont="1" applyBorder="1"/>
    <xf numFmtId="10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2" fontId="1" fillId="0" borderId="15" xfId="0" applyNumberFormat="1" applyFont="1" applyBorder="1"/>
    <xf numFmtId="2" fontId="1" fillId="0" borderId="16" xfId="0" applyNumberFormat="1" applyFont="1" applyBorder="1"/>
    <xf numFmtId="2" fontId="1" fillId="0" borderId="12" xfId="0" applyNumberFormat="1" applyFont="1" applyBorder="1"/>
    <xf numFmtId="2" fontId="1" fillId="0" borderId="18" xfId="0" applyNumberFormat="1" applyFont="1" applyBorder="1"/>
    <xf numFmtId="2" fontId="1" fillId="0" borderId="19" xfId="0" applyNumberFormat="1" applyFont="1" applyBorder="1"/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1" fillId="2" borderId="46" xfId="0" applyNumberFormat="1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30" fillId="0" borderId="0" xfId="0" applyNumberFormat="1" applyFont="1"/>
    <xf numFmtId="0" fontId="1" fillId="0" borderId="0" xfId="0" applyFont="1"/>
    <xf numFmtId="0" fontId="30" fillId="0" borderId="0" xfId="0" applyFont="1"/>
    <xf numFmtId="0" fontId="1" fillId="0" borderId="0" xfId="0" applyFont="1" applyAlignment="1">
      <alignment horizontal="right"/>
    </xf>
    <xf numFmtId="164" fontId="2" fillId="3" borderId="51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left"/>
    </xf>
    <xf numFmtId="164" fontId="2" fillId="3" borderId="52" xfId="0" applyNumberFormat="1" applyFont="1" applyFill="1" applyBorder="1" applyAlignment="1">
      <alignment horizontal="left"/>
    </xf>
    <xf numFmtId="0" fontId="6" fillId="10" borderId="51" xfId="0" applyFont="1" applyFill="1" applyBorder="1" applyAlignment="1">
      <alignment horizontal="center" vertical="center"/>
    </xf>
    <xf numFmtId="0" fontId="6" fillId="3" borderId="52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5" fillId="9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79" fontId="1" fillId="0" borderId="0" xfId="0" applyNumberFormat="1" applyFont="1"/>
    <xf numFmtId="0" fontId="1" fillId="2" borderId="1" xfId="0" applyFont="1" applyFill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31" fillId="0" borderId="0" xfId="0" applyNumberFormat="1" applyFont="1"/>
    <xf numFmtId="0" fontId="31" fillId="0" borderId="0" xfId="0" applyFont="1"/>
    <xf numFmtId="164" fontId="30" fillId="2" borderId="1" xfId="0" applyNumberFormat="1" applyFont="1" applyFill="1" applyBorder="1"/>
    <xf numFmtId="16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right"/>
    </xf>
    <xf numFmtId="170" fontId="1" fillId="14" borderId="1" xfId="0" applyNumberFormat="1" applyFont="1" applyFill="1" applyBorder="1"/>
    <xf numFmtId="0" fontId="1" fillId="14" borderId="1" xfId="0" applyFont="1" applyFill="1" applyBorder="1"/>
    <xf numFmtId="0" fontId="2" fillId="10" borderId="51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52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/>
    <xf numFmtId="0" fontId="1" fillId="16" borderId="1" xfId="0" applyFont="1" applyFill="1" applyBorder="1"/>
    <xf numFmtId="0" fontId="2" fillId="12" borderId="6" xfId="0" applyFont="1" applyFill="1" applyBorder="1" applyAlignment="1">
      <alignment horizontal="center" vertical="center"/>
    </xf>
    <xf numFmtId="10" fontId="32" fillId="0" borderId="0" xfId="0" applyNumberFormat="1" applyFont="1"/>
    <xf numFmtId="2" fontId="1" fillId="0" borderId="0" xfId="0" applyNumberFormat="1" applyFont="1" applyAlignment="1">
      <alignment horizontal="right"/>
    </xf>
    <xf numFmtId="9" fontId="1" fillId="0" borderId="12" xfId="0" applyNumberFormat="1" applyFont="1" applyBorder="1"/>
    <xf numFmtId="0" fontId="2" fillId="0" borderId="18" xfId="0" applyFont="1" applyBorder="1" applyAlignment="1">
      <alignment horizontal="right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right"/>
    </xf>
    <xf numFmtId="9" fontId="32" fillId="0" borderId="0" xfId="0" applyNumberFormat="1" applyFont="1" applyAlignment="1">
      <alignment horizontal="center"/>
    </xf>
    <xf numFmtId="9" fontId="32" fillId="0" borderId="0" xfId="0" applyNumberFormat="1" applyFont="1"/>
    <xf numFmtId="9" fontId="1" fillId="2" borderId="53" xfId="0" applyNumberFormat="1" applyFont="1" applyFill="1" applyBorder="1"/>
    <xf numFmtId="2" fontId="1" fillId="2" borderId="1" xfId="0" applyNumberFormat="1" applyFont="1" applyFill="1" applyBorder="1"/>
    <xf numFmtId="0" fontId="6" fillId="10" borderId="6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0" fontId="33" fillId="0" borderId="0" xfId="0" applyNumberFormat="1" applyFont="1"/>
    <xf numFmtId="0" fontId="1" fillId="5" borderId="1" xfId="0" applyFont="1" applyFill="1" applyBorder="1" applyAlignment="1">
      <alignment horizontal="right"/>
    </xf>
    <xf numFmtId="9" fontId="1" fillId="5" borderId="1" xfId="0" applyNumberFormat="1" applyFont="1" applyFill="1" applyBorder="1"/>
    <xf numFmtId="9" fontId="1" fillId="14" borderId="1" xfId="0" applyNumberFormat="1" applyFont="1" applyFill="1" applyBorder="1"/>
    <xf numFmtId="0" fontId="24" fillId="0" borderId="0" xfId="0" applyFont="1" applyAlignment="1">
      <alignment horizontal="right"/>
    </xf>
    <xf numFmtId="0" fontId="24" fillId="0" borderId="0" xfId="0" applyFont="1"/>
    <xf numFmtId="171" fontId="1" fillId="2" borderId="1" xfId="0" applyNumberFormat="1" applyFont="1" applyFill="1" applyBorder="1"/>
    <xf numFmtId="0" fontId="30" fillId="0" borderId="0" xfId="0" applyFont="1" applyAlignment="1">
      <alignment horizontal="center" vertical="center"/>
    </xf>
    <xf numFmtId="0" fontId="2" fillId="10" borderId="52" xfId="0" applyFont="1" applyFill="1" applyBorder="1" applyAlignment="1">
      <alignment horizontal="center" vertical="center" wrapText="1"/>
    </xf>
    <xf numFmtId="17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/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/>
    </xf>
    <xf numFmtId="0" fontId="30" fillId="2" borderId="1" xfId="0" applyFont="1" applyFill="1" applyBorder="1" applyAlignment="1">
      <alignment horizontal="left"/>
    </xf>
    <xf numFmtId="0" fontId="2" fillId="10" borderId="6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/>
    </xf>
    <xf numFmtId="170" fontId="1" fillId="2" borderId="1" xfId="0" applyNumberFormat="1" applyFont="1" applyFill="1" applyBorder="1"/>
    <xf numFmtId="1" fontId="1" fillId="0" borderId="0" xfId="0" applyNumberFormat="1" applyFont="1" applyAlignment="1">
      <alignment horizontal="center"/>
    </xf>
    <xf numFmtId="2" fontId="1" fillId="14" borderId="1" xfId="0" applyNumberFormat="1" applyFont="1" applyFill="1" applyBorder="1"/>
    <xf numFmtId="170" fontId="1" fillId="2" borderId="1" xfId="0" applyNumberFormat="1" applyFont="1" applyFill="1" applyBorder="1" applyAlignment="1">
      <alignment horizontal="right"/>
    </xf>
    <xf numFmtId="0" fontId="6" fillId="10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/>
    </xf>
    <xf numFmtId="169" fontId="1" fillId="2" borderId="1" xfId="0" applyNumberFormat="1" applyFont="1" applyFill="1" applyBorder="1"/>
    <xf numFmtId="0" fontId="5" fillId="2" borderId="5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/>
    <xf numFmtId="10" fontId="5" fillId="5" borderId="52" xfId="0" applyNumberFormat="1" applyFont="1" applyFill="1" applyBorder="1" applyAlignment="1">
      <alignment horizontal="center" vertical="center"/>
    </xf>
    <xf numFmtId="10" fontId="5" fillId="2" borderId="1" xfId="0" applyNumberFormat="1" applyFont="1" applyFill="1" applyBorder="1" applyAlignment="1">
      <alignment horizontal="center" vertical="center"/>
    </xf>
    <xf numFmtId="9" fontId="5" fillId="2" borderId="1" xfId="0" applyNumberFormat="1" applyFont="1" applyFill="1" applyBorder="1"/>
    <xf numFmtId="2" fontId="5" fillId="2" borderId="1" xfId="0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/>
    <xf numFmtId="164" fontId="5" fillId="14" borderId="1" xfId="0" applyNumberFormat="1" applyFont="1" applyFill="1" applyBorder="1" applyAlignment="1">
      <alignment horizontal="center"/>
    </xf>
    <xf numFmtId="181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9" fontId="1" fillId="0" borderId="11" xfId="0" applyNumberFormat="1" applyFont="1" applyBorder="1"/>
    <xf numFmtId="2" fontId="1" fillId="11" borderId="1" xfId="0" applyNumberFormat="1" applyFont="1" applyFill="1" applyBorder="1" applyAlignment="1">
      <alignment horizontal="center"/>
    </xf>
    <xf numFmtId="9" fontId="1" fillId="0" borderId="17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 wrapText="1"/>
    </xf>
    <xf numFmtId="169" fontId="9" fillId="2" borderId="5" xfId="0" applyNumberFormat="1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 wrapText="1"/>
    </xf>
    <xf numFmtId="1" fontId="9" fillId="4" borderId="5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0" borderId="0" xfId="0" applyFont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166" fontId="1" fillId="16" borderId="1" xfId="0" applyNumberFormat="1" applyFont="1" applyFill="1" applyBorder="1"/>
    <xf numFmtId="9" fontId="1" fillId="16" borderId="1" xfId="0" applyNumberFormat="1" applyFont="1" applyFill="1" applyBorder="1"/>
    <xf numFmtId="169" fontId="1" fillId="2" borderId="1" xfId="0" applyNumberFormat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/>
    </xf>
    <xf numFmtId="0" fontId="1" fillId="9" borderId="53" xfId="0" applyFont="1" applyFill="1" applyBorder="1"/>
    <xf numFmtId="0" fontId="11" fillId="5" borderId="10" xfId="0" applyFont="1" applyFill="1" applyBorder="1" applyAlignment="1">
      <alignment vertical="center"/>
    </xf>
    <xf numFmtId="0" fontId="1" fillId="5" borderId="10" xfId="0" applyFont="1" applyFill="1" applyBorder="1"/>
    <xf numFmtId="0" fontId="27" fillId="2" borderId="1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/>
    <xf numFmtId="0" fontId="2" fillId="5" borderId="44" xfId="0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5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36" fillId="0" borderId="0" xfId="0" applyFont="1"/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/>
    <xf numFmtId="1" fontId="1" fillId="5" borderId="1" xfId="0" applyNumberFormat="1" applyFont="1" applyFill="1" applyBorder="1"/>
    <xf numFmtId="169" fontId="1" fillId="9" borderId="1" xfId="0" applyNumberFormat="1" applyFont="1" applyFill="1" applyBorder="1" applyAlignment="1">
      <alignment horizontal="center" vertical="center"/>
    </xf>
    <xf numFmtId="169" fontId="36" fillId="5" borderId="1" xfId="0" applyNumberFormat="1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0" fontId="37" fillId="2" borderId="20" xfId="0" applyFont="1" applyFill="1" applyBorder="1" applyAlignment="1">
      <alignment horizontal="center" vertical="center" wrapText="1"/>
    </xf>
    <xf numFmtId="166" fontId="1" fillId="0" borderId="24" xfId="0" applyNumberFormat="1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37" fillId="0" borderId="11" xfId="0" applyFont="1" applyBorder="1" applyAlignment="1">
      <alignment horizontal="center"/>
    </xf>
    <xf numFmtId="166" fontId="1" fillId="0" borderId="21" xfId="0" applyNumberFormat="1" applyFont="1" applyBorder="1"/>
    <xf numFmtId="166" fontId="1" fillId="0" borderId="12" xfId="0" applyNumberFormat="1" applyFont="1" applyBorder="1"/>
    <xf numFmtId="0" fontId="1" fillId="0" borderId="11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166" fontId="1" fillId="0" borderId="23" xfId="0" applyNumberFormat="1" applyFont="1" applyBorder="1"/>
    <xf numFmtId="166" fontId="1" fillId="0" borderId="18" xfId="0" applyNumberFormat="1" applyFont="1" applyBorder="1"/>
    <xf numFmtId="166" fontId="1" fillId="0" borderId="19" xfId="0" applyNumberFormat="1" applyFont="1" applyBorder="1"/>
    <xf numFmtId="0" fontId="37" fillId="0" borderId="0" xfId="0" applyFont="1" applyAlignment="1">
      <alignment horizontal="center"/>
    </xf>
    <xf numFmtId="182" fontId="1" fillId="0" borderId="0" xfId="0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1" fontId="1" fillId="4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/>
    <xf numFmtId="11" fontId="1" fillId="0" borderId="0" xfId="0" applyNumberFormat="1" applyFont="1"/>
    <xf numFmtId="0" fontId="1" fillId="18" borderId="1" xfId="0" applyFont="1" applyFill="1" applyBorder="1"/>
    <xf numFmtId="0" fontId="24" fillId="1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51" xfId="0" applyFont="1" applyFill="1" applyBorder="1"/>
    <xf numFmtId="0" fontId="2" fillId="18" borderId="6" xfId="0" applyFont="1" applyFill="1" applyBorder="1"/>
    <xf numFmtId="0" fontId="2" fillId="18" borderId="52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43" xfId="0" applyFont="1" applyFill="1" applyBorder="1"/>
    <xf numFmtId="0" fontId="24" fillId="16" borderId="1" xfId="0" applyFont="1" applyFill="1" applyBorder="1"/>
    <xf numFmtId="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10" borderId="1" xfId="0" applyFont="1" applyFill="1" applyBorder="1"/>
    <xf numFmtId="0" fontId="2" fillId="18" borderId="59" xfId="0" applyFont="1" applyFill="1" applyBorder="1"/>
    <xf numFmtId="1" fontId="1" fillId="18" borderId="43" xfId="0" applyNumberFormat="1" applyFont="1" applyFill="1" applyBorder="1" applyAlignment="1">
      <alignment horizontal="center"/>
    </xf>
    <xf numFmtId="1" fontId="1" fillId="18" borderId="5" xfId="0" applyNumberFormat="1" applyFont="1" applyFill="1" applyBorder="1" applyAlignment="1">
      <alignment horizontal="center"/>
    </xf>
    <xf numFmtId="1" fontId="1" fillId="18" borderId="44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/>
    </xf>
    <xf numFmtId="1" fontId="1" fillId="18" borderId="45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8" borderId="46" xfId="0" applyNumberFormat="1" applyFont="1" applyFill="1" applyBorder="1" applyAlignment="1">
      <alignment horizontal="center"/>
    </xf>
    <xf numFmtId="0" fontId="2" fillId="2" borderId="1" xfId="0" applyFont="1" applyFill="1" applyBorder="1"/>
    <xf numFmtId="1" fontId="2" fillId="5" borderId="10" xfId="0" applyNumberFormat="1" applyFont="1" applyFill="1" applyBorder="1" applyAlignment="1">
      <alignment horizontal="center" vertical="center"/>
    </xf>
    <xf numFmtId="176" fontId="24" fillId="16" borderId="1" xfId="0" applyNumberFormat="1" applyFont="1" applyFill="1" applyBorder="1"/>
    <xf numFmtId="176" fontId="2" fillId="0" borderId="0" xfId="0" applyNumberFormat="1" applyFont="1" applyAlignment="1">
      <alignment horizontal="center" vertical="center"/>
    </xf>
    <xf numFmtId="167" fontId="24" fillId="16" borderId="1" xfId="0" applyNumberFormat="1" applyFont="1" applyFill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18" borderId="22" xfId="0" applyFont="1" applyFill="1" applyBorder="1"/>
    <xf numFmtId="1" fontId="1" fillId="18" borderId="48" xfId="0" applyNumberFormat="1" applyFont="1" applyFill="1" applyBorder="1" applyAlignment="1">
      <alignment horizontal="center"/>
    </xf>
    <xf numFmtId="1" fontId="1" fillId="18" borderId="53" xfId="0" applyNumberFormat="1" applyFont="1" applyFill="1" applyBorder="1" applyAlignment="1">
      <alignment horizontal="center"/>
    </xf>
    <xf numFmtId="1" fontId="1" fillId="18" borderId="50" xfId="0" applyNumberFormat="1" applyFont="1" applyFill="1" applyBorder="1" applyAlignment="1">
      <alignment horizontal="center"/>
    </xf>
    <xf numFmtId="167" fontId="24" fillId="0" borderId="0" xfId="0" applyNumberFormat="1" applyFont="1"/>
    <xf numFmtId="0" fontId="2" fillId="5" borderId="5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1" fontId="2" fillId="18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9" fontId="2" fillId="18" borderId="1" xfId="0" applyNumberFormat="1" applyFont="1" applyFill="1" applyBorder="1" applyAlignment="1">
      <alignment horizontal="center"/>
    </xf>
    <xf numFmtId="0" fontId="2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69" fontId="1" fillId="2" borderId="1" xfId="0" applyNumberFormat="1" applyFont="1" applyFill="1" applyBorder="1" applyAlignment="1">
      <alignment horizontal="center" vertical="center"/>
    </xf>
    <xf numFmtId="9" fontId="24" fillId="2" borderId="1" xfId="0" applyNumberFormat="1" applyFont="1" applyFill="1" applyBorder="1" applyAlignment="1">
      <alignment horizontal="center" vertical="center"/>
    </xf>
    <xf numFmtId="170" fontId="9" fillId="2" borderId="5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9" fontId="9" fillId="2" borderId="1" xfId="0" applyNumberFormat="1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1" fillId="2" borderId="1" xfId="0" applyFont="1" applyFill="1" applyBorder="1"/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27" fillId="14" borderId="1" xfId="0" applyFont="1" applyFill="1" applyBorder="1" applyAlignment="1">
      <alignment horizontal="center" vertical="center" wrapText="1"/>
    </xf>
    <xf numFmtId="0" fontId="27" fillId="16" borderId="1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18" borderId="45" xfId="0" applyFont="1" applyFill="1" applyBorder="1" applyAlignment="1">
      <alignment horizontal="center" vertical="center"/>
    </xf>
    <xf numFmtId="0" fontId="2" fillId="18" borderId="46" xfId="0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 wrapText="1"/>
    </xf>
    <xf numFmtId="9" fontId="9" fillId="14" borderId="5" xfId="0" applyNumberFormat="1" applyFont="1" applyFill="1" applyBorder="1" applyAlignment="1">
      <alignment horizontal="center" vertical="center" wrapText="1"/>
    </xf>
    <xf numFmtId="169" fontId="9" fillId="14" borderId="5" xfId="0" applyNumberFormat="1" applyFont="1" applyFill="1" applyBorder="1" applyAlignment="1">
      <alignment horizontal="center" vertical="center" wrapText="1"/>
    </xf>
    <xf numFmtId="9" fontId="9" fillId="16" borderId="5" xfId="0" applyNumberFormat="1" applyFont="1" applyFill="1" applyBorder="1" applyAlignment="1">
      <alignment horizontal="center" vertical="center" wrapText="1"/>
    </xf>
    <xf numFmtId="9" fontId="9" fillId="11" borderId="5" xfId="0" applyNumberFormat="1" applyFont="1" applyFill="1" applyBorder="1" applyAlignment="1">
      <alignment horizontal="center" vertical="center" wrapText="1"/>
    </xf>
    <xf numFmtId="1" fontId="1" fillId="4" borderId="6" xfId="0" applyNumberFormat="1" applyFont="1" applyFill="1" applyBorder="1" applyAlignment="1">
      <alignment horizontal="center" vertical="center"/>
    </xf>
    <xf numFmtId="169" fontId="1" fillId="4" borderId="6" xfId="0" applyNumberFormat="1" applyFont="1" applyFill="1" applyBorder="1"/>
    <xf numFmtId="1" fontId="1" fillId="14" borderId="6" xfId="0" applyNumberFormat="1" applyFont="1" applyFill="1" applyBorder="1"/>
    <xf numFmtId="0" fontId="1" fillId="14" borderId="6" xfId="0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/>
    </xf>
    <xf numFmtId="9" fontId="1" fillId="18" borderId="45" xfId="0" applyNumberFormat="1" applyFont="1" applyFill="1" applyBorder="1" applyAlignment="1">
      <alignment horizontal="center"/>
    </xf>
    <xf numFmtId="9" fontId="1" fillId="18" borderId="1" xfId="0" applyNumberFormat="1" applyFont="1" applyFill="1" applyBorder="1" applyAlignment="1">
      <alignment horizontal="center"/>
    </xf>
    <xf numFmtId="9" fontId="1" fillId="18" borderId="46" xfId="0" applyNumberFormat="1" applyFont="1" applyFill="1" applyBorder="1" applyAlignment="1">
      <alignment horizontal="center"/>
    </xf>
    <xf numFmtId="2" fontId="1" fillId="18" borderId="45" xfId="0" applyNumberFormat="1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2" fontId="1" fillId="18" borderId="46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1" fillId="2" borderId="46" xfId="0" applyNumberFormat="1" applyFont="1" applyFill="1" applyBorder="1" applyAlignment="1">
      <alignment horizontal="center"/>
    </xf>
    <xf numFmtId="169" fontId="9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9" fontId="9" fillId="14" borderId="5" xfId="0" applyNumberFormat="1" applyFont="1" applyFill="1" applyBorder="1" applyAlignment="1">
      <alignment horizontal="center" vertical="center"/>
    </xf>
    <xf numFmtId="169" fontId="9" fillId="14" borderId="5" xfId="0" applyNumberFormat="1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/>
    </xf>
    <xf numFmtId="9" fontId="9" fillId="16" borderId="5" xfId="0" applyNumberFormat="1" applyFont="1" applyFill="1" applyBorder="1" applyAlignment="1">
      <alignment horizontal="center" vertical="center"/>
    </xf>
    <xf numFmtId="9" fontId="9" fillId="11" borderId="5" xfId="0" applyNumberFormat="1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170" fontId="9" fillId="5" borderId="5" xfId="0" applyNumberFormat="1" applyFont="1" applyFill="1" applyBorder="1" applyAlignment="1">
      <alignment horizontal="center" vertical="center"/>
    </xf>
    <xf numFmtId="174" fontId="9" fillId="2" borderId="1" xfId="0" applyNumberFormat="1" applyFont="1" applyFill="1" applyBorder="1" applyAlignment="1">
      <alignment horizontal="center"/>
    </xf>
    <xf numFmtId="175" fontId="9" fillId="2" borderId="1" xfId="0" applyNumberFormat="1" applyFont="1" applyFill="1" applyBorder="1" applyAlignment="1">
      <alignment horizontal="center"/>
    </xf>
    <xf numFmtId="9" fontId="1" fillId="18" borderId="48" xfId="0" applyNumberFormat="1" applyFont="1" applyFill="1" applyBorder="1" applyAlignment="1">
      <alignment horizontal="center"/>
    </xf>
    <xf numFmtId="9" fontId="1" fillId="18" borderId="53" xfId="0" applyNumberFormat="1" applyFont="1" applyFill="1" applyBorder="1" applyAlignment="1">
      <alignment horizontal="center"/>
    </xf>
    <xf numFmtId="9" fontId="1" fillId="18" borderId="50" xfId="0" applyNumberFormat="1" applyFont="1" applyFill="1" applyBorder="1" applyAlignment="1">
      <alignment horizontal="center"/>
    </xf>
    <xf numFmtId="2" fontId="1" fillId="18" borderId="48" xfId="0" applyNumberFormat="1" applyFont="1" applyFill="1" applyBorder="1" applyAlignment="1">
      <alignment horizontal="center"/>
    </xf>
    <xf numFmtId="2" fontId="1" fillId="18" borderId="53" xfId="0" applyNumberFormat="1" applyFont="1" applyFill="1" applyBorder="1" applyAlignment="1">
      <alignment horizontal="center"/>
    </xf>
    <xf numFmtId="2" fontId="1" fillId="18" borderId="50" xfId="0" applyNumberFormat="1" applyFont="1" applyFill="1" applyBorder="1" applyAlignment="1">
      <alignment horizontal="center"/>
    </xf>
    <xf numFmtId="169" fontId="1" fillId="4" borderId="6" xfId="0" applyNumberFormat="1" applyFont="1" applyFill="1" applyBorder="1" applyAlignment="1">
      <alignment horizontal="center"/>
    </xf>
    <xf numFmtId="2" fontId="1" fillId="18" borderId="43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2" fontId="1" fillId="17" borderId="5" xfId="0" applyNumberFormat="1" applyFont="1" applyFill="1" applyBorder="1" applyAlignment="1">
      <alignment horizontal="center"/>
    </xf>
    <xf numFmtId="2" fontId="1" fillId="18" borderId="44" xfId="0" applyNumberFormat="1" applyFont="1" applyFill="1" applyBorder="1" applyAlignment="1">
      <alignment horizontal="center"/>
    </xf>
    <xf numFmtId="169" fontId="1" fillId="14" borderId="6" xfId="0" applyNumberFormat="1" applyFont="1" applyFill="1" applyBorder="1"/>
    <xf numFmtId="2" fontId="1" fillId="2" borderId="53" xfId="0" applyNumberFormat="1" applyFont="1" applyFill="1" applyBorder="1" applyAlignment="1">
      <alignment horizontal="center"/>
    </xf>
    <xf numFmtId="2" fontId="1" fillId="2" borderId="50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 vertical="center" wrapText="1"/>
    </xf>
    <xf numFmtId="169" fontId="9" fillId="5" borderId="1" xfId="0" applyNumberFormat="1" applyFont="1" applyFill="1" applyBorder="1" applyAlignment="1">
      <alignment horizontal="center" vertical="center" wrapText="1"/>
    </xf>
    <xf numFmtId="9" fontId="9" fillId="16" borderId="1" xfId="0" applyNumberFormat="1" applyFont="1" applyFill="1" applyBorder="1" applyAlignment="1">
      <alignment horizontal="center" vertical="center" wrapText="1"/>
    </xf>
    <xf numFmtId="9" fontId="9" fillId="11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/>
    </xf>
    <xf numFmtId="169" fontId="1" fillId="14" borderId="1" xfId="0" applyNumberFormat="1" applyFont="1" applyFill="1" applyBorder="1" applyAlignment="1">
      <alignment horizontal="center"/>
    </xf>
    <xf numFmtId="2" fontId="38" fillId="0" borderId="0" xfId="0" applyNumberFormat="1" applyFont="1"/>
    <xf numFmtId="0" fontId="11" fillId="2" borderId="53" xfId="0" applyFont="1" applyFill="1" applyBorder="1" applyAlignment="1">
      <alignment horizontal="center" vertical="center" wrapText="1"/>
    </xf>
    <xf numFmtId="0" fontId="27" fillId="14" borderId="53" xfId="0" applyFont="1" applyFill="1" applyBorder="1" applyAlignment="1">
      <alignment horizontal="center" vertical="center" wrapText="1"/>
    </xf>
    <xf numFmtId="0" fontId="27" fillId="5" borderId="53" xfId="0" applyFont="1" applyFill="1" applyBorder="1" applyAlignment="1">
      <alignment horizontal="center" vertical="center" wrapText="1"/>
    </xf>
    <xf numFmtId="0" fontId="27" fillId="16" borderId="53" xfId="0" applyFont="1" applyFill="1" applyBorder="1" applyAlignment="1">
      <alignment horizontal="center" vertical="center" wrapText="1"/>
    </xf>
    <xf numFmtId="0" fontId="27" fillId="11" borderId="53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 wrapText="1"/>
    </xf>
    <xf numFmtId="1" fontId="37" fillId="0" borderId="13" xfId="0" applyNumberFormat="1" applyFont="1" applyBorder="1" applyAlignment="1">
      <alignment horizontal="center"/>
    </xf>
    <xf numFmtId="9" fontId="37" fillId="14" borderId="6" xfId="0" applyNumberFormat="1" applyFont="1" applyFill="1" applyBorder="1" applyAlignment="1">
      <alignment horizontal="center"/>
    </xf>
    <xf numFmtId="1" fontId="37" fillId="14" borderId="6" xfId="0" applyNumberFormat="1" applyFont="1" applyFill="1" applyBorder="1" applyAlignment="1">
      <alignment horizontal="center"/>
    </xf>
    <xf numFmtId="1" fontId="37" fillId="9" borderId="6" xfId="0" applyNumberFormat="1" applyFont="1" applyFill="1" applyBorder="1" applyAlignment="1">
      <alignment horizontal="center"/>
    </xf>
    <xf numFmtId="2" fontId="37" fillId="9" borderId="6" xfId="0" applyNumberFormat="1" applyFont="1" applyFill="1" applyBorder="1" applyAlignment="1">
      <alignment horizontal="center"/>
    </xf>
    <xf numFmtId="181" fontId="9" fillId="16" borderId="5" xfId="0" applyNumberFormat="1" applyFont="1" applyFill="1" applyBorder="1" applyAlignment="1">
      <alignment horizontal="center" vertical="center" wrapText="1"/>
    </xf>
    <xf numFmtId="1" fontId="37" fillId="4" borderId="6" xfId="0" applyNumberFormat="1" applyFont="1" applyFill="1" applyBorder="1" applyAlignment="1">
      <alignment horizontal="center"/>
    </xf>
    <xf numFmtId="169" fontId="37" fillId="4" borderId="6" xfId="0" applyNumberFormat="1" applyFont="1" applyFill="1" applyBorder="1" applyAlignment="1">
      <alignment horizontal="center"/>
    </xf>
    <xf numFmtId="1" fontId="1" fillId="14" borderId="6" xfId="0" applyNumberFormat="1" applyFont="1" applyFill="1" applyBorder="1" applyAlignment="1">
      <alignment horizontal="center" vertical="center"/>
    </xf>
    <xf numFmtId="1" fontId="37" fillId="0" borderId="0" xfId="0" applyNumberFormat="1" applyFont="1" applyAlignment="1">
      <alignment horizontal="center"/>
    </xf>
    <xf numFmtId="0" fontId="37" fillId="0" borderId="13" xfId="0" applyFont="1" applyBorder="1" applyAlignment="1">
      <alignment horizontal="center"/>
    </xf>
    <xf numFmtId="1" fontId="1" fillId="14" borderId="6" xfId="0" applyNumberFormat="1" applyFont="1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9" fontId="9" fillId="16" borderId="6" xfId="0" applyNumberFormat="1" applyFont="1" applyFill="1" applyBorder="1" applyAlignment="1">
      <alignment horizontal="center" vertical="center" wrapText="1"/>
    </xf>
    <xf numFmtId="9" fontId="9" fillId="11" borderId="6" xfId="0" applyNumberFormat="1" applyFont="1" applyFill="1" applyBorder="1" applyAlignment="1">
      <alignment horizontal="center" vertical="center" wrapText="1"/>
    </xf>
    <xf numFmtId="1" fontId="1" fillId="0" borderId="14" xfId="0" applyNumberFormat="1" applyFont="1" applyBorder="1"/>
    <xf numFmtId="1" fontId="1" fillId="0" borderId="15" xfId="0" applyNumberFormat="1" applyFont="1" applyBorder="1"/>
    <xf numFmtId="1" fontId="1" fillId="0" borderId="24" xfId="0" applyNumberFormat="1" applyFont="1" applyBorder="1"/>
    <xf numFmtId="1" fontId="1" fillId="0" borderId="16" xfId="0" applyNumberFormat="1" applyFont="1" applyBorder="1"/>
    <xf numFmtId="1" fontId="1" fillId="0" borderId="18" xfId="0" applyNumberFormat="1" applyFont="1" applyBorder="1"/>
    <xf numFmtId="1" fontId="1" fillId="0" borderId="23" xfId="0" applyNumberFormat="1" applyFont="1" applyBorder="1"/>
    <xf numFmtId="1" fontId="1" fillId="0" borderId="19" xfId="0" applyNumberFormat="1" applyFont="1" applyBorder="1"/>
    <xf numFmtId="0" fontId="11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" fontId="37" fillId="2" borderId="1" xfId="0" applyNumberFormat="1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wrapText="1"/>
    </xf>
    <xf numFmtId="1" fontId="40" fillId="0" borderId="0" xfId="0" applyNumberFormat="1" applyFont="1"/>
    <xf numFmtId="0" fontId="40" fillId="0" borderId="0" xfId="0" applyFont="1"/>
    <xf numFmtId="0" fontId="1" fillId="5" borderId="5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/>
    </xf>
    <xf numFmtId="1" fontId="1" fillId="11" borderId="1" xfId="0" applyNumberFormat="1" applyFont="1" applyFill="1" applyBorder="1"/>
    <xf numFmtId="168" fontId="1" fillId="10" borderId="1" xfId="0" applyNumberFormat="1" applyFont="1" applyFill="1" applyBorder="1"/>
    <xf numFmtId="167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169" fontId="1" fillId="1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2" borderId="46" xfId="0" applyFont="1" applyFill="1" applyBorder="1"/>
    <xf numFmtId="0" fontId="1" fillId="2" borderId="45" xfId="0" applyFont="1" applyFill="1" applyBorder="1"/>
    <xf numFmtId="0" fontId="28" fillId="2" borderId="46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0" borderId="21" xfId="0" applyFont="1" applyBorder="1"/>
    <xf numFmtId="0" fontId="41" fillId="0" borderId="0" xfId="0" applyFont="1"/>
    <xf numFmtId="0" fontId="41" fillId="0" borderId="21" xfId="0" applyFont="1" applyBorder="1"/>
    <xf numFmtId="0" fontId="41" fillId="2" borderId="46" xfId="0" applyFont="1" applyFill="1" applyBorder="1"/>
    <xf numFmtId="0" fontId="41" fillId="0" borderId="0" xfId="0" applyFont="1" applyAlignment="1">
      <alignment horizontal="center"/>
    </xf>
    <xf numFmtId="0" fontId="41" fillId="2" borderId="1" xfId="0" applyFont="1" applyFill="1" applyBorder="1" applyAlignment="1">
      <alignment horizontal="center"/>
    </xf>
    <xf numFmtId="0" fontId="41" fillId="2" borderId="1" xfId="0" applyFont="1" applyFill="1" applyBorder="1"/>
    <xf numFmtId="0" fontId="41" fillId="2" borderId="1" xfId="0" applyFont="1" applyFill="1" applyBorder="1" applyAlignment="1">
      <alignment horizontal="left"/>
    </xf>
    <xf numFmtId="0" fontId="41" fillId="0" borderId="11" xfId="0" applyFont="1" applyBorder="1"/>
    <xf numFmtId="0" fontId="41" fillId="0" borderId="0" xfId="0" applyFont="1" applyAlignment="1">
      <alignment horizontal="left"/>
    </xf>
    <xf numFmtId="0" fontId="41" fillId="2" borderId="45" xfId="0" applyFont="1" applyFill="1" applyBorder="1"/>
    <xf numFmtId="0" fontId="41" fillId="0" borderId="12" xfId="0" applyFont="1" applyBorder="1"/>
    <xf numFmtId="0" fontId="2" fillId="3" borderId="6" xfId="0" applyFont="1" applyFill="1" applyBorder="1" applyAlignment="1">
      <alignment horizontal="left"/>
    </xf>
    <xf numFmtId="0" fontId="2" fillId="2" borderId="46" xfId="0" applyFont="1" applyFill="1" applyBorder="1" applyAlignment="1">
      <alignment horizontal="left"/>
    </xf>
    <xf numFmtId="0" fontId="2" fillId="10" borderId="51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/>
    </xf>
    <xf numFmtId="0" fontId="6" fillId="10" borderId="6" xfId="0" applyFont="1" applyFill="1" applyBorder="1" applyAlignment="1">
      <alignment horizontal="center"/>
    </xf>
    <xf numFmtId="0" fontId="6" fillId="3" borderId="52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/>
    </xf>
    <xf numFmtId="0" fontId="6" fillId="12" borderId="52" xfId="0" applyFont="1" applyFill="1" applyBorder="1" applyAlignment="1">
      <alignment horizontal="left"/>
    </xf>
    <xf numFmtId="0" fontId="6" fillId="2" borderId="46" xfId="0" applyFont="1" applyFill="1" applyBorder="1" applyAlignment="1">
      <alignment horizontal="left"/>
    </xf>
    <xf numFmtId="0" fontId="6" fillId="2" borderId="45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left"/>
    </xf>
    <xf numFmtId="0" fontId="6" fillId="19" borderId="51" xfId="0" applyFont="1" applyFill="1" applyBorder="1" applyAlignment="1">
      <alignment horizontal="center" vertical="center"/>
    </xf>
    <xf numFmtId="0" fontId="6" fillId="19" borderId="52" xfId="0" applyFont="1" applyFill="1" applyBorder="1" applyAlignment="1">
      <alignment horizontal="center" vertical="center"/>
    </xf>
    <xf numFmtId="0" fontId="6" fillId="12" borderId="5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176" fontId="1" fillId="5" borderId="1" xfId="0" applyNumberFormat="1" applyFont="1" applyFill="1" applyBorder="1" applyAlignment="1">
      <alignment horizontal="center"/>
    </xf>
    <xf numFmtId="9" fontId="1" fillId="2" borderId="46" xfId="0" applyNumberFormat="1" applyFont="1" applyFill="1" applyBorder="1" applyAlignment="1">
      <alignment horizontal="center"/>
    </xf>
    <xf numFmtId="10" fontId="1" fillId="0" borderId="0" xfId="0" applyNumberFormat="1" applyFont="1" applyAlignment="1">
      <alignment horizontal="left"/>
    </xf>
    <xf numFmtId="10" fontId="1" fillId="2" borderId="1" xfId="0" applyNumberFormat="1" applyFont="1" applyFill="1" applyBorder="1"/>
    <xf numFmtId="10" fontId="1" fillId="2" borderId="46" xfId="0" applyNumberFormat="1" applyFont="1" applyFill="1" applyBorder="1"/>
    <xf numFmtId="183" fontId="1" fillId="2" borderId="1" xfId="0" applyNumberFormat="1" applyFont="1" applyFill="1" applyBorder="1"/>
    <xf numFmtId="165" fontId="1" fillId="2" borderId="46" xfId="0" applyNumberFormat="1" applyFont="1" applyFill="1" applyBorder="1"/>
    <xf numFmtId="165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/>
    <xf numFmtId="9" fontId="1" fillId="2" borderId="46" xfId="0" applyNumberFormat="1" applyFont="1" applyFill="1" applyBorder="1"/>
    <xf numFmtId="9" fontId="1" fillId="2" borderId="45" xfId="0" applyNumberFormat="1" applyFont="1" applyFill="1" applyBorder="1"/>
    <xf numFmtId="1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46" xfId="0" applyNumberFormat="1" applyFont="1" applyFill="1" applyBorder="1" applyAlignment="1">
      <alignment horizontal="center"/>
    </xf>
    <xf numFmtId="9" fontId="33" fillId="0" borderId="0" xfId="0" applyNumberFormat="1" applyFont="1"/>
    <xf numFmtId="9" fontId="24" fillId="2" borderId="45" xfId="0" applyNumberFormat="1" applyFont="1" applyFill="1" applyBorder="1"/>
    <xf numFmtId="9" fontId="24" fillId="2" borderId="1" xfId="0" applyNumberFormat="1" applyFont="1" applyFill="1" applyBorder="1"/>
    <xf numFmtId="0" fontId="2" fillId="10" borderId="52" xfId="0" applyFont="1" applyFill="1" applyBorder="1"/>
    <xf numFmtId="2" fontId="1" fillId="2" borderId="46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 vertical="center"/>
    </xf>
    <xf numFmtId="2" fontId="1" fillId="2" borderId="45" xfId="0" applyNumberFormat="1" applyFont="1" applyFill="1" applyBorder="1" applyAlignment="1">
      <alignment horizontal="center" vertical="center"/>
    </xf>
    <xf numFmtId="165" fontId="8" fillId="0" borderId="0" xfId="0" applyNumberFormat="1" applyFont="1"/>
    <xf numFmtId="165" fontId="1" fillId="2" borderId="1" xfId="0" applyNumberFormat="1" applyFont="1" applyFill="1" applyBorder="1" applyAlignment="1">
      <alignment horizontal="left"/>
    </xf>
    <xf numFmtId="9" fontId="8" fillId="0" borderId="0" xfId="0" applyNumberFormat="1" applyFont="1"/>
    <xf numFmtId="9" fontId="1" fillId="2" borderId="1" xfId="0" applyNumberFormat="1" applyFont="1" applyFill="1" applyBorder="1" applyAlignment="1">
      <alignment horizontal="left"/>
    </xf>
    <xf numFmtId="9" fontId="1" fillId="0" borderId="0" xfId="0" applyNumberFormat="1" applyFont="1" applyAlignment="1">
      <alignment horizontal="left"/>
    </xf>
    <xf numFmtId="184" fontId="1" fillId="0" borderId="0" xfId="0" applyNumberFormat="1" applyFont="1" applyAlignment="1">
      <alignment horizontal="center"/>
    </xf>
    <xf numFmtId="0" fontId="6" fillId="13" borderId="6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right" vertical="center"/>
    </xf>
    <xf numFmtId="0" fontId="1" fillId="2" borderId="65" xfId="0" applyFont="1" applyFill="1" applyBorder="1"/>
    <xf numFmtId="0" fontId="1" fillId="2" borderId="66" xfId="0" applyFont="1" applyFill="1" applyBorder="1"/>
    <xf numFmtId="0" fontId="1" fillId="2" borderId="67" xfId="0" applyFont="1" applyFill="1" applyBorder="1"/>
    <xf numFmtId="0" fontId="1" fillId="2" borderId="68" xfId="0" applyFont="1" applyFill="1" applyBorder="1"/>
    <xf numFmtId="0" fontId="1" fillId="2" borderId="69" xfId="0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4" xfId="0" applyFont="1" applyFill="1" applyBorder="1"/>
    <xf numFmtId="0" fontId="2" fillId="2" borderId="20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2" fillId="2" borderId="43" xfId="0" applyFont="1" applyFill="1" applyBorder="1"/>
    <xf numFmtId="0" fontId="24" fillId="2" borderId="43" xfId="0" applyFont="1" applyFill="1" applyBorder="1"/>
    <xf numFmtId="0" fontId="1" fillId="2" borderId="44" xfId="0" applyFont="1" applyFill="1" applyBorder="1"/>
    <xf numFmtId="0" fontId="1" fillId="2" borderId="20" xfId="0" applyFont="1" applyFill="1" applyBorder="1"/>
    <xf numFmtId="0" fontId="1" fillId="2" borderId="51" xfId="0" applyFont="1" applyFill="1" applyBorder="1"/>
    <xf numFmtId="0" fontId="1" fillId="9" borderId="51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5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left"/>
    </xf>
    <xf numFmtId="0" fontId="1" fillId="2" borderId="59" xfId="0" applyFont="1" applyFill="1" applyBorder="1"/>
    <xf numFmtId="0" fontId="1" fillId="2" borderId="59" xfId="0" applyFont="1" applyFill="1" applyBorder="1" applyAlignment="1">
      <alignment horizontal="left"/>
    </xf>
    <xf numFmtId="0" fontId="1" fillId="2" borderId="45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2" borderId="51" xfId="0" applyFont="1" applyFill="1" applyBorder="1" applyAlignment="1">
      <alignment horizontal="left"/>
    </xf>
    <xf numFmtId="0" fontId="1" fillId="2" borderId="10" xfId="0" applyFont="1" applyFill="1" applyBorder="1"/>
    <xf numFmtId="169" fontId="1" fillId="2" borderId="50" xfId="0" applyNumberFormat="1" applyFont="1" applyFill="1" applyBorder="1"/>
    <xf numFmtId="0" fontId="1" fillId="2" borderId="22" xfId="0" applyFont="1" applyFill="1" applyBorder="1"/>
    <xf numFmtId="0" fontId="1" fillId="2" borderId="10" xfId="0" applyFont="1" applyFill="1" applyBorder="1" applyAlignment="1">
      <alignment horizontal="left"/>
    </xf>
    <xf numFmtId="0" fontId="1" fillId="9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10" xfId="0" applyFont="1" applyFill="1" applyBorder="1"/>
    <xf numFmtId="0" fontId="2" fillId="2" borderId="45" xfId="0" applyFont="1" applyFill="1" applyBorder="1"/>
    <xf numFmtId="0" fontId="2" fillId="2" borderId="59" xfId="0" applyFont="1" applyFill="1" applyBorder="1"/>
    <xf numFmtId="0" fontId="2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36" fillId="2" borderId="43" xfId="0" applyFont="1" applyFill="1" applyBorder="1"/>
    <xf numFmtId="0" fontId="1" fillId="2" borderId="22" xfId="0" applyFont="1" applyFill="1" applyBorder="1" applyAlignment="1">
      <alignment horizontal="center" vertical="center"/>
    </xf>
    <xf numFmtId="2" fontId="1" fillId="2" borderId="52" xfId="0" applyNumberFormat="1" applyFont="1" applyFill="1" applyBorder="1"/>
    <xf numFmtId="0" fontId="1" fillId="2" borderId="48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" fillId="2" borderId="43" xfId="0" applyFont="1" applyFill="1" applyBorder="1"/>
    <xf numFmtId="0" fontId="1" fillId="2" borderId="44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" fillId="0" borderId="18" xfId="0" applyFont="1" applyBorder="1"/>
    <xf numFmtId="0" fontId="2" fillId="0" borderId="13" xfId="0" applyFont="1" applyBorder="1"/>
    <xf numFmtId="0" fontId="1" fillId="2" borderId="53" xfId="0" applyFont="1" applyFill="1" applyBorder="1"/>
    <xf numFmtId="0" fontId="1" fillId="2" borderId="5" xfId="0" applyFont="1" applyFill="1" applyBorder="1" applyAlignment="1">
      <alignment horizontal="center"/>
    </xf>
    <xf numFmtId="10" fontId="1" fillId="0" borderId="15" xfId="0" applyNumberFormat="1" applyFont="1" applyBorder="1" applyAlignment="1">
      <alignment horizontal="center"/>
    </xf>
    <xf numFmtId="9" fontId="1" fillId="0" borderId="15" xfId="0" applyNumberFormat="1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9" fontId="1" fillId="0" borderId="15" xfId="0" applyNumberFormat="1" applyFont="1" applyBorder="1"/>
    <xf numFmtId="9" fontId="1" fillId="0" borderId="18" xfId="0" applyNumberFormat="1" applyFont="1" applyBorder="1"/>
    <xf numFmtId="0" fontId="1" fillId="0" borderId="2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8" xfId="0" applyNumberFormat="1" applyFont="1" applyBorder="1" applyAlignment="1">
      <alignment horizontal="center"/>
    </xf>
    <xf numFmtId="9" fontId="1" fillId="0" borderId="19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9" fontId="1" fillId="0" borderId="21" xfId="0" applyNumberFormat="1" applyFont="1" applyBorder="1"/>
    <xf numFmtId="9" fontId="1" fillId="0" borderId="23" xfId="0" applyNumberFormat="1" applyFont="1" applyBorder="1"/>
    <xf numFmtId="9" fontId="1" fillId="0" borderId="19" xfId="0" applyNumberFormat="1" applyFont="1" applyBorder="1"/>
    <xf numFmtId="0" fontId="1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18" fillId="7" borderId="29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3" fillId="0" borderId="31" xfId="0" applyFont="1" applyBorder="1"/>
    <xf numFmtId="0" fontId="17" fillId="6" borderId="29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17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9" fillId="0" borderId="16" xfId="0" applyFont="1" applyBorder="1" applyAlignment="1">
      <alignment horizontal="left" vertical="center"/>
    </xf>
    <xf numFmtId="0" fontId="3" fillId="0" borderId="12" xfId="0" applyFont="1" applyBorder="1"/>
    <xf numFmtId="0" fontId="3" fillId="0" borderId="19" xfId="0" applyFont="1" applyBorder="1"/>
    <xf numFmtId="0" fontId="2" fillId="0" borderId="23" xfId="0" applyFont="1" applyBorder="1" applyAlignment="1">
      <alignment horizontal="center"/>
    </xf>
    <xf numFmtId="0" fontId="3" fillId="0" borderId="18" xfId="0" applyFont="1" applyBorder="1"/>
    <xf numFmtId="0" fontId="10" fillId="0" borderId="0" xfId="0" applyFont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171" fontId="1" fillId="0" borderId="16" xfId="0" applyNumberFormat="1" applyFont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13" xfId="0" applyFont="1" applyBorder="1"/>
    <xf numFmtId="0" fontId="2" fillId="2" borderId="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1" fillId="2" borderId="47" xfId="0" applyNumberFormat="1" applyFont="1" applyFill="1" applyBorder="1" applyAlignment="1">
      <alignment horizontal="center" vertical="center"/>
    </xf>
    <xf numFmtId="0" fontId="3" fillId="0" borderId="49" xfId="0" applyFont="1" applyBorder="1"/>
    <xf numFmtId="9" fontId="1" fillId="0" borderId="0" xfId="0" applyNumberFormat="1" applyFont="1" applyAlignment="1">
      <alignment horizontal="center"/>
    </xf>
    <xf numFmtId="0" fontId="2" fillId="2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6" xfId="0" applyFont="1" applyBorder="1"/>
    <xf numFmtId="0" fontId="2" fillId="2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18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27" fillId="2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 vertical="center"/>
    </xf>
    <xf numFmtId="0" fontId="39" fillId="10" borderId="60" xfId="0" applyFont="1" applyFill="1" applyBorder="1" applyAlignment="1">
      <alignment horizontal="center"/>
    </xf>
    <xf numFmtId="0" fontId="3" fillId="0" borderId="61" xfId="0" applyFont="1" applyBorder="1"/>
    <xf numFmtId="0" fontId="3" fillId="0" borderId="62" xfId="0" applyFont="1" applyBorder="1"/>
    <xf numFmtId="0" fontId="39" fillId="10" borderId="60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3" xfId="0" applyFont="1" applyBorder="1" applyAlignment="1">
      <alignment horizontal="center"/>
    </xf>
    <xf numFmtId="0" fontId="3" fillId="0" borderId="63" xfId="0" applyFont="1" applyBorder="1"/>
    <xf numFmtId="0" fontId="3" fillId="0" borderId="64" xfId="0" applyFont="1" applyBorder="1"/>
    <xf numFmtId="0" fontId="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7" t="s">
        <v>36</v>
      </c>
      <c r="Y14" s="808"/>
      <c r="Z14" s="808"/>
      <c r="AA14" s="808"/>
      <c r="AB14" s="808"/>
      <c r="AC14" s="808"/>
      <c r="AD14" s="808"/>
      <c r="AE14" s="808"/>
      <c r="AF14" s="8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>
      <c r="A15" s="1"/>
      <c r="B15" s="807" t="s">
        <v>37</v>
      </c>
      <c r="C15" s="808"/>
      <c r="D15" s="808"/>
      <c r="E15" s="808"/>
      <c r="F15" s="808"/>
      <c r="G15" s="808"/>
      <c r="H15" s="808"/>
      <c r="I15" s="808"/>
      <c r="J15" s="809"/>
      <c r="K15" s="1"/>
      <c r="L15" s="1"/>
      <c r="M15" s="807" t="s">
        <v>38</v>
      </c>
      <c r="N15" s="808"/>
      <c r="O15" s="808"/>
      <c r="P15" s="808"/>
      <c r="Q15" s="808"/>
      <c r="R15" s="808"/>
      <c r="S15" s="808"/>
      <c r="T15" s="808"/>
      <c r="U15" s="80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7" t="s">
        <v>39</v>
      </c>
      <c r="AJ15" s="808"/>
      <c r="AK15" s="808"/>
      <c r="AL15" s="808"/>
      <c r="AM15" s="808"/>
      <c r="AN15" s="808"/>
      <c r="AO15" s="808"/>
      <c r="AP15" s="808"/>
      <c r="AQ15" s="80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>
      <c r="B3" s="12" t="s">
        <v>0</v>
      </c>
      <c r="D3" s="12" t="s">
        <v>295</v>
      </c>
      <c r="E3" s="12" t="s">
        <v>296</v>
      </c>
      <c r="F3" s="13" t="s">
        <v>297</v>
      </c>
    </row>
    <row r="4" spans="2:6">
      <c r="B4" s="12" t="s">
        <v>6</v>
      </c>
      <c r="D4" s="12" t="s">
        <v>298</v>
      </c>
      <c r="E4" s="1" t="s">
        <v>8</v>
      </c>
      <c r="F4" s="14" t="s">
        <v>299</v>
      </c>
    </row>
    <row r="5" spans="2:6">
      <c r="B5" s="12" t="s">
        <v>12</v>
      </c>
      <c r="D5" s="12" t="s">
        <v>300</v>
      </c>
      <c r="E5" s="3" t="s">
        <v>14</v>
      </c>
      <c r="F5" s="14" t="s">
        <v>301</v>
      </c>
    </row>
    <row r="6" spans="2:6">
      <c r="B6" s="12" t="s">
        <v>16</v>
      </c>
      <c r="D6" s="12" t="s">
        <v>302</v>
      </c>
      <c r="E6" s="1" t="s">
        <v>18</v>
      </c>
    </row>
    <row r="7" spans="2:6">
      <c r="B7" s="12" t="s">
        <v>20</v>
      </c>
      <c r="D7" s="12" t="s">
        <v>303</v>
      </c>
      <c r="E7" s="1" t="s">
        <v>22</v>
      </c>
    </row>
    <row r="8" spans="2:6">
      <c r="B8" s="12" t="s">
        <v>24</v>
      </c>
      <c r="D8" s="12" t="s">
        <v>304</v>
      </c>
      <c r="E8" s="1" t="s">
        <v>26</v>
      </c>
    </row>
    <row r="9" spans="2:6">
      <c r="B9" s="12" t="s">
        <v>28</v>
      </c>
      <c r="D9" s="12" t="s">
        <v>305</v>
      </c>
      <c r="E9" s="1" t="s">
        <v>30</v>
      </c>
    </row>
    <row r="10" spans="2:6">
      <c r="B10" s="12" t="s">
        <v>31</v>
      </c>
      <c r="D10" s="12" t="s">
        <v>306</v>
      </c>
      <c r="E10" s="1" t="s">
        <v>32</v>
      </c>
    </row>
    <row r="11" spans="2:6">
      <c r="B11" s="12" t="s">
        <v>33</v>
      </c>
      <c r="E11" s="1" t="s">
        <v>7</v>
      </c>
    </row>
    <row r="12" spans="2:6">
      <c r="B12" s="12" t="s">
        <v>34</v>
      </c>
      <c r="E12" s="3" t="s">
        <v>13</v>
      </c>
    </row>
    <row r="13" spans="2:6">
      <c r="B13" s="12" t="s">
        <v>35</v>
      </c>
      <c r="E13" s="1" t="s">
        <v>17</v>
      </c>
    </row>
    <row r="14" spans="2:6">
      <c r="E14" s="1" t="s">
        <v>21</v>
      </c>
    </row>
    <row r="15" spans="2:6">
      <c r="E15" s="1"/>
    </row>
    <row r="16" spans="2:6">
      <c r="E16" s="1"/>
    </row>
    <row r="17" spans="1:30">
      <c r="E17" s="1"/>
    </row>
    <row r="18" spans="1:30">
      <c r="B18" s="810" t="s">
        <v>307</v>
      </c>
      <c r="C18" s="811"/>
      <c r="D18" s="811"/>
      <c r="E18" s="811"/>
      <c r="F18" s="811"/>
      <c r="G18" s="811"/>
      <c r="H18" s="811"/>
      <c r="I18" s="811"/>
      <c r="J18" s="811"/>
      <c r="L18" s="810" t="s">
        <v>308</v>
      </c>
      <c r="M18" s="811"/>
      <c r="N18" s="811"/>
      <c r="O18" s="811"/>
      <c r="P18" s="811"/>
      <c r="Q18" s="811"/>
      <c r="R18" s="811"/>
      <c r="S18" s="811"/>
      <c r="T18" s="811"/>
      <c r="V18" s="810" t="s">
        <v>309</v>
      </c>
      <c r="W18" s="811"/>
      <c r="X18" s="811"/>
      <c r="Y18" s="811"/>
      <c r="Z18" s="811"/>
      <c r="AA18" s="811"/>
      <c r="AB18" s="811"/>
      <c r="AC18" s="811"/>
      <c r="AD18" s="811"/>
    </row>
    <row r="20" spans="1:30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/>
    <row r="201" spans="14:17" ht="15.75" customHeight="1"/>
    <row r="202" spans="14:17" ht="15.75" customHeight="1"/>
    <row r="203" spans="14:17" ht="15.75" customHeight="1"/>
    <row r="204" spans="14:17" ht="15.75" customHeight="1"/>
    <row r="205" spans="14:17" ht="15.75" customHeight="1"/>
    <row r="206" spans="14:17" ht="15.75" customHeight="1"/>
    <row r="207" spans="14:17" ht="15.75" customHeight="1"/>
    <row r="208" spans="14:17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>
      <c r="A2" s="20"/>
      <c r="B2" s="23"/>
      <c r="C2" s="20"/>
      <c r="D2" s="20"/>
      <c r="E2" s="20"/>
      <c r="F2" s="822" t="s">
        <v>552</v>
      </c>
      <c r="G2" s="823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>
      <c r="A7" s="20"/>
      <c r="B7" s="37" t="s">
        <v>566</v>
      </c>
      <c r="C7" s="38" t="s">
        <v>567</v>
      </c>
      <c r="D7" s="824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>
      <c r="A8" s="20"/>
      <c r="B8" s="43" t="s">
        <v>569</v>
      </c>
      <c r="C8" s="44" t="s">
        <v>570</v>
      </c>
      <c r="D8" s="82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>
      <c r="A9" s="20"/>
      <c r="B9" s="47" t="s">
        <v>571</v>
      </c>
      <c r="C9" s="48" t="s">
        <v>570</v>
      </c>
      <c r="D9" s="82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>
      <c r="A41" s="20"/>
      <c r="B41" s="20"/>
      <c r="E41" s="827" t="s">
        <v>552</v>
      </c>
      <c r="F41" s="826"/>
      <c r="G41" s="827" t="s">
        <v>618</v>
      </c>
      <c r="H41" s="828"/>
      <c r="I41" s="828"/>
      <c r="J41" s="828"/>
      <c r="K41" s="828"/>
      <c r="L41" s="828"/>
      <c r="M41" s="828"/>
      <c r="N41" s="82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>
      <c r="A42" s="20"/>
      <c r="E42" s="94" t="s">
        <v>553</v>
      </c>
      <c r="F42" s="95" t="s">
        <v>554</v>
      </c>
      <c r="G42" s="96"/>
      <c r="H42" s="20"/>
      <c r="I42" s="20"/>
      <c r="J42" s="21"/>
      <c r="K42" s="829" t="s">
        <v>619</v>
      </c>
      <c r="L42" s="811"/>
      <c r="M42" s="81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>
      <c r="A46" s="20"/>
      <c r="B46" s="111" t="s">
        <v>566</v>
      </c>
      <c r="C46" s="112" t="s">
        <v>630</v>
      </c>
      <c r="D46" s="40" t="s">
        <v>13</v>
      </c>
      <c r="E46" s="830">
        <f>+G114</f>
        <v>6.0871741676095334</v>
      </c>
      <c r="F46" s="833">
        <f>+L114*1000</f>
        <v>77.841777688967127</v>
      </c>
      <c r="G46" s="834">
        <v>6.0871741676095334</v>
      </c>
      <c r="H46" s="835" t="s">
        <v>628</v>
      </c>
      <c r="I46" s="835">
        <v>40670.462586675276</v>
      </c>
      <c r="J46" s="83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>
      <c r="A47" s="20"/>
      <c r="B47" s="116" t="s">
        <v>569</v>
      </c>
      <c r="C47" s="12" t="s">
        <v>630</v>
      </c>
      <c r="D47" s="14" t="s">
        <v>17</v>
      </c>
      <c r="E47" s="831"/>
      <c r="F47" s="825"/>
      <c r="G47" s="831"/>
      <c r="H47" s="811"/>
      <c r="I47" s="811"/>
      <c r="J47" s="82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>
      <c r="A48" s="20"/>
      <c r="B48" s="117" t="s">
        <v>571</v>
      </c>
      <c r="C48" s="118" t="s">
        <v>630</v>
      </c>
      <c r="D48" s="49" t="s">
        <v>21</v>
      </c>
      <c r="E48" s="832"/>
      <c r="F48" s="826"/>
      <c r="G48" s="832"/>
      <c r="H48" s="828"/>
      <c r="I48" s="828"/>
      <c r="J48" s="82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>
      <c r="A106" s="20"/>
      <c r="B106" s="815" t="s">
        <v>658</v>
      </c>
      <c r="C106" s="813"/>
      <c r="D106" s="813"/>
      <c r="E106" s="813"/>
      <c r="F106" s="813"/>
      <c r="G106" s="813"/>
      <c r="H106" s="813"/>
      <c r="I106" s="813"/>
      <c r="J106" s="813"/>
      <c r="K106" s="813"/>
      <c r="L106" s="81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>
      <c r="A107" s="20"/>
      <c r="B107" s="150" t="s">
        <v>659</v>
      </c>
      <c r="C107" s="151" t="s">
        <v>557</v>
      </c>
      <c r="D107" s="812" t="s">
        <v>660</v>
      </c>
      <c r="E107" s="813"/>
      <c r="F107" s="813"/>
      <c r="G107" s="813"/>
      <c r="H107" s="813"/>
      <c r="I107" s="813"/>
      <c r="J107" s="814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>
      <c r="A123" s="20"/>
      <c r="B123" s="815" t="s">
        <v>701</v>
      </c>
      <c r="C123" s="813"/>
      <c r="D123" s="813"/>
      <c r="E123" s="813"/>
      <c r="F123" s="813"/>
      <c r="G123" s="813"/>
      <c r="H123" s="813"/>
      <c r="I123" s="813"/>
      <c r="J123" s="813"/>
      <c r="K123" s="813"/>
      <c r="L123" s="814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>
      <c r="A140" s="20"/>
      <c r="B140" s="816"/>
      <c r="C140" s="817"/>
      <c r="D140" s="817"/>
      <c r="E140" s="818"/>
      <c r="F140" s="20"/>
      <c r="G140" s="819" t="s">
        <v>736</v>
      </c>
      <c r="H140" s="820"/>
      <c r="I140" s="82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/>
    <row r="35" spans="2:23" ht="15.75" customHeight="1">
      <c r="D35" s="12">
        <v>287</v>
      </c>
      <c r="E35" s="12" t="s">
        <v>878</v>
      </c>
    </row>
    <row r="36" spans="2:23" ht="15.75" customHeight="1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/>
    <row r="67" spans="9:19" ht="15.75" customHeight="1"/>
    <row r="68" spans="9:19" ht="15.75" customHeight="1"/>
    <row r="69" spans="9:19" ht="15.75" customHeight="1"/>
    <row r="70" spans="9:19" ht="15.75" customHeight="1"/>
    <row r="71" spans="9:19" ht="15.75" customHeight="1"/>
    <row r="72" spans="9:19" ht="15.75" customHeight="1">
      <c r="I72" s="12" t="s">
        <v>902</v>
      </c>
    </row>
    <row r="73" spans="9:19" ht="15.75" customHeight="1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/>
    <row r="78" spans="9:19" ht="15.75" customHeight="1"/>
    <row r="79" spans="9:19" ht="15.75" customHeight="1"/>
    <row r="80" spans="9:19" ht="15.75" customHeight="1">
      <c r="I80" s="12" t="s">
        <v>913</v>
      </c>
      <c r="J80" s="12">
        <v>5.6607000000000003</v>
      </c>
      <c r="K80" s="12" t="s">
        <v>905</v>
      </c>
    </row>
    <row r="81" spans="9:41" ht="15.75" customHeight="1">
      <c r="J81" s="12" t="s">
        <v>908</v>
      </c>
      <c r="K81" s="12" t="s">
        <v>908</v>
      </c>
    </row>
    <row r="82" spans="9:41" ht="15.75" customHeight="1">
      <c r="J82" s="12">
        <f>4.5/J80</f>
        <v>0.79495468758280774</v>
      </c>
      <c r="K82" s="12" t="s">
        <v>914</v>
      </c>
    </row>
    <row r="83" spans="9:41" ht="15.75" customHeight="1">
      <c r="J83" s="12">
        <f>9/J80</f>
        <v>1.5899093751656155</v>
      </c>
      <c r="K83" s="12" t="s">
        <v>915</v>
      </c>
    </row>
    <row r="84" spans="9:41" ht="15.75" customHeight="1"/>
    <row r="85" spans="9:41" ht="15.75" customHeight="1"/>
    <row r="86" spans="9:41" ht="15.75" customHeight="1"/>
    <row r="87" spans="9:41" ht="15.75" customHeight="1"/>
    <row r="88" spans="9:41" ht="15.75" customHeight="1"/>
    <row r="89" spans="9:41" ht="15.75" customHeight="1"/>
    <row r="90" spans="9:41" ht="15.75" customHeight="1"/>
    <row r="91" spans="9:41" ht="15.75" customHeight="1"/>
    <row r="92" spans="9:41" ht="15.75" customHeight="1"/>
    <row r="93" spans="9:41" ht="15.75" customHeight="1"/>
    <row r="94" spans="9:41" ht="15.75" customHeight="1"/>
    <row r="95" spans="9:41" ht="15.75" customHeight="1">
      <c r="I95" s="12" t="s">
        <v>916</v>
      </c>
    </row>
    <row r="96" spans="9:41" ht="15.75" customHeight="1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/>
    <row r="111" spans="9:41" ht="15.75" customHeight="1"/>
    <row r="112" spans="9:41" ht="15.75" customHeight="1"/>
    <row r="113" spans="8:17" ht="15.75" customHeight="1">
      <c r="I113" s="12" t="s">
        <v>918</v>
      </c>
    </row>
    <row r="114" spans="8:17" ht="15.75" customHeight="1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/>
    <row r="129" spans="9:17" ht="15.75" customHeight="1"/>
    <row r="130" spans="9:17" ht="15.75" customHeight="1"/>
    <row r="131" spans="9:17" ht="15.75" customHeight="1"/>
    <row r="132" spans="9:17" ht="15.75" customHeight="1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/>
    <row r="147" spans="9:17" ht="15.75" customHeight="1"/>
    <row r="148" spans="9:17" ht="15.75" customHeight="1"/>
    <row r="149" spans="9:17" ht="15.75" customHeight="1"/>
    <row r="150" spans="9:17" ht="15.75" customHeight="1"/>
    <row r="151" spans="9:17" ht="15.75" customHeight="1"/>
    <row r="152" spans="9:17" ht="15.75" customHeight="1"/>
    <row r="153" spans="9:17" ht="15.75" customHeight="1"/>
    <row r="154" spans="9:17" ht="15.75" customHeight="1"/>
    <row r="155" spans="9:17" ht="15.75" customHeight="1"/>
    <row r="156" spans="9:17" ht="15.75" customHeight="1"/>
    <row r="157" spans="9:17" ht="15.75" customHeight="1"/>
    <row r="158" spans="9:17" ht="15.75" customHeight="1"/>
    <row r="159" spans="9:17" ht="15.75" customHeight="1"/>
    <row r="160" spans="9:17" ht="15.75" customHeight="1"/>
    <row r="161" spans="9:17" ht="15.75" customHeight="1"/>
    <row r="162" spans="9:17" ht="15.75" customHeight="1"/>
    <row r="163" spans="9:17" ht="15.75" customHeight="1"/>
    <row r="164" spans="9:17" ht="15.75" customHeight="1"/>
    <row r="165" spans="9:17" ht="15.75" customHeight="1"/>
    <row r="166" spans="9:17" ht="15.75" customHeight="1"/>
    <row r="167" spans="9:17" ht="15.75" customHeight="1">
      <c r="I167" s="12" t="s">
        <v>924</v>
      </c>
    </row>
    <row r="168" spans="9:17" ht="15.75" customHeight="1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/>
    <row r="183" spans="9:17" ht="15.75" customHeight="1"/>
    <row r="184" spans="9:17" ht="15.75" customHeight="1"/>
    <row r="185" spans="9:17" ht="15.75" customHeight="1"/>
    <row r="186" spans="9:17" ht="15.75" customHeight="1">
      <c r="I186" s="12" t="s">
        <v>925</v>
      </c>
    </row>
    <row r="187" spans="9:17" ht="15.75" customHeight="1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/>
    <row r="202" spans="8:17" ht="15.75" customHeight="1"/>
    <row r="203" spans="8:17" ht="15.75" customHeight="1"/>
    <row r="204" spans="8:17" ht="15.75" customHeight="1">
      <c r="I204" s="12" t="s">
        <v>926</v>
      </c>
    </row>
    <row r="205" spans="8:17" ht="15.75" customHeight="1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/>
    <row r="220" spans="8:17" ht="15.75" customHeight="1"/>
    <row r="221" spans="8:17" ht="15.75" customHeight="1">
      <c r="I221" s="14" t="s">
        <v>927</v>
      </c>
    </row>
    <row r="222" spans="8:17" ht="15.75" customHeight="1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/>
    <row r="237" spans="8:17" ht="15.75" customHeight="1"/>
    <row r="238" spans="8:17" ht="15.75" customHeight="1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/>
    <row r="240" spans="8:17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spans="8:12" ht="15.75" customHeight="1"/>
    <row r="50" spans="8:12" ht="15.75" customHeight="1"/>
    <row r="51" spans="8:12" ht="15.75" customHeight="1"/>
    <row r="52" spans="8:12" ht="15.75" customHeight="1"/>
    <row r="53" spans="8:12" ht="15.75" customHeight="1"/>
    <row r="54" spans="8:12" ht="15.75" customHeight="1"/>
    <row r="55" spans="8:12" ht="15.75" customHeight="1"/>
    <row r="56" spans="8:12" ht="15.75" customHeight="1">
      <c r="H56" s="236" t="s">
        <v>310</v>
      </c>
      <c r="I56" s="20"/>
      <c r="J56" s="20"/>
      <c r="K56" s="20"/>
      <c r="L56" s="20"/>
    </row>
    <row r="57" spans="8:12" ht="15.75" customHeight="1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/>
    <row r="64" spans="8:12" ht="15.75" customHeight="1"/>
    <row r="65" spans="2:20" ht="15.75" customHeight="1">
      <c r="H65" s="235" t="s">
        <v>880</v>
      </c>
    </row>
    <row r="66" spans="2:20" ht="15.75" customHeight="1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/>
    <row r="98" spans="8:18" ht="15.75" customHeight="1">
      <c r="H98" s="268" t="s">
        <v>880</v>
      </c>
      <c r="J98" s="268"/>
      <c r="K98" s="269"/>
    </row>
    <row r="99" spans="8:18" ht="15.75" customHeight="1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>
      <c r="K106" s="231"/>
    </row>
    <row r="107" spans="8:18" ht="15.75" customHeight="1"/>
    <row r="108" spans="8:18" ht="15.75" customHeight="1">
      <c r="K108" s="275">
        <f>+M73*K101+M75*K102+K103+M92*K104</f>
        <v>127.2831</v>
      </c>
    </row>
    <row r="109" spans="8:18" ht="15.75" customHeight="1"/>
    <row r="110" spans="8:18" ht="15.75" customHeight="1"/>
    <row r="111" spans="8:18" ht="15.75" customHeight="1"/>
    <row r="112" spans="8:1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>
      <c r="G1" s="24" t="s">
        <v>554</v>
      </c>
    </row>
    <row r="2" spans="2:8">
      <c r="G2" s="276" t="s">
        <v>556</v>
      </c>
    </row>
    <row r="3" spans="2:8">
      <c r="G3" s="277" t="s">
        <v>562</v>
      </c>
    </row>
    <row r="4" spans="2:8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>
      <c r="B5" s="278">
        <v>0</v>
      </c>
      <c r="C5" s="279">
        <v>0</v>
      </c>
      <c r="D5" s="279" t="str">
        <v>DDSL</v>
      </c>
      <c r="F5" s="12" t="s">
        <v>64</v>
      </c>
    </row>
    <row r="6" spans="2:8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>
      <c r="B15" s="278">
        <v>0</v>
      </c>
      <c r="C15" s="279">
        <v>0</v>
      </c>
      <c r="D15" s="279" t="str">
        <v>DTER</v>
      </c>
    </row>
    <row r="16" spans="2:8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>
      <c r="B21" s="282" t="s">
        <v>986</v>
      </c>
    </row>
    <row r="22" spans="2:15" ht="15.75" customHeight="1"/>
    <row r="23" spans="2:15" ht="15.75" customHeight="1">
      <c r="B23" s="283" t="s">
        <v>987</v>
      </c>
    </row>
    <row r="24" spans="2:15" ht="15.75" customHeight="1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/>
    <row r="28" spans="2:15" ht="15.75" customHeight="1"/>
    <row r="29" spans="2:15" ht="15.75" customHeight="1"/>
    <row r="30" spans="2:15" ht="15.75" customHeight="1"/>
    <row r="31" spans="2:15" ht="15.75" customHeight="1">
      <c r="B31" s="288" t="s">
        <v>988</v>
      </c>
    </row>
    <row r="32" spans="2:15" ht="15.75" customHeight="1"/>
    <row r="33" spans="2:6" ht="15.75" customHeight="1">
      <c r="B33" s="283" t="s">
        <v>987</v>
      </c>
    </row>
    <row r="34" spans="2:6" ht="15.75" customHeight="1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/>
    <row r="38" spans="2:6" ht="15.75" customHeight="1"/>
    <row r="39" spans="2:6" ht="15.75" customHeight="1"/>
    <row r="40" spans="2:6" ht="15.75" customHeight="1">
      <c r="B40" s="283" t="s">
        <v>987</v>
      </c>
    </row>
    <row r="41" spans="2:6" ht="15.75" customHeight="1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/>
    <row r="45" spans="2:6" ht="15.75" customHeight="1"/>
    <row r="46" spans="2:6" ht="15.75" customHeight="1"/>
    <row r="47" spans="2:6" ht="15.75" customHeight="1"/>
    <row r="48" spans="2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>
      <c r="B1" s="70"/>
    </row>
    <row r="2" spans="2:10">
      <c r="B2" s="70"/>
    </row>
    <row r="3" spans="2:10">
      <c r="B3" s="70"/>
      <c r="C3" s="12" t="s">
        <v>992</v>
      </c>
    </row>
    <row r="4" spans="2:10">
      <c r="B4" s="70"/>
      <c r="C4" s="70"/>
      <c r="J4" s="12" t="s">
        <v>993</v>
      </c>
    </row>
    <row r="5" spans="2:10">
      <c r="B5" s="289"/>
      <c r="C5" s="202"/>
      <c r="D5" s="837" t="s">
        <v>994</v>
      </c>
      <c r="E5" s="811"/>
      <c r="F5" s="811"/>
    </row>
    <row r="6" spans="2:10">
      <c r="B6" s="289"/>
      <c r="C6" s="290"/>
      <c r="D6" s="290" t="s">
        <v>995</v>
      </c>
      <c r="E6" s="290" t="s">
        <v>996</v>
      </c>
      <c r="F6" s="290" t="s">
        <v>997</v>
      </c>
    </row>
    <row r="7" spans="2:10">
      <c r="B7" s="838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>
      <c r="B8" s="811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>
      <c r="B10" s="70" t="s">
        <v>1001</v>
      </c>
      <c r="C10" s="290" t="s">
        <v>1002</v>
      </c>
      <c r="E10" s="292">
        <v>0.6</v>
      </c>
      <c r="F10" s="293"/>
    </row>
    <row r="11" spans="2:10">
      <c r="B11" s="70"/>
      <c r="C11" s="290" t="s">
        <v>1003</v>
      </c>
      <c r="D11" s="294"/>
      <c r="E11" s="292">
        <v>0.25</v>
      </c>
      <c r="F11" s="293"/>
    </row>
    <row r="12" spans="2:10">
      <c r="B12" s="70"/>
      <c r="C12" s="290" t="s">
        <v>1004</v>
      </c>
      <c r="D12" s="292"/>
      <c r="E12" s="295">
        <v>0.15</v>
      </c>
    </row>
    <row r="13" spans="2:10">
      <c r="B13" s="70"/>
    </row>
    <row r="14" spans="2:10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>
      <c r="B17" s="70"/>
    </row>
    <row r="18" spans="2:5">
      <c r="B18" s="70"/>
    </row>
    <row r="19" spans="2:5">
      <c r="B19" s="70"/>
    </row>
    <row r="20" spans="2:5">
      <c r="B20" s="70"/>
      <c r="C20" s="14"/>
      <c r="D20" s="14" t="s">
        <v>995</v>
      </c>
      <c r="E20" s="12" t="s">
        <v>996</v>
      </c>
    </row>
    <row r="21" spans="2:5" ht="15.75" customHeight="1">
      <c r="B21" s="70"/>
      <c r="C21" s="14" t="s">
        <v>1008</v>
      </c>
      <c r="D21" s="14">
        <v>250</v>
      </c>
      <c r="E21" s="14">
        <v>150</v>
      </c>
    </row>
    <row r="22" spans="2:5" ht="15.75" customHeight="1">
      <c r="B22" s="70"/>
    </row>
    <row r="23" spans="2:5" ht="15.75" customHeight="1">
      <c r="B23" s="70"/>
    </row>
    <row r="24" spans="2:5" ht="15.75" customHeight="1">
      <c r="B24" s="70"/>
      <c r="D24" s="14" t="s">
        <v>995</v>
      </c>
      <c r="E24" s="12" t="s">
        <v>996</v>
      </c>
    </row>
    <row r="25" spans="2:5" ht="15.75" customHeight="1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>
      <c r="B26" s="70" t="s">
        <v>1001</v>
      </c>
      <c r="D26" s="293">
        <v>220000</v>
      </c>
      <c r="E26" s="293">
        <v>150000</v>
      </c>
    </row>
    <row r="27" spans="2:5" ht="15.75" customHeight="1">
      <c r="B27" s="70"/>
    </row>
    <row r="28" spans="2:5" ht="15.75" customHeight="1">
      <c r="B28" s="70"/>
      <c r="D28" s="14" t="s">
        <v>995</v>
      </c>
      <c r="E28" s="12" t="s">
        <v>996</v>
      </c>
    </row>
    <row r="29" spans="2:5" ht="15.75" customHeight="1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>
      <c r="B30" s="70"/>
      <c r="D30" s="14" t="s">
        <v>995</v>
      </c>
      <c r="E30" s="12" t="s">
        <v>996</v>
      </c>
    </row>
    <row r="31" spans="2:5" ht="15.75" customHeight="1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>
      <c r="B32" s="70"/>
      <c r="C32" s="12" t="s">
        <v>1014</v>
      </c>
      <c r="D32" s="12">
        <v>222000</v>
      </c>
      <c r="E32" s="12">
        <v>165000</v>
      </c>
    </row>
    <row r="33" spans="2:9" ht="15.75" customHeight="1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>
      <c r="B35" s="70"/>
      <c r="C35" s="12" t="s">
        <v>1014</v>
      </c>
      <c r="D35" s="12">
        <v>211820</v>
      </c>
      <c r="E35" s="12">
        <v>150000</v>
      </c>
    </row>
    <row r="36" spans="2:9" ht="15.75" customHeight="1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>
      <c r="B37" s="70"/>
    </row>
    <row r="38" spans="2:9" ht="15.75" customHeight="1">
      <c r="B38" s="70"/>
    </row>
    <row r="39" spans="2:9" ht="15.75" customHeight="1">
      <c r="B39" s="70"/>
      <c r="D39" s="14" t="s">
        <v>995</v>
      </c>
      <c r="E39" s="12" t="s">
        <v>996</v>
      </c>
    </row>
    <row r="40" spans="2:9" ht="15.75" customHeight="1">
      <c r="B40" s="70"/>
      <c r="C40" s="12" t="s">
        <v>1016</v>
      </c>
      <c r="D40" s="12">
        <v>2027</v>
      </c>
      <c r="E40" s="12">
        <v>2026</v>
      </c>
    </row>
    <row r="41" spans="2:9" ht="15.75" customHeight="1">
      <c r="B41" s="70"/>
      <c r="C41" s="12" t="s">
        <v>1017</v>
      </c>
      <c r="D41" s="12">
        <v>2032</v>
      </c>
      <c r="E41" s="12">
        <v>2029</v>
      </c>
    </row>
    <row r="42" spans="2:9" ht="15.75" customHeight="1">
      <c r="B42" s="70"/>
    </row>
    <row r="43" spans="2:9" ht="15.75" customHeight="1">
      <c r="B43" s="70"/>
    </row>
    <row r="44" spans="2:9" ht="15.75" customHeight="1">
      <c r="B44" s="70"/>
    </row>
    <row r="45" spans="2:9" ht="15.75" customHeight="1">
      <c r="B45" s="839" t="s">
        <v>1006</v>
      </c>
      <c r="C45" s="12" t="s">
        <v>1018</v>
      </c>
    </row>
    <row r="46" spans="2:9" ht="15.75" customHeight="1">
      <c r="B46" s="811"/>
      <c r="D46" s="14" t="s">
        <v>995</v>
      </c>
      <c r="E46" s="12" t="s">
        <v>996</v>
      </c>
      <c r="F46" s="12" t="s">
        <v>1019</v>
      </c>
    </row>
    <row r="47" spans="2:9" ht="15.75" customHeight="1">
      <c r="B47" s="81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>
      <c r="B48" s="81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>
      <c r="B49" s="811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>
      <c r="B50" s="811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>
      <c r="B53" s="297"/>
      <c r="D53" s="293"/>
      <c r="E53" s="293"/>
      <c r="F53" s="293"/>
      <c r="H53" s="293"/>
    </row>
    <row r="54" spans="2:15" ht="15.75" customHeight="1">
      <c r="B54" s="70"/>
      <c r="D54" s="14"/>
      <c r="E54" s="12" t="s">
        <v>996</v>
      </c>
      <c r="H54" s="293"/>
    </row>
    <row r="55" spans="2:15" ht="15.75" customHeight="1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>
      <c r="B58" s="70"/>
      <c r="C58" s="12" t="s">
        <v>1021</v>
      </c>
      <c r="D58" s="293"/>
      <c r="E58" s="298"/>
      <c r="F58" s="293"/>
      <c r="H58" s="293"/>
    </row>
    <row r="59" spans="2:15" ht="15.75" customHeight="1">
      <c r="B59" s="70"/>
      <c r="D59" s="293"/>
      <c r="E59" s="298"/>
      <c r="F59" s="293"/>
      <c r="H59" s="293"/>
    </row>
    <row r="60" spans="2:15" ht="15.75" customHeight="1">
      <c r="B60" s="70"/>
    </row>
    <row r="61" spans="2:15" ht="15.75" customHeight="1">
      <c r="B61" s="70"/>
    </row>
    <row r="62" spans="2:15" ht="15.75" customHeight="1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>
      <c r="B63" s="304"/>
      <c r="D63" s="14" t="s">
        <v>995</v>
      </c>
      <c r="E63" s="12" t="s">
        <v>996</v>
      </c>
      <c r="G63" s="305"/>
    </row>
    <row r="64" spans="2:15" ht="15.75" customHeight="1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>
      <c r="B76" s="304"/>
      <c r="C76" s="12" t="s">
        <v>60</v>
      </c>
      <c r="D76" s="266">
        <v>0.32400000000000001</v>
      </c>
      <c r="G76" s="305"/>
    </row>
    <row r="77" spans="2:17" ht="15.75" customHeight="1">
      <c r="B77" s="304"/>
      <c r="C77" s="12" t="s">
        <v>63</v>
      </c>
      <c r="D77" s="266">
        <v>0.32900000000000001</v>
      </c>
      <c r="G77" s="305"/>
    </row>
    <row r="78" spans="2:17" ht="15.75" customHeight="1">
      <c r="B78" s="304"/>
      <c r="C78" s="12" t="s">
        <v>1020</v>
      </c>
      <c r="D78" s="266">
        <v>9.9000000000000005E-2</v>
      </c>
      <c r="G78" s="305"/>
    </row>
    <row r="79" spans="2:17" ht="15.75" customHeight="1">
      <c r="B79" s="304"/>
      <c r="C79" s="12" t="s">
        <v>1030</v>
      </c>
      <c r="D79" s="266">
        <v>0.248</v>
      </c>
      <c r="G79" s="305"/>
    </row>
    <row r="80" spans="2:17" ht="15.75" customHeight="1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>
      <c r="B82" s="70"/>
      <c r="C82" s="12" t="s">
        <v>60</v>
      </c>
      <c r="D82" s="228">
        <v>0.24</v>
      </c>
      <c r="E82" s="228">
        <v>0.19</v>
      </c>
    </row>
    <row r="83" spans="2:5" ht="15.75" customHeight="1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>
      <c r="B85" s="70"/>
      <c r="C85" s="12" t="s">
        <v>22</v>
      </c>
      <c r="D85" s="228">
        <v>0.01</v>
      </c>
      <c r="E85" s="228">
        <v>0.01</v>
      </c>
    </row>
    <row r="86" spans="2:5" ht="15.75" customHeight="1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>
      <c r="B87" s="70"/>
    </row>
    <row r="88" spans="2:5" ht="15.75" customHeight="1">
      <c r="B88" s="70"/>
    </row>
    <row r="89" spans="2:5" ht="15.75" customHeight="1">
      <c r="B89" s="70"/>
    </row>
    <row r="90" spans="2:5" ht="15.75" customHeight="1">
      <c r="B90" s="70" t="s">
        <v>1006</v>
      </c>
    </row>
    <row r="91" spans="2:5" ht="15.75" customHeight="1">
      <c r="B91" s="70"/>
      <c r="C91" s="214"/>
      <c r="D91" s="214" t="s">
        <v>1032</v>
      </c>
      <c r="E91" s="214"/>
    </row>
    <row r="92" spans="2:5" ht="15.75" customHeight="1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>
      <c r="B93" s="70"/>
      <c r="C93" s="214" t="s">
        <v>1036</v>
      </c>
      <c r="D93" s="313">
        <v>0.307</v>
      </c>
      <c r="E93" s="313">
        <v>0.43</v>
      </c>
    </row>
    <row r="94" spans="2:5" ht="15.75" customHeight="1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>
      <c r="B97" s="70"/>
    </row>
    <row r="98" spans="2:4" ht="15.75" customHeight="1">
      <c r="B98" s="70"/>
    </row>
    <row r="99" spans="2:4" ht="15.75" customHeight="1">
      <c r="B99" s="70"/>
    </row>
    <row r="100" spans="2:4" ht="15.75" customHeight="1">
      <c r="B100" s="70" t="s">
        <v>1029</v>
      </c>
      <c r="C100" s="70"/>
      <c r="D100" s="12" t="s">
        <v>1039</v>
      </c>
    </row>
    <row r="101" spans="2:4" ht="15.75" customHeight="1">
      <c r="B101" s="70"/>
      <c r="C101" s="12" t="s">
        <v>1025</v>
      </c>
      <c r="D101" s="266">
        <v>0.60299999999999998</v>
      </c>
    </row>
    <row r="102" spans="2:4" ht="15.75" customHeight="1">
      <c r="B102" s="70"/>
      <c r="C102" s="12" t="s">
        <v>63</v>
      </c>
      <c r="D102" s="266">
        <v>0.57799999999999996</v>
      </c>
    </row>
    <row r="103" spans="2:4" ht="15.75" customHeight="1">
      <c r="B103" s="70"/>
      <c r="C103" s="12" t="s">
        <v>1020</v>
      </c>
      <c r="D103" s="228">
        <v>0.64</v>
      </c>
    </row>
    <row r="104" spans="2:4" ht="15.75" customHeight="1">
      <c r="B104" s="70"/>
      <c r="C104" s="12" t="s">
        <v>1040</v>
      </c>
      <c r="D104" s="228">
        <v>0.7</v>
      </c>
    </row>
    <row r="105" spans="2:4" ht="15.75" customHeight="1">
      <c r="B105" s="70"/>
    </row>
    <row r="106" spans="2:4" ht="15.75" customHeight="1">
      <c r="B106" s="70"/>
    </row>
    <row r="107" spans="2:4" ht="15.75" customHeight="1">
      <c r="B107" s="70"/>
    </row>
    <row r="108" spans="2:4" ht="15.75" customHeight="1">
      <c r="B108" s="70"/>
    </row>
    <row r="109" spans="2:4" ht="15.75" customHeight="1">
      <c r="B109" s="70"/>
    </row>
    <row r="110" spans="2:4" ht="15.75" customHeight="1">
      <c r="B110" s="70"/>
    </row>
    <row r="111" spans="2:4" ht="15.75" customHeight="1">
      <c r="B111" s="70"/>
    </row>
    <row r="112" spans="2:4" ht="15.75" customHeight="1">
      <c r="B112" s="70"/>
    </row>
    <row r="113" spans="2:2" ht="15.75" customHeight="1">
      <c r="B113" s="70"/>
    </row>
    <row r="114" spans="2:2" ht="15.75" customHeight="1">
      <c r="B114" s="70"/>
    </row>
    <row r="115" spans="2:2" ht="15.75" customHeight="1">
      <c r="B115" s="70"/>
    </row>
    <row r="116" spans="2:2" ht="15.75" customHeight="1">
      <c r="B116" s="70"/>
    </row>
    <row r="117" spans="2:2" ht="15.75" customHeight="1">
      <c r="B117" s="70"/>
    </row>
    <row r="118" spans="2:2" ht="15.75" customHeight="1">
      <c r="B118" s="70"/>
    </row>
    <row r="119" spans="2:2" ht="15.75" customHeight="1">
      <c r="B119" s="70"/>
    </row>
    <row r="120" spans="2:2" ht="15.75" customHeight="1">
      <c r="B120" s="70"/>
    </row>
    <row r="121" spans="2:2" ht="15.75" customHeight="1">
      <c r="B121" s="70"/>
    </row>
    <row r="122" spans="2:2" ht="15.75" customHeight="1">
      <c r="B122" s="70"/>
    </row>
    <row r="123" spans="2:2" ht="15.75" customHeight="1">
      <c r="B123" s="70"/>
    </row>
    <row r="124" spans="2:2" ht="15.75" customHeight="1">
      <c r="B124" s="70"/>
    </row>
    <row r="125" spans="2:2" ht="15.75" customHeight="1">
      <c r="B125" s="70"/>
    </row>
    <row r="126" spans="2:2" ht="15.75" customHeight="1">
      <c r="B126" s="70"/>
    </row>
    <row r="127" spans="2:2" ht="15.75" customHeight="1">
      <c r="B127" s="70"/>
    </row>
    <row r="128" spans="2:2" ht="15.75" customHeight="1">
      <c r="B128" s="70"/>
    </row>
    <row r="129" spans="2:2" ht="15.75" customHeight="1">
      <c r="B129" s="70"/>
    </row>
    <row r="130" spans="2:2" ht="15.75" customHeight="1">
      <c r="B130" s="70"/>
    </row>
    <row r="131" spans="2:2" ht="15.75" customHeight="1">
      <c r="B131" s="70"/>
    </row>
    <row r="132" spans="2:2" ht="15.75" customHeight="1">
      <c r="B132" s="70"/>
    </row>
    <row r="133" spans="2:2" ht="15.75" customHeight="1">
      <c r="B133" s="70"/>
    </row>
    <row r="134" spans="2:2" ht="15.75" customHeight="1">
      <c r="B134" s="70"/>
    </row>
    <row r="135" spans="2:2" ht="15.75" customHeight="1">
      <c r="B135" s="70"/>
    </row>
    <row r="136" spans="2:2" ht="15.75" customHeight="1">
      <c r="B136" s="70"/>
    </row>
    <row r="137" spans="2:2" ht="15.75" customHeight="1">
      <c r="B137" s="70"/>
    </row>
    <row r="138" spans="2:2" ht="15.75" customHeight="1">
      <c r="B138" s="70"/>
    </row>
    <row r="139" spans="2:2" ht="15.75" customHeight="1">
      <c r="B139" s="70"/>
    </row>
    <row r="140" spans="2:2" ht="15.75" customHeight="1">
      <c r="B140" s="70"/>
    </row>
    <row r="141" spans="2:2" ht="15.75" customHeight="1">
      <c r="B141" s="70"/>
    </row>
    <row r="142" spans="2:2" ht="15.75" customHeight="1">
      <c r="B142" s="70"/>
    </row>
    <row r="143" spans="2:2" ht="15.75" customHeight="1">
      <c r="B143" s="70"/>
    </row>
    <row r="144" spans="2:2" ht="15.75" customHeight="1">
      <c r="B144" s="70"/>
    </row>
    <row r="145" spans="2:2" ht="15.75" customHeight="1">
      <c r="B145" s="70"/>
    </row>
    <row r="146" spans="2:2" ht="15.75" customHeight="1">
      <c r="B146" s="70"/>
    </row>
    <row r="147" spans="2:2" ht="15.75" customHeight="1">
      <c r="B147" s="70"/>
    </row>
    <row r="148" spans="2:2" ht="15.75" customHeight="1">
      <c r="B148" s="70"/>
    </row>
    <row r="149" spans="2:2" ht="15.75" customHeight="1">
      <c r="B149" s="70"/>
    </row>
    <row r="150" spans="2:2" ht="15.75" customHeight="1">
      <c r="B150" s="70"/>
    </row>
    <row r="151" spans="2:2" ht="15.75" customHeight="1">
      <c r="B151" s="70"/>
    </row>
    <row r="152" spans="2:2" ht="15.75" customHeight="1">
      <c r="B152" s="70"/>
    </row>
    <row r="153" spans="2:2" ht="15.75" customHeight="1">
      <c r="B153" s="70"/>
    </row>
    <row r="154" spans="2:2" ht="15.75" customHeight="1">
      <c r="B154" s="70"/>
    </row>
    <row r="155" spans="2:2" ht="15.75" customHeight="1">
      <c r="B155" s="70"/>
    </row>
    <row r="156" spans="2:2" ht="15.75" customHeight="1">
      <c r="B156" s="70"/>
    </row>
    <row r="157" spans="2:2" ht="15.75" customHeight="1">
      <c r="B157" s="70"/>
    </row>
    <row r="158" spans="2:2" ht="15.75" customHeight="1">
      <c r="B158" s="70"/>
    </row>
    <row r="159" spans="2:2" ht="15.75" customHeight="1">
      <c r="B159" s="70"/>
    </row>
    <row r="160" spans="2:2" ht="15.75" customHeight="1">
      <c r="B160" s="70"/>
    </row>
    <row r="161" spans="2:2" ht="15.75" customHeight="1">
      <c r="B161" s="70"/>
    </row>
    <row r="162" spans="2:2" ht="15.75" customHeight="1">
      <c r="B162" s="70"/>
    </row>
    <row r="163" spans="2:2" ht="15.75" customHeight="1">
      <c r="B163" s="70"/>
    </row>
    <row r="164" spans="2:2" ht="15.75" customHeight="1">
      <c r="B164" s="70"/>
    </row>
    <row r="165" spans="2:2" ht="15.75" customHeight="1">
      <c r="B165" s="70"/>
    </row>
    <row r="166" spans="2:2" ht="15.75" customHeight="1">
      <c r="B166" s="70"/>
    </row>
    <row r="167" spans="2:2" ht="15.75" customHeight="1">
      <c r="B167" s="70"/>
    </row>
    <row r="168" spans="2:2" ht="15.75" customHeight="1">
      <c r="B168" s="70"/>
    </row>
    <row r="169" spans="2:2" ht="15.75" customHeight="1">
      <c r="B169" s="70"/>
    </row>
    <row r="170" spans="2:2" ht="15.75" customHeight="1">
      <c r="B170" s="70"/>
    </row>
    <row r="171" spans="2:2" ht="15.75" customHeight="1">
      <c r="B171" s="70"/>
    </row>
    <row r="172" spans="2:2" ht="15.75" customHeight="1">
      <c r="B172" s="70"/>
    </row>
    <row r="173" spans="2:2" ht="15.75" customHeight="1">
      <c r="B173" s="70"/>
    </row>
    <row r="174" spans="2:2" ht="15.75" customHeight="1">
      <c r="B174" s="70"/>
    </row>
    <row r="175" spans="2:2" ht="15.75" customHeight="1">
      <c r="B175" s="70"/>
    </row>
    <row r="176" spans="2:2" ht="15.75" customHeight="1">
      <c r="B176" s="70"/>
    </row>
    <row r="177" spans="2:2" ht="15.75" customHeight="1">
      <c r="B177" s="70"/>
    </row>
    <row r="178" spans="2:2" ht="15.75" customHeight="1">
      <c r="B178" s="70"/>
    </row>
    <row r="179" spans="2:2" ht="15.75" customHeight="1">
      <c r="B179" s="70"/>
    </row>
    <row r="180" spans="2:2" ht="15.75" customHeight="1">
      <c r="B180" s="70"/>
    </row>
    <row r="181" spans="2:2" ht="15.75" customHeight="1">
      <c r="B181" s="70"/>
    </row>
    <row r="182" spans="2:2" ht="15.75" customHeight="1">
      <c r="B182" s="70"/>
    </row>
    <row r="183" spans="2:2" ht="15.75" customHeight="1">
      <c r="B183" s="70"/>
    </row>
    <row r="184" spans="2:2" ht="15.75" customHeight="1">
      <c r="B184" s="70"/>
    </row>
    <row r="185" spans="2:2" ht="15.75" customHeight="1">
      <c r="B185" s="70"/>
    </row>
    <row r="186" spans="2:2" ht="15.75" customHeight="1">
      <c r="B186" s="70"/>
    </row>
    <row r="187" spans="2:2" ht="15.75" customHeight="1">
      <c r="B187" s="70"/>
    </row>
    <row r="188" spans="2:2" ht="15.75" customHeight="1">
      <c r="B188" s="70"/>
    </row>
    <row r="189" spans="2:2" ht="15.75" customHeight="1">
      <c r="B189" s="70"/>
    </row>
    <row r="190" spans="2:2" ht="15.75" customHeight="1">
      <c r="B190" s="70"/>
    </row>
    <row r="191" spans="2:2" ht="15.75" customHeight="1">
      <c r="B191" s="70"/>
    </row>
    <row r="192" spans="2:2" ht="15.75" customHeight="1">
      <c r="B192" s="70"/>
    </row>
    <row r="193" spans="2:2" ht="15.75" customHeight="1">
      <c r="B193" s="70"/>
    </row>
    <row r="194" spans="2:2" ht="15.75" customHeight="1">
      <c r="B194" s="70"/>
    </row>
    <row r="195" spans="2:2" ht="15.75" customHeight="1">
      <c r="B195" s="70"/>
    </row>
    <row r="196" spans="2:2" ht="15.75" customHeight="1">
      <c r="B196" s="70"/>
    </row>
    <row r="197" spans="2:2" ht="15.75" customHeight="1">
      <c r="B197" s="70"/>
    </row>
    <row r="198" spans="2:2" ht="15.75" customHeight="1">
      <c r="B198" s="70"/>
    </row>
    <row r="199" spans="2:2" ht="15.75" customHeight="1">
      <c r="B199" s="70"/>
    </row>
    <row r="200" spans="2:2" ht="15.75" customHeight="1">
      <c r="B200" s="70"/>
    </row>
    <row r="201" spans="2:2" ht="15.75" customHeight="1">
      <c r="B201" s="70"/>
    </row>
    <row r="202" spans="2:2" ht="15.75" customHeight="1">
      <c r="B202" s="70"/>
    </row>
    <row r="203" spans="2:2" ht="15.75" customHeight="1">
      <c r="B203" s="70"/>
    </row>
    <row r="204" spans="2:2" ht="15.75" customHeight="1">
      <c r="B204" s="70"/>
    </row>
    <row r="205" spans="2:2" ht="15.75" customHeight="1">
      <c r="B205" s="70"/>
    </row>
    <row r="206" spans="2:2" ht="15.75" customHeight="1">
      <c r="B206" s="70"/>
    </row>
    <row r="207" spans="2:2" ht="15.75" customHeight="1">
      <c r="B207" s="70"/>
    </row>
    <row r="208" spans="2:2" ht="15.75" customHeight="1">
      <c r="B208" s="70"/>
    </row>
    <row r="209" spans="2:2" ht="15.75" customHeight="1">
      <c r="B209" s="70"/>
    </row>
    <row r="210" spans="2:2" ht="15.75" customHeight="1">
      <c r="B210" s="70"/>
    </row>
    <row r="211" spans="2:2" ht="15.75" customHeight="1">
      <c r="B211" s="70"/>
    </row>
    <row r="212" spans="2:2" ht="15.75" customHeight="1">
      <c r="B212" s="70"/>
    </row>
    <row r="213" spans="2:2" ht="15.75" customHeight="1">
      <c r="B213" s="70"/>
    </row>
    <row r="214" spans="2:2" ht="15.75" customHeight="1">
      <c r="B214" s="70"/>
    </row>
    <row r="215" spans="2:2" ht="15.75" customHeight="1">
      <c r="B215" s="70"/>
    </row>
    <row r="216" spans="2:2" ht="15.75" customHeight="1">
      <c r="B216" s="70"/>
    </row>
    <row r="217" spans="2:2" ht="15.75" customHeight="1">
      <c r="B217" s="70"/>
    </row>
    <row r="218" spans="2:2" ht="15.75" customHeight="1">
      <c r="B218" s="70"/>
    </row>
    <row r="219" spans="2:2" ht="15.75" customHeight="1">
      <c r="B219" s="70"/>
    </row>
    <row r="220" spans="2:2" ht="15.75" customHeight="1">
      <c r="B220" s="70"/>
    </row>
    <row r="221" spans="2:2" ht="15.75" customHeight="1">
      <c r="B221" s="70"/>
    </row>
    <row r="222" spans="2:2" ht="15.75" customHeight="1">
      <c r="B222" s="70"/>
    </row>
    <row r="223" spans="2:2" ht="15.75" customHeight="1">
      <c r="B223" s="70"/>
    </row>
    <row r="224" spans="2:2" ht="15.75" customHeight="1">
      <c r="B224" s="70"/>
    </row>
    <row r="225" spans="2:2" ht="15.75" customHeight="1">
      <c r="B225" s="70"/>
    </row>
    <row r="226" spans="2:2" ht="15.75" customHeight="1">
      <c r="B226" s="70"/>
    </row>
    <row r="227" spans="2:2" ht="15.75" customHeight="1">
      <c r="B227" s="70"/>
    </row>
    <row r="228" spans="2:2" ht="15.75" customHeight="1">
      <c r="B228" s="70"/>
    </row>
    <row r="229" spans="2:2" ht="15.75" customHeight="1">
      <c r="B229" s="70"/>
    </row>
    <row r="230" spans="2:2" ht="15.75" customHeight="1">
      <c r="B230" s="70"/>
    </row>
    <row r="231" spans="2:2" ht="15.75" customHeight="1">
      <c r="B231" s="70"/>
    </row>
    <row r="232" spans="2:2" ht="15.75" customHeight="1">
      <c r="B232" s="70"/>
    </row>
    <row r="233" spans="2:2" ht="15.75" customHeight="1">
      <c r="B233" s="70"/>
    </row>
    <row r="234" spans="2:2" ht="15.75" customHeight="1">
      <c r="B234" s="70"/>
    </row>
    <row r="235" spans="2:2" ht="15.75" customHeight="1">
      <c r="B235" s="70"/>
    </row>
    <row r="236" spans="2:2" ht="15.75" customHeight="1">
      <c r="B236" s="70"/>
    </row>
    <row r="237" spans="2:2" ht="15.75" customHeight="1">
      <c r="B237" s="70"/>
    </row>
    <row r="238" spans="2:2" ht="15.75" customHeight="1">
      <c r="B238" s="70"/>
    </row>
    <row r="239" spans="2:2" ht="15.75" customHeight="1">
      <c r="B239" s="70"/>
    </row>
    <row r="240" spans="2:2" ht="15.75" customHeight="1">
      <c r="B240" s="70"/>
    </row>
    <row r="241" spans="2:2" ht="15.75" customHeight="1">
      <c r="B241" s="70"/>
    </row>
    <row r="242" spans="2:2" ht="15.75" customHeight="1">
      <c r="B242" s="70"/>
    </row>
    <row r="243" spans="2:2" ht="15.75" customHeight="1">
      <c r="B243" s="70"/>
    </row>
    <row r="244" spans="2:2" ht="15.75" customHeight="1">
      <c r="B244" s="70"/>
    </row>
    <row r="245" spans="2:2" ht="15.75" customHeight="1">
      <c r="B245" s="70"/>
    </row>
    <row r="246" spans="2:2" ht="15.75" customHeight="1">
      <c r="B246" s="70"/>
    </row>
    <row r="247" spans="2:2" ht="15.75" customHeight="1">
      <c r="B247" s="70"/>
    </row>
    <row r="248" spans="2:2" ht="15.75" customHeight="1">
      <c r="B248" s="70"/>
    </row>
    <row r="249" spans="2:2" ht="15.75" customHeight="1">
      <c r="B249" s="70"/>
    </row>
    <row r="250" spans="2:2" ht="15.75" customHeight="1">
      <c r="B250" s="70"/>
    </row>
    <row r="251" spans="2:2" ht="15.75" customHeight="1">
      <c r="B251" s="70"/>
    </row>
    <row r="252" spans="2:2" ht="15.75" customHeight="1">
      <c r="B252" s="70"/>
    </row>
    <row r="253" spans="2:2" ht="15.75" customHeight="1">
      <c r="B253" s="70"/>
    </row>
    <row r="254" spans="2:2" ht="15.75" customHeight="1">
      <c r="B254" s="70"/>
    </row>
    <row r="255" spans="2:2" ht="15.75" customHeight="1">
      <c r="B255" s="70"/>
    </row>
    <row r="256" spans="2:2" ht="15.75" customHeight="1">
      <c r="B256" s="70"/>
    </row>
    <row r="257" spans="2:2" ht="15.75" customHeight="1">
      <c r="B257" s="70"/>
    </row>
    <row r="258" spans="2:2" ht="15.75" customHeight="1">
      <c r="B258" s="70"/>
    </row>
    <row r="259" spans="2:2" ht="15.75" customHeight="1">
      <c r="B259" s="70"/>
    </row>
    <row r="260" spans="2:2" ht="15.75" customHeight="1">
      <c r="B260" s="70"/>
    </row>
    <row r="261" spans="2:2" ht="15.75" customHeight="1">
      <c r="B261" s="70"/>
    </row>
    <row r="262" spans="2:2" ht="15.75" customHeight="1">
      <c r="B262" s="70"/>
    </row>
    <row r="263" spans="2:2" ht="15.75" customHeight="1">
      <c r="B263" s="70"/>
    </row>
    <row r="264" spans="2:2" ht="15.75" customHeight="1">
      <c r="B264" s="70"/>
    </row>
    <row r="265" spans="2:2" ht="15.75" customHeight="1">
      <c r="B265" s="70"/>
    </row>
    <row r="266" spans="2:2" ht="15.75" customHeight="1">
      <c r="B266" s="70"/>
    </row>
    <row r="267" spans="2:2" ht="15.75" customHeight="1">
      <c r="B267" s="70"/>
    </row>
    <row r="268" spans="2:2" ht="15.75" customHeight="1">
      <c r="B268" s="70"/>
    </row>
    <row r="269" spans="2:2" ht="15.75" customHeight="1">
      <c r="B269" s="70"/>
    </row>
    <row r="270" spans="2:2" ht="15.75" customHeight="1">
      <c r="B270" s="70"/>
    </row>
    <row r="271" spans="2:2" ht="15.75" customHeight="1">
      <c r="B271" s="70"/>
    </row>
    <row r="272" spans="2:2" ht="15.75" customHeight="1">
      <c r="B272" s="70"/>
    </row>
    <row r="273" spans="2:2" ht="15.75" customHeight="1">
      <c r="B273" s="70"/>
    </row>
    <row r="274" spans="2:2" ht="15.75" customHeight="1">
      <c r="B274" s="70"/>
    </row>
    <row r="275" spans="2:2" ht="15.75" customHeight="1">
      <c r="B275" s="70"/>
    </row>
    <row r="276" spans="2:2" ht="15.75" customHeight="1">
      <c r="B276" s="70"/>
    </row>
    <row r="277" spans="2:2" ht="15.75" customHeight="1">
      <c r="B277" s="70"/>
    </row>
    <row r="278" spans="2:2" ht="15.75" customHeight="1">
      <c r="B278" s="70"/>
    </row>
    <row r="279" spans="2:2" ht="15.75" customHeight="1">
      <c r="B279" s="70"/>
    </row>
    <row r="280" spans="2:2" ht="15.75" customHeight="1">
      <c r="B280" s="70"/>
    </row>
    <row r="281" spans="2:2" ht="15.75" customHeight="1">
      <c r="B281" s="70"/>
    </row>
    <row r="282" spans="2:2" ht="15.75" customHeight="1">
      <c r="B282" s="70"/>
    </row>
    <row r="283" spans="2:2" ht="15.75" customHeight="1">
      <c r="B283" s="70"/>
    </row>
    <row r="284" spans="2:2" ht="15.75" customHeight="1">
      <c r="B284" s="70"/>
    </row>
    <row r="285" spans="2:2" ht="15.75" customHeight="1">
      <c r="B285" s="70"/>
    </row>
    <row r="286" spans="2:2" ht="15.75" customHeight="1">
      <c r="B286" s="70"/>
    </row>
    <row r="287" spans="2:2" ht="15.75" customHeight="1">
      <c r="B287" s="70"/>
    </row>
    <row r="288" spans="2:2" ht="15.75" customHeight="1">
      <c r="B288" s="70"/>
    </row>
    <row r="289" spans="2:2" ht="15.75" customHeight="1">
      <c r="B289" s="70"/>
    </row>
    <row r="290" spans="2:2" ht="15.75" customHeight="1">
      <c r="B290" s="70"/>
    </row>
    <row r="291" spans="2:2" ht="15.75" customHeight="1">
      <c r="B291" s="70"/>
    </row>
    <row r="292" spans="2:2" ht="15.75" customHeight="1">
      <c r="B292" s="70"/>
    </row>
    <row r="293" spans="2:2" ht="15.75" customHeight="1">
      <c r="B293" s="70"/>
    </row>
    <row r="294" spans="2:2" ht="15.75" customHeight="1">
      <c r="B294" s="70"/>
    </row>
    <row r="295" spans="2:2" ht="15.75" customHeight="1">
      <c r="B295" s="70"/>
    </row>
    <row r="296" spans="2:2" ht="15.75" customHeight="1">
      <c r="B296" s="70"/>
    </row>
    <row r="297" spans="2:2" ht="15.75" customHeight="1">
      <c r="B297" s="70"/>
    </row>
    <row r="298" spans="2:2" ht="15.75" customHeight="1">
      <c r="B298" s="70"/>
    </row>
    <row r="299" spans="2:2" ht="15.75" customHeight="1">
      <c r="B299" s="70"/>
    </row>
    <row r="300" spans="2:2" ht="15.75" customHeight="1">
      <c r="B300" s="70"/>
    </row>
    <row r="301" spans="2:2" ht="15.75" customHeight="1">
      <c r="B301" s="70"/>
    </row>
    <row r="302" spans="2:2" ht="15.75" customHeight="1">
      <c r="B302" s="70"/>
    </row>
    <row r="303" spans="2:2" ht="15.75" customHeight="1">
      <c r="B303" s="70"/>
    </row>
    <row r="304" spans="2:2" ht="15.75" customHeight="1">
      <c r="B304" s="70"/>
    </row>
    <row r="305" spans="2:2" ht="15.75" customHeight="1">
      <c r="B305" s="70"/>
    </row>
    <row r="306" spans="2:2" ht="15.75" customHeight="1">
      <c r="B306" s="70"/>
    </row>
    <row r="307" spans="2:2" ht="15.75" customHeight="1">
      <c r="B307" s="70"/>
    </row>
    <row r="308" spans="2:2" ht="15.75" customHeight="1">
      <c r="B308" s="70"/>
    </row>
    <row r="309" spans="2:2" ht="15.75" customHeight="1">
      <c r="B309" s="70"/>
    </row>
    <row r="310" spans="2:2" ht="15.75" customHeight="1">
      <c r="B310" s="70"/>
    </row>
    <row r="311" spans="2:2" ht="15.75" customHeight="1">
      <c r="B311" s="70"/>
    </row>
    <row r="312" spans="2:2" ht="15.75" customHeight="1">
      <c r="B312" s="70"/>
    </row>
    <row r="313" spans="2:2" ht="15.75" customHeight="1">
      <c r="B313" s="70"/>
    </row>
    <row r="314" spans="2:2" ht="15.75" customHeight="1">
      <c r="B314" s="70"/>
    </row>
    <row r="315" spans="2:2" ht="15.75" customHeight="1">
      <c r="B315" s="70"/>
    </row>
    <row r="316" spans="2:2" ht="15.75" customHeight="1">
      <c r="B316" s="70"/>
    </row>
    <row r="317" spans="2:2" ht="15.75" customHeight="1">
      <c r="B317" s="70"/>
    </row>
    <row r="318" spans="2:2" ht="15.75" customHeight="1">
      <c r="B318" s="70"/>
    </row>
    <row r="319" spans="2:2" ht="15.75" customHeight="1">
      <c r="B319" s="70"/>
    </row>
    <row r="320" spans="2:2" ht="15.75" customHeight="1">
      <c r="B320" s="70"/>
    </row>
    <row r="321" spans="2:2" ht="15.75" customHeight="1">
      <c r="B321" s="70"/>
    </row>
    <row r="322" spans="2:2" ht="15.75" customHeight="1">
      <c r="B322" s="70"/>
    </row>
    <row r="323" spans="2:2" ht="15.75" customHeight="1">
      <c r="B323" s="70"/>
    </row>
    <row r="324" spans="2:2" ht="15.75" customHeight="1">
      <c r="B324" s="70"/>
    </row>
    <row r="325" spans="2:2" ht="15.75" customHeight="1">
      <c r="B325" s="70"/>
    </row>
    <row r="326" spans="2:2" ht="15.75" customHeight="1">
      <c r="B326" s="70"/>
    </row>
    <row r="327" spans="2:2" ht="15.75" customHeight="1">
      <c r="B327" s="70"/>
    </row>
    <row r="328" spans="2:2" ht="15.75" customHeight="1">
      <c r="B328" s="70"/>
    </row>
    <row r="329" spans="2:2" ht="15.75" customHeight="1">
      <c r="B329" s="70"/>
    </row>
    <row r="330" spans="2:2" ht="15.75" customHeight="1">
      <c r="B330" s="70"/>
    </row>
    <row r="331" spans="2:2" ht="15.75" customHeight="1">
      <c r="B331" s="70"/>
    </row>
    <row r="332" spans="2:2" ht="15.75" customHeight="1">
      <c r="B332" s="70"/>
    </row>
    <row r="333" spans="2:2" ht="15.75" customHeight="1">
      <c r="B333" s="70"/>
    </row>
    <row r="334" spans="2:2" ht="15.75" customHeight="1">
      <c r="B334" s="70"/>
    </row>
    <row r="335" spans="2:2" ht="15.75" customHeight="1">
      <c r="B335" s="70"/>
    </row>
    <row r="336" spans="2:2" ht="15.75" customHeight="1">
      <c r="B336" s="70"/>
    </row>
    <row r="337" spans="2:2" ht="15.75" customHeight="1">
      <c r="B337" s="70"/>
    </row>
    <row r="338" spans="2:2" ht="15.75" customHeight="1">
      <c r="B338" s="70"/>
    </row>
    <row r="339" spans="2:2" ht="15.75" customHeight="1">
      <c r="B339" s="70"/>
    </row>
    <row r="340" spans="2:2" ht="15.75" customHeight="1">
      <c r="B340" s="70"/>
    </row>
    <row r="341" spans="2:2" ht="15.75" customHeight="1">
      <c r="B341" s="70"/>
    </row>
    <row r="342" spans="2:2" ht="15.75" customHeight="1">
      <c r="B342" s="70"/>
    </row>
    <row r="343" spans="2:2" ht="15.75" customHeight="1">
      <c r="B343" s="70"/>
    </row>
    <row r="344" spans="2:2" ht="15.75" customHeight="1">
      <c r="B344" s="70"/>
    </row>
    <row r="345" spans="2:2" ht="15.75" customHeight="1">
      <c r="B345" s="70"/>
    </row>
    <row r="346" spans="2:2" ht="15.75" customHeight="1">
      <c r="B346" s="70"/>
    </row>
    <row r="347" spans="2:2" ht="15.75" customHeight="1">
      <c r="B347" s="70"/>
    </row>
    <row r="348" spans="2:2" ht="15.75" customHeight="1">
      <c r="B348" s="70"/>
    </row>
    <row r="349" spans="2:2" ht="15.75" customHeight="1">
      <c r="B349" s="70"/>
    </row>
    <row r="350" spans="2:2" ht="15.75" customHeight="1">
      <c r="B350" s="70"/>
    </row>
    <row r="351" spans="2:2" ht="15.75" customHeight="1">
      <c r="B351" s="70"/>
    </row>
    <row r="352" spans="2:2" ht="15.75" customHeight="1">
      <c r="B352" s="70"/>
    </row>
    <row r="353" spans="2:2" ht="15.75" customHeight="1">
      <c r="B353" s="70"/>
    </row>
    <row r="354" spans="2:2" ht="15.75" customHeight="1">
      <c r="B354" s="70"/>
    </row>
    <row r="355" spans="2:2" ht="15.75" customHeight="1">
      <c r="B355" s="70"/>
    </row>
    <row r="356" spans="2:2" ht="15.75" customHeight="1">
      <c r="B356" s="70"/>
    </row>
    <row r="357" spans="2:2" ht="15.75" customHeight="1">
      <c r="B357" s="70"/>
    </row>
    <row r="358" spans="2:2" ht="15.75" customHeight="1">
      <c r="B358" s="70"/>
    </row>
    <row r="359" spans="2:2" ht="15.75" customHeight="1">
      <c r="B359" s="70"/>
    </row>
    <row r="360" spans="2:2" ht="15.75" customHeight="1">
      <c r="B360" s="70"/>
    </row>
    <row r="361" spans="2:2" ht="15.75" customHeight="1">
      <c r="B361" s="70"/>
    </row>
    <row r="362" spans="2:2" ht="15.75" customHeight="1">
      <c r="B362" s="70"/>
    </row>
    <row r="363" spans="2:2" ht="15.75" customHeight="1">
      <c r="B363" s="70"/>
    </row>
    <row r="364" spans="2:2" ht="15.75" customHeight="1">
      <c r="B364" s="70"/>
    </row>
    <row r="365" spans="2:2" ht="15.75" customHeight="1">
      <c r="B365" s="70"/>
    </row>
    <row r="366" spans="2:2" ht="15.75" customHeight="1">
      <c r="B366" s="70"/>
    </row>
    <row r="367" spans="2:2" ht="15.75" customHeight="1">
      <c r="B367" s="70"/>
    </row>
    <row r="368" spans="2:2" ht="15.75" customHeight="1">
      <c r="B368" s="70"/>
    </row>
    <row r="369" spans="2:2" ht="15.75" customHeight="1">
      <c r="B369" s="70"/>
    </row>
    <row r="370" spans="2:2" ht="15.75" customHeight="1">
      <c r="B370" s="70"/>
    </row>
    <row r="371" spans="2:2" ht="15.75" customHeight="1">
      <c r="B371" s="70"/>
    </row>
    <row r="372" spans="2:2" ht="15.75" customHeight="1">
      <c r="B372" s="70"/>
    </row>
    <row r="373" spans="2:2" ht="15.75" customHeight="1">
      <c r="B373" s="70"/>
    </row>
    <row r="374" spans="2:2" ht="15.75" customHeight="1">
      <c r="B374" s="70"/>
    </row>
    <row r="375" spans="2:2" ht="15.75" customHeight="1">
      <c r="B375" s="70"/>
    </row>
    <row r="376" spans="2:2" ht="15.75" customHeight="1">
      <c r="B376" s="70"/>
    </row>
    <row r="377" spans="2:2" ht="15.75" customHeight="1">
      <c r="B377" s="70"/>
    </row>
    <row r="378" spans="2:2" ht="15.75" customHeight="1">
      <c r="B378" s="70"/>
    </row>
    <row r="379" spans="2:2" ht="15.75" customHeight="1">
      <c r="B379" s="70"/>
    </row>
    <row r="380" spans="2:2" ht="15.75" customHeight="1">
      <c r="B380" s="70"/>
    </row>
    <row r="381" spans="2:2" ht="15.75" customHeight="1">
      <c r="B381" s="70"/>
    </row>
    <row r="382" spans="2:2" ht="15.75" customHeight="1">
      <c r="B382" s="70"/>
    </row>
    <row r="383" spans="2:2" ht="15.75" customHeight="1">
      <c r="B383" s="70"/>
    </row>
    <row r="384" spans="2:2" ht="15.75" customHeight="1">
      <c r="B384" s="70"/>
    </row>
    <row r="385" spans="2:2" ht="15.75" customHeight="1">
      <c r="B385" s="70"/>
    </row>
    <row r="386" spans="2:2" ht="15.75" customHeight="1">
      <c r="B386" s="70"/>
    </row>
    <row r="387" spans="2:2" ht="15.75" customHeight="1">
      <c r="B387" s="70"/>
    </row>
    <row r="388" spans="2:2" ht="15.75" customHeight="1">
      <c r="B388" s="70"/>
    </row>
    <row r="389" spans="2:2" ht="15.75" customHeight="1">
      <c r="B389" s="70"/>
    </row>
    <row r="390" spans="2:2" ht="15.75" customHeight="1">
      <c r="B390" s="70"/>
    </row>
    <row r="391" spans="2:2" ht="15.75" customHeight="1">
      <c r="B391" s="70"/>
    </row>
    <row r="392" spans="2:2" ht="15.75" customHeight="1">
      <c r="B392" s="70"/>
    </row>
    <row r="393" spans="2:2" ht="15.75" customHeight="1">
      <c r="B393" s="70"/>
    </row>
    <row r="394" spans="2:2" ht="15.75" customHeight="1">
      <c r="B394" s="70"/>
    </row>
    <row r="395" spans="2:2" ht="15.75" customHeight="1">
      <c r="B395" s="70"/>
    </row>
    <row r="396" spans="2:2" ht="15.75" customHeight="1">
      <c r="B396" s="70"/>
    </row>
    <row r="397" spans="2:2" ht="15.75" customHeight="1">
      <c r="B397" s="70"/>
    </row>
    <row r="398" spans="2:2" ht="15.75" customHeight="1">
      <c r="B398" s="70"/>
    </row>
    <row r="399" spans="2:2" ht="15.75" customHeight="1">
      <c r="B399" s="70"/>
    </row>
    <row r="400" spans="2:2" ht="15.75" customHeight="1">
      <c r="B400" s="70"/>
    </row>
    <row r="401" spans="2:2" ht="15.75" customHeight="1">
      <c r="B401" s="70"/>
    </row>
    <row r="402" spans="2:2" ht="15.75" customHeight="1">
      <c r="B402" s="70"/>
    </row>
    <row r="403" spans="2:2" ht="15.75" customHeight="1">
      <c r="B403" s="70"/>
    </row>
    <row r="404" spans="2:2" ht="15.75" customHeight="1">
      <c r="B404" s="70"/>
    </row>
    <row r="405" spans="2:2" ht="15.75" customHeight="1">
      <c r="B405" s="70"/>
    </row>
    <row r="406" spans="2:2" ht="15.75" customHeight="1">
      <c r="B406" s="70"/>
    </row>
    <row r="407" spans="2:2" ht="15.75" customHeight="1">
      <c r="B407" s="70"/>
    </row>
    <row r="408" spans="2:2" ht="15.75" customHeight="1">
      <c r="B408" s="70"/>
    </row>
    <row r="409" spans="2:2" ht="15.75" customHeight="1">
      <c r="B409" s="70"/>
    </row>
    <row r="410" spans="2:2" ht="15.75" customHeight="1">
      <c r="B410" s="70"/>
    </row>
    <row r="411" spans="2:2" ht="15.75" customHeight="1">
      <c r="B411" s="70"/>
    </row>
    <row r="412" spans="2:2" ht="15.75" customHeight="1">
      <c r="B412" s="70"/>
    </row>
    <row r="413" spans="2:2" ht="15.75" customHeight="1">
      <c r="B413" s="70"/>
    </row>
    <row r="414" spans="2:2" ht="15.75" customHeight="1">
      <c r="B414" s="70"/>
    </row>
    <row r="415" spans="2:2" ht="15.75" customHeight="1">
      <c r="B415" s="70"/>
    </row>
    <row r="416" spans="2:2" ht="15.75" customHeight="1">
      <c r="B416" s="70"/>
    </row>
    <row r="417" spans="2:2" ht="15.75" customHeight="1">
      <c r="B417" s="70"/>
    </row>
    <row r="418" spans="2:2" ht="15.75" customHeight="1">
      <c r="B418" s="70"/>
    </row>
    <row r="419" spans="2:2" ht="15.75" customHeight="1">
      <c r="B419" s="70"/>
    </row>
    <row r="420" spans="2:2" ht="15.75" customHeight="1">
      <c r="B420" s="70"/>
    </row>
    <row r="421" spans="2:2" ht="15.75" customHeight="1">
      <c r="B421" s="70"/>
    </row>
    <row r="422" spans="2:2" ht="15.75" customHeight="1">
      <c r="B422" s="70"/>
    </row>
    <row r="423" spans="2:2" ht="15.75" customHeight="1">
      <c r="B423" s="70"/>
    </row>
    <row r="424" spans="2:2" ht="15.75" customHeight="1">
      <c r="B424" s="70"/>
    </row>
    <row r="425" spans="2:2" ht="15.75" customHeight="1">
      <c r="B425" s="70"/>
    </row>
    <row r="426" spans="2:2" ht="15.75" customHeight="1">
      <c r="B426" s="70"/>
    </row>
    <row r="427" spans="2:2" ht="15.75" customHeight="1">
      <c r="B427" s="70"/>
    </row>
    <row r="428" spans="2:2" ht="15.75" customHeight="1">
      <c r="B428" s="70"/>
    </row>
    <row r="429" spans="2:2" ht="15.75" customHeight="1">
      <c r="B429" s="70"/>
    </row>
    <row r="430" spans="2:2" ht="15.75" customHeight="1">
      <c r="B430" s="70"/>
    </row>
    <row r="431" spans="2:2" ht="15.75" customHeight="1">
      <c r="B431" s="70"/>
    </row>
    <row r="432" spans="2:2" ht="15.75" customHeight="1">
      <c r="B432" s="70"/>
    </row>
    <row r="433" spans="2:2" ht="15.75" customHeight="1">
      <c r="B433" s="70"/>
    </row>
    <row r="434" spans="2:2" ht="15.75" customHeight="1">
      <c r="B434" s="70"/>
    </row>
    <row r="435" spans="2:2" ht="15.75" customHeight="1">
      <c r="B435" s="70"/>
    </row>
    <row r="436" spans="2:2" ht="15.75" customHeight="1">
      <c r="B436" s="70"/>
    </row>
    <row r="437" spans="2:2" ht="15.75" customHeight="1">
      <c r="B437" s="70"/>
    </row>
    <row r="438" spans="2:2" ht="15.75" customHeight="1">
      <c r="B438" s="70"/>
    </row>
    <row r="439" spans="2:2" ht="15.75" customHeight="1">
      <c r="B439" s="70"/>
    </row>
    <row r="440" spans="2:2" ht="15.75" customHeight="1">
      <c r="B440" s="70"/>
    </row>
    <row r="441" spans="2:2" ht="15.75" customHeight="1">
      <c r="B441" s="70"/>
    </row>
    <row r="442" spans="2:2" ht="15.75" customHeight="1">
      <c r="B442" s="70"/>
    </row>
    <row r="443" spans="2:2" ht="15.75" customHeight="1">
      <c r="B443" s="70"/>
    </row>
    <row r="444" spans="2:2" ht="15.75" customHeight="1">
      <c r="B444" s="70"/>
    </row>
    <row r="445" spans="2:2" ht="15.75" customHeight="1">
      <c r="B445" s="70"/>
    </row>
    <row r="446" spans="2:2" ht="15.75" customHeight="1">
      <c r="B446" s="70"/>
    </row>
    <row r="447" spans="2:2" ht="15.75" customHeight="1">
      <c r="B447" s="70"/>
    </row>
    <row r="448" spans="2:2" ht="15.75" customHeight="1">
      <c r="B448" s="70"/>
    </row>
    <row r="449" spans="2:2" ht="15.75" customHeight="1">
      <c r="B449" s="70"/>
    </row>
    <row r="450" spans="2:2" ht="15.75" customHeight="1">
      <c r="B450" s="70"/>
    </row>
    <row r="451" spans="2:2" ht="15.75" customHeight="1">
      <c r="B451" s="70"/>
    </row>
    <row r="452" spans="2:2" ht="15.75" customHeight="1">
      <c r="B452" s="70"/>
    </row>
    <row r="453" spans="2:2" ht="15.75" customHeight="1">
      <c r="B453" s="70"/>
    </row>
    <row r="454" spans="2:2" ht="15.75" customHeight="1">
      <c r="B454" s="70"/>
    </row>
    <row r="455" spans="2:2" ht="15.75" customHeight="1">
      <c r="B455" s="70"/>
    </row>
    <row r="456" spans="2:2" ht="15.75" customHeight="1">
      <c r="B456" s="70"/>
    </row>
    <row r="457" spans="2:2" ht="15.75" customHeight="1">
      <c r="B457" s="70"/>
    </row>
    <row r="458" spans="2:2" ht="15.75" customHeight="1">
      <c r="B458" s="70"/>
    </row>
    <row r="459" spans="2:2" ht="15.75" customHeight="1">
      <c r="B459" s="70"/>
    </row>
    <row r="460" spans="2:2" ht="15.75" customHeight="1">
      <c r="B460" s="70"/>
    </row>
    <row r="461" spans="2:2" ht="15.75" customHeight="1">
      <c r="B461" s="70"/>
    </row>
    <row r="462" spans="2:2" ht="15.75" customHeight="1">
      <c r="B462" s="70"/>
    </row>
    <row r="463" spans="2:2" ht="15.75" customHeight="1">
      <c r="B463" s="70"/>
    </row>
    <row r="464" spans="2:2" ht="15.75" customHeight="1">
      <c r="B464" s="70"/>
    </row>
    <row r="465" spans="2:2" ht="15.75" customHeight="1">
      <c r="B465" s="70"/>
    </row>
    <row r="466" spans="2:2" ht="15.75" customHeight="1">
      <c r="B466" s="70"/>
    </row>
    <row r="467" spans="2:2" ht="15.75" customHeight="1">
      <c r="B467" s="70"/>
    </row>
    <row r="468" spans="2:2" ht="15.75" customHeight="1">
      <c r="B468" s="70"/>
    </row>
    <row r="469" spans="2:2" ht="15.75" customHeight="1">
      <c r="B469" s="70"/>
    </row>
    <row r="470" spans="2:2" ht="15.75" customHeight="1">
      <c r="B470" s="70"/>
    </row>
    <row r="471" spans="2:2" ht="15.75" customHeight="1">
      <c r="B471" s="70"/>
    </row>
    <row r="472" spans="2:2" ht="15.75" customHeight="1">
      <c r="B472" s="70"/>
    </row>
    <row r="473" spans="2:2" ht="15.75" customHeight="1">
      <c r="B473" s="70"/>
    </row>
    <row r="474" spans="2:2" ht="15.75" customHeight="1">
      <c r="B474" s="70"/>
    </row>
    <row r="475" spans="2:2" ht="15.75" customHeight="1">
      <c r="B475" s="70"/>
    </row>
    <row r="476" spans="2:2" ht="15.75" customHeight="1">
      <c r="B476" s="70"/>
    </row>
    <row r="477" spans="2:2" ht="15.75" customHeight="1">
      <c r="B477" s="70"/>
    </row>
    <row r="478" spans="2:2" ht="15.75" customHeight="1">
      <c r="B478" s="70"/>
    </row>
    <row r="479" spans="2:2" ht="15.75" customHeight="1">
      <c r="B479" s="70"/>
    </row>
    <row r="480" spans="2:2" ht="15.75" customHeight="1">
      <c r="B480" s="70"/>
    </row>
    <row r="481" spans="2:2" ht="15.75" customHeight="1">
      <c r="B481" s="70"/>
    </row>
    <row r="482" spans="2:2" ht="15.75" customHeight="1">
      <c r="B482" s="70"/>
    </row>
    <row r="483" spans="2:2" ht="15.75" customHeight="1">
      <c r="B483" s="70"/>
    </row>
    <row r="484" spans="2:2" ht="15.75" customHeight="1">
      <c r="B484" s="70"/>
    </row>
    <row r="485" spans="2:2" ht="15.75" customHeight="1">
      <c r="B485" s="70"/>
    </row>
    <row r="486" spans="2:2" ht="15.75" customHeight="1">
      <c r="B486" s="70"/>
    </row>
    <row r="487" spans="2:2" ht="15.75" customHeight="1">
      <c r="B487" s="70"/>
    </row>
    <row r="488" spans="2:2" ht="15.75" customHeight="1">
      <c r="B488" s="70"/>
    </row>
    <row r="489" spans="2:2" ht="15.75" customHeight="1">
      <c r="B489" s="70"/>
    </row>
    <row r="490" spans="2:2" ht="15.75" customHeight="1">
      <c r="B490" s="70"/>
    </row>
    <row r="491" spans="2:2" ht="15.75" customHeight="1">
      <c r="B491" s="70"/>
    </row>
    <row r="492" spans="2:2" ht="15.75" customHeight="1">
      <c r="B492" s="70"/>
    </row>
    <row r="493" spans="2:2" ht="15.75" customHeight="1">
      <c r="B493" s="70"/>
    </row>
    <row r="494" spans="2:2" ht="15.75" customHeight="1">
      <c r="B494" s="70"/>
    </row>
    <row r="495" spans="2:2" ht="15.75" customHeight="1">
      <c r="B495" s="70"/>
    </row>
    <row r="496" spans="2:2" ht="15.75" customHeight="1">
      <c r="B496" s="70"/>
    </row>
    <row r="497" spans="2:2" ht="15.75" customHeight="1">
      <c r="B497" s="70"/>
    </row>
    <row r="498" spans="2:2" ht="15.75" customHeight="1">
      <c r="B498" s="70"/>
    </row>
    <row r="499" spans="2:2" ht="15.75" customHeight="1">
      <c r="B499" s="70"/>
    </row>
    <row r="500" spans="2:2" ht="15.75" customHeight="1">
      <c r="B500" s="70"/>
    </row>
    <row r="501" spans="2:2" ht="15.75" customHeight="1">
      <c r="B501" s="70"/>
    </row>
    <row r="502" spans="2:2" ht="15.75" customHeight="1">
      <c r="B502" s="70"/>
    </row>
    <row r="503" spans="2:2" ht="15.75" customHeight="1">
      <c r="B503" s="70"/>
    </row>
    <row r="504" spans="2:2" ht="15.75" customHeight="1">
      <c r="B504" s="70"/>
    </row>
    <row r="505" spans="2:2" ht="15.75" customHeight="1">
      <c r="B505" s="70"/>
    </row>
    <row r="506" spans="2:2" ht="15.75" customHeight="1">
      <c r="B506" s="70"/>
    </row>
    <row r="507" spans="2:2" ht="15.75" customHeight="1">
      <c r="B507" s="70"/>
    </row>
    <row r="508" spans="2:2" ht="15.75" customHeight="1">
      <c r="B508" s="70"/>
    </row>
    <row r="509" spans="2:2" ht="15.75" customHeight="1">
      <c r="B509" s="70"/>
    </row>
    <row r="510" spans="2:2" ht="15.75" customHeight="1">
      <c r="B510" s="70"/>
    </row>
    <row r="511" spans="2:2" ht="15.75" customHeight="1">
      <c r="B511" s="70"/>
    </row>
    <row r="512" spans="2:2" ht="15.75" customHeight="1">
      <c r="B512" s="70"/>
    </row>
    <row r="513" spans="2:2" ht="15.75" customHeight="1">
      <c r="B513" s="70"/>
    </row>
    <row r="514" spans="2:2" ht="15.75" customHeight="1">
      <c r="B514" s="70"/>
    </row>
    <row r="515" spans="2:2" ht="15.75" customHeight="1">
      <c r="B515" s="70"/>
    </row>
    <row r="516" spans="2:2" ht="15.75" customHeight="1">
      <c r="B516" s="70"/>
    </row>
    <row r="517" spans="2:2" ht="15.75" customHeight="1">
      <c r="B517" s="70"/>
    </row>
    <row r="518" spans="2:2" ht="15.75" customHeight="1">
      <c r="B518" s="70"/>
    </row>
    <row r="519" spans="2:2" ht="15.75" customHeight="1">
      <c r="B519" s="70"/>
    </row>
    <row r="520" spans="2:2" ht="15.75" customHeight="1">
      <c r="B520" s="70"/>
    </row>
    <row r="521" spans="2:2" ht="15.75" customHeight="1">
      <c r="B521" s="70"/>
    </row>
    <row r="522" spans="2:2" ht="15.75" customHeight="1">
      <c r="B522" s="70"/>
    </row>
    <row r="523" spans="2:2" ht="15.75" customHeight="1">
      <c r="B523" s="70"/>
    </row>
    <row r="524" spans="2:2" ht="15.75" customHeight="1">
      <c r="B524" s="70"/>
    </row>
    <row r="525" spans="2:2" ht="15.75" customHeight="1">
      <c r="B525" s="70"/>
    </row>
    <row r="526" spans="2:2" ht="15.75" customHeight="1">
      <c r="B526" s="70"/>
    </row>
    <row r="527" spans="2:2" ht="15.75" customHeight="1">
      <c r="B527" s="70"/>
    </row>
    <row r="528" spans="2:2" ht="15.75" customHeight="1">
      <c r="B528" s="70"/>
    </row>
    <row r="529" spans="2:2" ht="15.75" customHeight="1">
      <c r="B529" s="70"/>
    </row>
    <row r="530" spans="2:2" ht="15.75" customHeight="1">
      <c r="B530" s="70"/>
    </row>
    <row r="531" spans="2:2" ht="15.75" customHeight="1">
      <c r="B531" s="70"/>
    </row>
    <row r="532" spans="2:2" ht="15.75" customHeight="1">
      <c r="B532" s="70"/>
    </row>
    <row r="533" spans="2:2" ht="15.75" customHeight="1">
      <c r="B533" s="70"/>
    </row>
    <row r="534" spans="2:2" ht="15.75" customHeight="1">
      <c r="B534" s="70"/>
    </row>
    <row r="535" spans="2:2" ht="15.75" customHeight="1">
      <c r="B535" s="70"/>
    </row>
    <row r="536" spans="2:2" ht="15.75" customHeight="1">
      <c r="B536" s="70"/>
    </row>
    <row r="537" spans="2:2" ht="15.75" customHeight="1">
      <c r="B537" s="70"/>
    </row>
    <row r="538" spans="2:2" ht="15.75" customHeight="1">
      <c r="B538" s="70"/>
    </row>
    <row r="539" spans="2:2" ht="15.75" customHeight="1">
      <c r="B539" s="70"/>
    </row>
    <row r="540" spans="2:2" ht="15.75" customHeight="1">
      <c r="B540" s="70"/>
    </row>
    <row r="541" spans="2:2" ht="15.75" customHeight="1">
      <c r="B541" s="70"/>
    </row>
    <row r="542" spans="2:2" ht="15.75" customHeight="1">
      <c r="B542" s="70"/>
    </row>
    <row r="543" spans="2:2" ht="15.75" customHeight="1">
      <c r="B543" s="70"/>
    </row>
    <row r="544" spans="2:2" ht="15.75" customHeight="1">
      <c r="B544" s="70"/>
    </row>
    <row r="545" spans="2:2" ht="15.75" customHeight="1">
      <c r="B545" s="70"/>
    </row>
    <row r="546" spans="2:2" ht="15.75" customHeight="1">
      <c r="B546" s="70"/>
    </row>
    <row r="547" spans="2:2" ht="15.75" customHeight="1">
      <c r="B547" s="70"/>
    </row>
    <row r="548" spans="2:2" ht="15.75" customHeight="1">
      <c r="B548" s="70"/>
    </row>
    <row r="549" spans="2:2" ht="15.75" customHeight="1">
      <c r="B549" s="70"/>
    </row>
    <row r="550" spans="2:2" ht="15.75" customHeight="1">
      <c r="B550" s="70"/>
    </row>
    <row r="551" spans="2:2" ht="15.75" customHeight="1">
      <c r="B551" s="70"/>
    </row>
    <row r="552" spans="2:2" ht="15.75" customHeight="1">
      <c r="B552" s="70"/>
    </row>
    <row r="553" spans="2:2" ht="15.75" customHeight="1">
      <c r="B553" s="70"/>
    </row>
    <row r="554" spans="2:2" ht="15.75" customHeight="1">
      <c r="B554" s="70"/>
    </row>
    <row r="555" spans="2:2" ht="15.75" customHeight="1">
      <c r="B555" s="70"/>
    </row>
    <row r="556" spans="2:2" ht="15.75" customHeight="1">
      <c r="B556" s="70"/>
    </row>
    <row r="557" spans="2:2" ht="15.75" customHeight="1">
      <c r="B557" s="70"/>
    </row>
    <row r="558" spans="2:2" ht="15.75" customHeight="1">
      <c r="B558" s="70"/>
    </row>
    <row r="559" spans="2:2" ht="15.75" customHeight="1">
      <c r="B559" s="70"/>
    </row>
    <row r="560" spans="2:2" ht="15.75" customHeight="1">
      <c r="B560" s="70"/>
    </row>
    <row r="561" spans="2:2" ht="15.75" customHeight="1">
      <c r="B561" s="70"/>
    </row>
    <row r="562" spans="2:2" ht="15.75" customHeight="1">
      <c r="B562" s="70"/>
    </row>
    <row r="563" spans="2:2" ht="15.75" customHeight="1">
      <c r="B563" s="70"/>
    </row>
    <row r="564" spans="2:2" ht="15.75" customHeight="1">
      <c r="B564" s="70"/>
    </row>
    <row r="565" spans="2:2" ht="15.75" customHeight="1">
      <c r="B565" s="70"/>
    </row>
    <row r="566" spans="2:2" ht="15.75" customHeight="1">
      <c r="B566" s="70"/>
    </row>
    <row r="567" spans="2:2" ht="15.75" customHeight="1">
      <c r="B567" s="70"/>
    </row>
    <row r="568" spans="2:2" ht="15.75" customHeight="1">
      <c r="B568" s="70"/>
    </row>
    <row r="569" spans="2:2" ht="15.75" customHeight="1">
      <c r="B569" s="70"/>
    </row>
    <row r="570" spans="2:2" ht="15.75" customHeight="1">
      <c r="B570" s="70"/>
    </row>
    <row r="571" spans="2:2" ht="15.75" customHeight="1">
      <c r="B571" s="70"/>
    </row>
    <row r="572" spans="2:2" ht="15.75" customHeight="1">
      <c r="B572" s="70"/>
    </row>
    <row r="573" spans="2:2" ht="15.75" customHeight="1">
      <c r="B573" s="70"/>
    </row>
    <row r="574" spans="2:2" ht="15.75" customHeight="1">
      <c r="B574" s="70"/>
    </row>
    <row r="575" spans="2:2" ht="15.75" customHeight="1">
      <c r="B575" s="70"/>
    </row>
    <row r="576" spans="2:2" ht="15.75" customHeight="1">
      <c r="B576" s="70"/>
    </row>
    <row r="577" spans="2:2" ht="15.75" customHeight="1">
      <c r="B577" s="70"/>
    </row>
    <row r="578" spans="2:2" ht="15.75" customHeight="1">
      <c r="B578" s="70"/>
    </row>
    <row r="579" spans="2:2" ht="15.75" customHeight="1">
      <c r="B579" s="70"/>
    </row>
    <row r="580" spans="2:2" ht="15.75" customHeight="1">
      <c r="B580" s="70"/>
    </row>
    <row r="581" spans="2:2" ht="15.75" customHeight="1">
      <c r="B581" s="70"/>
    </row>
    <row r="582" spans="2:2" ht="15.75" customHeight="1">
      <c r="B582" s="70"/>
    </row>
    <row r="583" spans="2:2" ht="15.75" customHeight="1">
      <c r="B583" s="70"/>
    </row>
    <row r="584" spans="2:2" ht="15.75" customHeight="1">
      <c r="B584" s="70"/>
    </row>
    <row r="585" spans="2:2" ht="15.75" customHeight="1">
      <c r="B585" s="70"/>
    </row>
    <row r="586" spans="2:2" ht="15.75" customHeight="1">
      <c r="B586" s="70"/>
    </row>
    <row r="587" spans="2:2" ht="15.75" customHeight="1">
      <c r="B587" s="70"/>
    </row>
    <row r="588" spans="2:2" ht="15.75" customHeight="1">
      <c r="B588" s="70"/>
    </row>
    <row r="589" spans="2:2" ht="15.75" customHeight="1">
      <c r="B589" s="70"/>
    </row>
    <row r="590" spans="2:2" ht="15.75" customHeight="1">
      <c r="B590" s="70"/>
    </row>
    <row r="591" spans="2:2" ht="15.75" customHeight="1">
      <c r="B591" s="70"/>
    </row>
    <row r="592" spans="2:2" ht="15.75" customHeight="1">
      <c r="B592" s="70"/>
    </row>
    <row r="593" spans="2:2" ht="15.75" customHeight="1">
      <c r="B593" s="70"/>
    </row>
    <row r="594" spans="2:2" ht="15.75" customHeight="1">
      <c r="B594" s="70"/>
    </row>
    <row r="595" spans="2:2" ht="15.75" customHeight="1">
      <c r="B595" s="70"/>
    </row>
    <row r="596" spans="2:2" ht="15.75" customHeight="1">
      <c r="B596" s="70"/>
    </row>
    <row r="597" spans="2:2" ht="15.75" customHeight="1">
      <c r="B597" s="70"/>
    </row>
    <row r="598" spans="2:2" ht="15.75" customHeight="1">
      <c r="B598" s="70"/>
    </row>
    <row r="599" spans="2:2" ht="15.75" customHeight="1">
      <c r="B599" s="70"/>
    </row>
    <row r="600" spans="2:2" ht="15.75" customHeight="1">
      <c r="B600" s="70"/>
    </row>
    <row r="601" spans="2:2" ht="15.75" customHeight="1">
      <c r="B601" s="70"/>
    </row>
    <row r="602" spans="2:2" ht="15.75" customHeight="1">
      <c r="B602" s="70"/>
    </row>
    <row r="603" spans="2:2" ht="15.75" customHeight="1">
      <c r="B603" s="70"/>
    </row>
    <row r="604" spans="2:2" ht="15.75" customHeight="1">
      <c r="B604" s="70"/>
    </row>
    <row r="605" spans="2:2" ht="15.75" customHeight="1">
      <c r="B605" s="70"/>
    </row>
    <row r="606" spans="2:2" ht="15.75" customHeight="1">
      <c r="B606" s="70"/>
    </row>
    <row r="607" spans="2:2" ht="15.75" customHeight="1">
      <c r="B607" s="70"/>
    </row>
    <row r="608" spans="2:2" ht="15.75" customHeight="1">
      <c r="B608" s="70"/>
    </row>
    <row r="609" spans="2:2" ht="15.75" customHeight="1">
      <c r="B609" s="70"/>
    </row>
    <row r="610" spans="2:2" ht="15.75" customHeight="1">
      <c r="B610" s="70"/>
    </row>
    <row r="611" spans="2:2" ht="15.75" customHeight="1">
      <c r="B611" s="70"/>
    </row>
    <row r="612" spans="2:2" ht="15.75" customHeight="1">
      <c r="B612" s="70"/>
    </row>
    <row r="613" spans="2:2" ht="15.75" customHeight="1">
      <c r="B613" s="70"/>
    </row>
    <row r="614" spans="2:2" ht="15.75" customHeight="1">
      <c r="B614" s="70"/>
    </row>
    <row r="615" spans="2:2" ht="15.75" customHeight="1">
      <c r="B615" s="70"/>
    </row>
    <row r="616" spans="2:2" ht="15.75" customHeight="1">
      <c r="B616" s="70"/>
    </row>
    <row r="617" spans="2:2" ht="15.75" customHeight="1">
      <c r="B617" s="70"/>
    </row>
    <row r="618" spans="2:2" ht="15.75" customHeight="1">
      <c r="B618" s="70"/>
    </row>
    <row r="619" spans="2:2" ht="15.75" customHeight="1">
      <c r="B619" s="70"/>
    </row>
    <row r="620" spans="2:2" ht="15.75" customHeight="1">
      <c r="B620" s="70"/>
    </row>
    <row r="621" spans="2:2" ht="15.75" customHeight="1">
      <c r="B621" s="70"/>
    </row>
    <row r="622" spans="2:2" ht="15.75" customHeight="1">
      <c r="B622" s="70"/>
    </row>
    <row r="623" spans="2:2" ht="15.75" customHeight="1">
      <c r="B623" s="70"/>
    </row>
    <row r="624" spans="2:2" ht="15.75" customHeight="1">
      <c r="B624" s="70"/>
    </row>
    <row r="625" spans="2:2" ht="15.75" customHeight="1">
      <c r="B625" s="70"/>
    </row>
    <row r="626" spans="2:2" ht="15.75" customHeight="1">
      <c r="B626" s="70"/>
    </row>
    <row r="627" spans="2:2" ht="15.75" customHeight="1">
      <c r="B627" s="70"/>
    </row>
    <row r="628" spans="2:2" ht="15.75" customHeight="1">
      <c r="B628" s="70"/>
    </row>
    <row r="629" spans="2:2" ht="15.75" customHeight="1">
      <c r="B629" s="70"/>
    </row>
    <row r="630" spans="2:2" ht="15.75" customHeight="1">
      <c r="B630" s="70"/>
    </row>
    <row r="631" spans="2:2" ht="15.75" customHeight="1">
      <c r="B631" s="70"/>
    </row>
    <row r="632" spans="2:2" ht="15.75" customHeight="1">
      <c r="B632" s="70"/>
    </row>
    <row r="633" spans="2:2" ht="15.75" customHeight="1">
      <c r="B633" s="70"/>
    </row>
    <row r="634" spans="2:2" ht="15.75" customHeight="1">
      <c r="B634" s="70"/>
    </row>
    <row r="635" spans="2:2" ht="15.75" customHeight="1">
      <c r="B635" s="70"/>
    </row>
    <row r="636" spans="2:2" ht="15.75" customHeight="1">
      <c r="B636" s="70"/>
    </row>
    <row r="637" spans="2:2" ht="15.75" customHeight="1">
      <c r="B637" s="70"/>
    </row>
    <row r="638" spans="2:2" ht="15.75" customHeight="1">
      <c r="B638" s="70"/>
    </row>
    <row r="639" spans="2:2" ht="15.75" customHeight="1">
      <c r="B639" s="70"/>
    </row>
    <row r="640" spans="2:2" ht="15.75" customHeight="1">
      <c r="B640" s="70"/>
    </row>
    <row r="641" spans="2:2" ht="15.75" customHeight="1">
      <c r="B641" s="70"/>
    </row>
    <row r="642" spans="2:2" ht="15.75" customHeight="1">
      <c r="B642" s="70"/>
    </row>
    <row r="643" spans="2:2" ht="15.75" customHeight="1">
      <c r="B643" s="70"/>
    </row>
    <row r="644" spans="2:2" ht="15.75" customHeight="1">
      <c r="B644" s="70"/>
    </row>
    <row r="645" spans="2:2" ht="15.75" customHeight="1">
      <c r="B645" s="70"/>
    </row>
    <row r="646" spans="2:2" ht="15.75" customHeight="1">
      <c r="B646" s="70"/>
    </row>
    <row r="647" spans="2:2" ht="15.75" customHeight="1">
      <c r="B647" s="70"/>
    </row>
    <row r="648" spans="2:2" ht="15.75" customHeight="1">
      <c r="B648" s="70"/>
    </row>
    <row r="649" spans="2:2" ht="15.75" customHeight="1">
      <c r="B649" s="70"/>
    </row>
    <row r="650" spans="2:2" ht="15.75" customHeight="1">
      <c r="B650" s="70"/>
    </row>
    <row r="651" spans="2:2" ht="15.75" customHeight="1">
      <c r="B651" s="70"/>
    </row>
    <row r="652" spans="2:2" ht="15.75" customHeight="1">
      <c r="B652" s="70"/>
    </row>
    <row r="653" spans="2:2" ht="15.75" customHeight="1">
      <c r="B653" s="70"/>
    </row>
    <row r="654" spans="2:2" ht="15.75" customHeight="1">
      <c r="B654" s="70"/>
    </row>
    <row r="655" spans="2:2" ht="15.75" customHeight="1">
      <c r="B655" s="70"/>
    </row>
    <row r="656" spans="2:2" ht="15.75" customHeight="1">
      <c r="B656" s="70"/>
    </row>
    <row r="657" spans="2:2" ht="15.75" customHeight="1">
      <c r="B657" s="70"/>
    </row>
    <row r="658" spans="2:2" ht="15.75" customHeight="1">
      <c r="B658" s="70"/>
    </row>
    <row r="659" spans="2:2" ht="15.75" customHeight="1">
      <c r="B659" s="70"/>
    </row>
    <row r="660" spans="2:2" ht="15.75" customHeight="1">
      <c r="B660" s="70"/>
    </row>
    <row r="661" spans="2:2" ht="15.75" customHeight="1">
      <c r="B661" s="70"/>
    </row>
    <row r="662" spans="2:2" ht="15.75" customHeight="1">
      <c r="B662" s="70"/>
    </row>
    <row r="663" spans="2:2" ht="15.75" customHeight="1">
      <c r="B663" s="70"/>
    </row>
    <row r="664" spans="2:2" ht="15.75" customHeight="1">
      <c r="B664" s="70"/>
    </row>
    <row r="665" spans="2:2" ht="15.75" customHeight="1">
      <c r="B665" s="70"/>
    </row>
    <row r="666" spans="2:2" ht="15.75" customHeight="1">
      <c r="B666" s="70"/>
    </row>
    <row r="667" spans="2:2" ht="15.75" customHeight="1">
      <c r="B667" s="70"/>
    </row>
    <row r="668" spans="2:2" ht="15.75" customHeight="1">
      <c r="B668" s="70"/>
    </row>
    <row r="669" spans="2:2" ht="15.75" customHeight="1">
      <c r="B669" s="70"/>
    </row>
    <row r="670" spans="2:2" ht="15.75" customHeight="1">
      <c r="B670" s="70"/>
    </row>
    <row r="671" spans="2:2" ht="15.75" customHeight="1">
      <c r="B671" s="70"/>
    </row>
    <row r="672" spans="2:2" ht="15.75" customHeight="1">
      <c r="B672" s="70"/>
    </row>
    <row r="673" spans="2:2" ht="15.75" customHeight="1">
      <c r="B673" s="70"/>
    </row>
    <row r="674" spans="2:2" ht="15.75" customHeight="1">
      <c r="B674" s="70"/>
    </row>
    <row r="675" spans="2:2" ht="15.75" customHeight="1">
      <c r="B675" s="70"/>
    </row>
    <row r="676" spans="2:2" ht="15.75" customHeight="1">
      <c r="B676" s="70"/>
    </row>
    <row r="677" spans="2:2" ht="15.75" customHeight="1">
      <c r="B677" s="70"/>
    </row>
    <row r="678" spans="2:2" ht="15.75" customHeight="1">
      <c r="B678" s="70"/>
    </row>
    <row r="679" spans="2:2" ht="15.75" customHeight="1">
      <c r="B679" s="70"/>
    </row>
    <row r="680" spans="2:2" ht="15.75" customHeight="1">
      <c r="B680" s="70"/>
    </row>
    <row r="681" spans="2:2" ht="15.75" customHeight="1">
      <c r="B681" s="70"/>
    </row>
    <row r="682" spans="2:2" ht="15.75" customHeight="1">
      <c r="B682" s="70"/>
    </row>
    <row r="683" spans="2:2" ht="15.75" customHeight="1">
      <c r="B683" s="70"/>
    </row>
    <row r="684" spans="2:2" ht="15.75" customHeight="1">
      <c r="B684" s="70"/>
    </row>
    <row r="685" spans="2:2" ht="15.75" customHeight="1">
      <c r="B685" s="70"/>
    </row>
    <row r="686" spans="2:2" ht="15.75" customHeight="1">
      <c r="B686" s="70"/>
    </row>
    <row r="687" spans="2:2" ht="15.75" customHeight="1">
      <c r="B687" s="70"/>
    </row>
    <row r="688" spans="2:2" ht="15.75" customHeight="1">
      <c r="B688" s="70"/>
    </row>
    <row r="689" spans="2:2" ht="15.75" customHeight="1">
      <c r="B689" s="70"/>
    </row>
    <row r="690" spans="2:2" ht="15.75" customHeight="1">
      <c r="B690" s="70"/>
    </row>
    <row r="691" spans="2:2" ht="15.75" customHeight="1">
      <c r="B691" s="70"/>
    </row>
    <row r="692" spans="2:2" ht="15.75" customHeight="1">
      <c r="B692" s="70"/>
    </row>
    <row r="693" spans="2:2" ht="15.75" customHeight="1">
      <c r="B693" s="70"/>
    </row>
    <row r="694" spans="2:2" ht="15.75" customHeight="1">
      <c r="B694" s="70"/>
    </row>
    <row r="695" spans="2:2" ht="15.75" customHeight="1">
      <c r="B695" s="70"/>
    </row>
    <row r="696" spans="2:2" ht="15.75" customHeight="1">
      <c r="B696" s="70"/>
    </row>
    <row r="697" spans="2:2" ht="15.75" customHeight="1">
      <c r="B697" s="70"/>
    </row>
    <row r="698" spans="2:2" ht="15.75" customHeight="1">
      <c r="B698" s="70"/>
    </row>
    <row r="699" spans="2:2" ht="15.75" customHeight="1">
      <c r="B699" s="70"/>
    </row>
    <row r="700" spans="2:2" ht="15.75" customHeight="1">
      <c r="B700" s="70"/>
    </row>
    <row r="701" spans="2:2" ht="15.75" customHeight="1">
      <c r="B701" s="70"/>
    </row>
    <row r="702" spans="2:2" ht="15.75" customHeight="1">
      <c r="B702" s="70"/>
    </row>
    <row r="703" spans="2:2" ht="15.75" customHeight="1">
      <c r="B703" s="70"/>
    </row>
    <row r="704" spans="2:2" ht="15.75" customHeight="1">
      <c r="B704" s="70"/>
    </row>
    <row r="705" spans="2:2" ht="15.75" customHeight="1">
      <c r="B705" s="70"/>
    </row>
    <row r="706" spans="2:2" ht="15.75" customHeight="1">
      <c r="B706" s="70"/>
    </row>
    <row r="707" spans="2:2" ht="15.75" customHeight="1">
      <c r="B707" s="70"/>
    </row>
    <row r="708" spans="2:2" ht="15.75" customHeight="1">
      <c r="B708" s="70"/>
    </row>
    <row r="709" spans="2:2" ht="15.75" customHeight="1">
      <c r="B709" s="70"/>
    </row>
    <row r="710" spans="2:2" ht="15.75" customHeight="1">
      <c r="B710" s="70"/>
    </row>
    <row r="711" spans="2:2" ht="15.75" customHeight="1">
      <c r="B711" s="70"/>
    </row>
    <row r="712" spans="2:2" ht="15.75" customHeight="1">
      <c r="B712" s="70"/>
    </row>
    <row r="713" spans="2:2" ht="15.75" customHeight="1">
      <c r="B713" s="70"/>
    </row>
    <row r="714" spans="2:2" ht="15.75" customHeight="1">
      <c r="B714" s="70"/>
    </row>
    <row r="715" spans="2:2" ht="15.75" customHeight="1">
      <c r="B715" s="70"/>
    </row>
    <row r="716" spans="2:2" ht="15.75" customHeight="1">
      <c r="B716" s="70"/>
    </row>
    <row r="717" spans="2:2" ht="15.75" customHeight="1">
      <c r="B717" s="70"/>
    </row>
    <row r="718" spans="2:2" ht="15.75" customHeight="1">
      <c r="B718" s="70"/>
    </row>
    <row r="719" spans="2:2" ht="15.75" customHeight="1">
      <c r="B719" s="70"/>
    </row>
    <row r="720" spans="2:2" ht="15.75" customHeight="1">
      <c r="B720" s="70"/>
    </row>
    <row r="721" spans="2:2" ht="15.75" customHeight="1">
      <c r="B721" s="70"/>
    </row>
    <row r="722" spans="2:2" ht="15.75" customHeight="1">
      <c r="B722" s="70"/>
    </row>
    <row r="723" spans="2:2" ht="15.75" customHeight="1">
      <c r="B723" s="70"/>
    </row>
    <row r="724" spans="2:2" ht="15.75" customHeight="1">
      <c r="B724" s="70"/>
    </row>
    <row r="725" spans="2:2" ht="15.75" customHeight="1">
      <c r="B725" s="70"/>
    </row>
    <row r="726" spans="2:2" ht="15.75" customHeight="1">
      <c r="B726" s="70"/>
    </row>
    <row r="727" spans="2:2" ht="15.75" customHeight="1">
      <c r="B727" s="70"/>
    </row>
    <row r="728" spans="2:2" ht="15.75" customHeight="1">
      <c r="B728" s="70"/>
    </row>
    <row r="729" spans="2:2" ht="15.75" customHeight="1">
      <c r="B729" s="70"/>
    </row>
    <row r="730" spans="2:2" ht="15.75" customHeight="1">
      <c r="B730" s="70"/>
    </row>
    <row r="731" spans="2:2" ht="15.75" customHeight="1">
      <c r="B731" s="70"/>
    </row>
    <row r="732" spans="2:2" ht="15.75" customHeight="1">
      <c r="B732" s="70"/>
    </row>
    <row r="733" spans="2:2" ht="15.75" customHeight="1">
      <c r="B733" s="70"/>
    </row>
    <row r="734" spans="2:2" ht="15.75" customHeight="1">
      <c r="B734" s="70"/>
    </row>
    <row r="735" spans="2:2" ht="15.75" customHeight="1">
      <c r="B735" s="70"/>
    </row>
    <row r="736" spans="2:2" ht="15.75" customHeight="1">
      <c r="B736" s="70"/>
    </row>
    <row r="737" spans="2:2" ht="15.75" customHeight="1">
      <c r="B737" s="70"/>
    </row>
    <row r="738" spans="2:2" ht="15.75" customHeight="1">
      <c r="B738" s="70"/>
    </row>
    <row r="739" spans="2:2" ht="15.75" customHeight="1">
      <c r="B739" s="70"/>
    </row>
    <row r="740" spans="2:2" ht="15.75" customHeight="1">
      <c r="B740" s="70"/>
    </row>
    <row r="741" spans="2:2" ht="15.75" customHeight="1">
      <c r="B741" s="70"/>
    </row>
    <row r="742" spans="2:2" ht="15.75" customHeight="1">
      <c r="B742" s="70"/>
    </row>
    <row r="743" spans="2:2" ht="15.75" customHeight="1">
      <c r="B743" s="70"/>
    </row>
    <row r="744" spans="2:2" ht="15.75" customHeight="1">
      <c r="B744" s="70"/>
    </row>
    <row r="745" spans="2:2" ht="15.75" customHeight="1">
      <c r="B745" s="70"/>
    </row>
    <row r="746" spans="2:2" ht="15.75" customHeight="1">
      <c r="B746" s="70"/>
    </row>
    <row r="747" spans="2:2" ht="15.75" customHeight="1">
      <c r="B747" s="70"/>
    </row>
    <row r="748" spans="2:2" ht="15.75" customHeight="1">
      <c r="B748" s="70"/>
    </row>
    <row r="749" spans="2:2" ht="15.75" customHeight="1">
      <c r="B749" s="70"/>
    </row>
    <row r="750" spans="2:2" ht="15.75" customHeight="1">
      <c r="B750" s="70"/>
    </row>
    <row r="751" spans="2:2" ht="15.75" customHeight="1">
      <c r="B751" s="70"/>
    </row>
    <row r="752" spans="2:2" ht="15.75" customHeight="1">
      <c r="B752" s="70"/>
    </row>
    <row r="753" spans="2:2" ht="15.75" customHeight="1">
      <c r="B753" s="70"/>
    </row>
    <row r="754" spans="2:2" ht="15.75" customHeight="1">
      <c r="B754" s="70"/>
    </row>
    <row r="755" spans="2:2" ht="15.75" customHeight="1">
      <c r="B755" s="70"/>
    </row>
    <row r="756" spans="2:2" ht="15.75" customHeight="1">
      <c r="B756" s="70"/>
    </row>
    <row r="757" spans="2:2" ht="15.75" customHeight="1">
      <c r="B757" s="70"/>
    </row>
    <row r="758" spans="2:2" ht="15.75" customHeight="1">
      <c r="B758" s="70"/>
    </row>
    <row r="759" spans="2:2" ht="15.75" customHeight="1">
      <c r="B759" s="70"/>
    </row>
    <row r="760" spans="2:2" ht="15.75" customHeight="1">
      <c r="B760" s="70"/>
    </row>
    <row r="761" spans="2:2" ht="15.75" customHeight="1">
      <c r="B761" s="70"/>
    </row>
    <row r="762" spans="2:2" ht="15.75" customHeight="1">
      <c r="B762" s="70"/>
    </row>
    <row r="763" spans="2:2" ht="15.75" customHeight="1">
      <c r="B763" s="70"/>
    </row>
    <row r="764" spans="2:2" ht="15.75" customHeight="1">
      <c r="B764" s="70"/>
    </row>
    <row r="765" spans="2:2" ht="15.75" customHeight="1">
      <c r="B765" s="70"/>
    </row>
    <row r="766" spans="2:2" ht="15.75" customHeight="1">
      <c r="B766" s="70"/>
    </row>
    <row r="767" spans="2:2" ht="15.75" customHeight="1">
      <c r="B767" s="70"/>
    </row>
    <row r="768" spans="2:2" ht="15.75" customHeight="1">
      <c r="B768" s="70"/>
    </row>
    <row r="769" spans="2:2" ht="15.75" customHeight="1">
      <c r="B769" s="70"/>
    </row>
    <row r="770" spans="2:2" ht="15.75" customHeight="1">
      <c r="B770" s="70"/>
    </row>
    <row r="771" spans="2:2" ht="15.75" customHeight="1">
      <c r="B771" s="70"/>
    </row>
    <row r="772" spans="2:2" ht="15.75" customHeight="1">
      <c r="B772" s="70"/>
    </row>
    <row r="773" spans="2:2" ht="15.75" customHeight="1">
      <c r="B773" s="70"/>
    </row>
    <row r="774" spans="2:2" ht="15.75" customHeight="1">
      <c r="B774" s="70"/>
    </row>
    <row r="775" spans="2:2" ht="15.75" customHeight="1">
      <c r="B775" s="70"/>
    </row>
    <row r="776" spans="2:2" ht="15.75" customHeight="1">
      <c r="B776" s="70"/>
    </row>
    <row r="777" spans="2:2" ht="15.75" customHeight="1">
      <c r="B777" s="70"/>
    </row>
    <row r="778" spans="2:2" ht="15.75" customHeight="1">
      <c r="B778" s="70"/>
    </row>
    <row r="779" spans="2:2" ht="15.75" customHeight="1">
      <c r="B779" s="70"/>
    </row>
    <row r="780" spans="2:2" ht="15.75" customHeight="1">
      <c r="B780" s="70"/>
    </row>
    <row r="781" spans="2:2" ht="15.75" customHeight="1">
      <c r="B781" s="70"/>
    </row>
    <row r="782" spans="2:2" ht="15.75" customHeight="1">
      <c r="B782" s="70"/>
    </row>
    <row r="783" spans="2:2" ht="15.75" customHeight="1">
      <c r="B783" s="70"/>
    </row>
    <row r="784" spans="2:2" ht="15.75" customHeight="1">
      <c r="B784" s="70"/>
    </row>
    <row r="785" spans="2:2" ht="15.75" customHeight="1">
      <c r="B785" s="70"/>
    </row>
    <row r="786" spans="2:2" ht="15.75" customHeight="1">
      <c r="B786" s="70"/>
    </row>
    <row r="787" spans="2:2" ht="15.75" customHeight="1">
      <c r="B787" s="70"/>
    </row>
    <row r="788" spans="2:2" ht="15.75" customHeight="1">
      <c r="B788" s="70"/>
    </row>
    <row r="789" spans="2:2" ht="15.75" customHeight="1">
      <c r="B789" s="70"/>
    </row>
    <row r="790" spans="2:2" ht="15.75" customHeight="1">
      <c r="B790" s="70"/>
    </row>
    <row r="791" spans="2:2" ht="15.75" customHeight="1">
      <c r="B791" s="70"/>
    </row>
    <row r="792" spans="2:2" ht="15.75" customHeight="1">
      <c r="B792" s="70"/>
    </row>
    <row r="793" spans="2:2" ht="15.75" customHeight="1">
      <c r="B793" s="70"/>
    </row>
    <row r="794" spans="2:2" ht="15.75" customHeight="1">
      <c r="B794" s="70"/>
    </row>
    <row r="795" spans="2:2" ht="15.75" customHeight="1">
      <c r="B795" s="70"/>
    </row>
    <row r="796" spans="2:2" ht="15.75" customHeight="1">
      <c r="B796" s="70"/>
    </row>
    <row r="797" spans="2:2" ht="15.75" customHeight="1">
      <c r="B797" s="70"/>
    </row>
    <row r="798" spans="2:2" ht="15.75" customHeight="1">
      <c r="B798" s="70"/>
    </row>
    <row r="799" spans="2:2" ht="15.75" customHeight="1">
      <c r="B799" s="70"/>
    </row>
    <row r="800" spans="2:2" ht="15.75" customHeight="1">
      <c r="B800" s="70"/>
    </row>
    <row r="801" spans="2:2" ht="15.75" customHeight="1">
      <c r="B801" s="70"/>
    </row>
    <row r="802" spans="2:2" ht="15.75" customHeight="1">
      <c r="B802" s="70"/>
    </row>
    <row r="803" spans="2:2" ht="15.75" customHeight="1">
      <c r="B803" s="70"/>
    </row>
    <row r="804" spans="2:2" ht="15.75" customHeight="1">
      <c r="B804" s="70"/>
    </row>
    <row r="805" spans="2:2" ht="15.75" customHeight="1">
      <c r="B805" s="70"/>
    </row>
    <row r="806" spans="2:2" ht="15.75" customHeight="1">
      <c r="B806" s="70"/>
    </row>
    <row r="807" spans="2:2" ht="15.75" customHeight="1">
      <c r="B807" s="70"/>
    </row>
    <row r="808" spans="2:2" ht="15.75" customHeight="1">
      <c r="B808" s="70"/>
    </row>
    <row r="809" spans="2:2" ht="15.75" customHeight="1">
      <c r="B809" s="70"/>
    </row>
    <row r="810" spans="2:2" ht="15.75" customHeight="1">
      <c r="B810" s="70"/>
    </row>
    <row r="811" spans="2:2" ht="15.75" customHeight="1">
      <c r="B811" s="70"/>
    </row>
    <row r="812" spans="2:2" ht="15.75" customHeight="1">
      <c r="B812" s="70"/>
    </row>
    <row r="813" spans="2:2" ht="15.75" customHeight="1">
      <c r="B813" s="70"/>
    </row>
    <row r="814" spans="2:2" ht="15.75" customHeight="1">
      <c r="B814" s="70"/>
    </row>
    <row r="815" spans="2:2" ht="15.75" customHeight="1">
      <c r="B815" s="70"/>
    </row>
    <row r="816" spans="2:2" ht="15.75" customHeight="1">
      <c r="B816" s="70"/>
    </row>
    <row r="817" spans="2:2" ht="15.75" customHeight="1">
      <c r="B817" s="70"/>
    </row>
    <row r="818" spans="2:2" ht="15.75" customHeight="1">
      <c r="B818" s="70"/>
    </row>
    <row r="819" spans="2:2" ht="15.75" customHeight="1">
      <c r="B819" s="70"/>
    </row>
    <row r="820" spans="2:2" ht="15.75" customHeight="1">
      <c r="B820" s="70"/>
    </row>
    <row r="821" spans="2:2" ht="15.75" customHeight="1">
      <c r="B821" s="70"/>
    </row>
    <row r="822" spans="2:2" ht="15.75" customHeight="1">
      <c r="B822" s="70"/>
    </row>
    <row r="823" spans="2:2" ht="15.75" customHeight="1">
      <c r="B823" s="70"/>
    </row>
    <row r="824" spans="2:2" ht="15.75" customHeight="1">
      <c r="B824" s="70"/>
    </row>
    <row r="825" spans="2:2" ht="15.75" customHeight="1">
      <c r="B825" s="70"/>
    </row>
    <row r="826" spans="2:2" ht="15.75" customHeight="1">
      <c r="B826" s="70"/>
    </row>
    <row r="827" spans="2:2" ht="15.75" customHeight="1">
      <c r="B827" s="70"/>
    </row>
    <row r="828" spans="2:2" ht="15.75" customHeight="1">
      <c r="B828" s="70"/>
    </row>
    <row r="829" spans="2:2" ht="15.75" customHeight="1">
      <c r="B829" s="70"/>
    </row>
    <row r="830" spans="2:2" ht="15.75" customHeight="1">
      <c r="B830" s="70"/>
    </row>
    <row r="831" spans="2:2" ht="15.75" customHeight="1">
      <c r="B831" s="70"/>
    </row>
    <row r="832" spans="2:2" ht="15.75" customHeight="1">
      <c r="B832" s="70"/>
    </row>
    <row r="833" spans="2:2" ht="15.75" customHeight="1">
      <c r="B833" s="70"/>
    </row>
    <row r="834" spans="2:2" ht="15.75" customHeight="1">
      <c r="B834" s="70"/>
    </row>
    <row r="835" spans="2:2" ht="15.75" customHeight="1">
      <c r="B835" s="70"/>
    </row>
    <row r="836" spans="2:2" ht="15.75" customHeight="1">
      <c r="B836" s="70"/>
    </row>
    <row r="837" spans="2:2" ht="15.75" customHeight="1">
      <c r="B837" s="70"/>
    </row>
    <row r="838" spans="2:2" ht="15.75" customHeight="1">
      <c r="B838" s="70"/>
    </row>
    <row r="839" spans="2:2" ht="15.75" customHeight="1">
      <c r="B839" s="70"/>
    </row>
    <row r="840" spans="2:2" ht="15.75" customHeight="1">
      <c r="B840" s="70"/>
    </row>
    <row r="841" spans="2:2" ht="15.75" customHeight="1">
      <c r="B841" s="70"/>
    </row>
    <row r="842" spans="2:2" ht="15.75" customHeight="1">
      <c r="B842" s="70"/>
    </row>
    <row r="843" spans="2:2" ht="15.75" customHeight="1">
      <c r="B843" s="70"/>
    </row>
    <row r="844" spans="2:2" ht="15.75" customHeight="1">
      <c r="B844" s="70"/>
    </row>
    <row r="845" spans="2:2" ht="15.75" customHeight="1">
      <c r="B845" s="70"/>
    </row>
    <row r="846" spans="2:2" ht="15.75" customHeight="1">
      <c r="B846" s="70"/>
    </row>
    <row r="847" spans="2:2" ht="15.75" customHeight="1">
      <c r="B847" s="70"/>
    </row>
    <row r="848" spans="2:2" ht="15.75" customHeight="1">
      <c r="B848" s="70"/>
    </row>
    <row r="849" spans="2:2" ht="15.75" customHeight="1">
      <c r="B849" s="70"/>
    </row>
    <row r="850" spans="2:2" ht="15.75" customHeight="1">
      <c r="B850" s="70"/>
    </row>
    <row r="851" spans="2:2" ht="15.75" customHeight="1">
      <c r="B851" s="70"/>
    </row>
    <row r="852" spans="2:2" ht="15.75" customHeight="1">
      <c r="B852" s="70"/>
    </row>
    <row r="853" spans="2:2" ht="15.75" customHeight="1">
      <c r="B853" s="70"/>
    </row>
    <row r="854" spans="2:2" ht="15.75" customHeight="1">
      <c r="B854" s="70"/>
    </row>
    <row r="855" spans="2:2" ht="15.75" customHeight="1">
      <c r="B855" s="70"/>
    </row>
    <row r="856" spans="2:2" ht="15.75" customHeight="1">
      <c r="B856" s="70"/>
    </row>
    <row r="857" spans="2:2" ht="15.75" customHeight="1">
      <c r="B857" s="70"/>
    </row>
    <row r="858" spans="2:2" ht="15.75" customHeight="1">
      <c r="B858" s="70"/>
    </row>
    <row r="859" spans="2:2" ht="15.75" customHeight="1">
      <c r="B859" s="70"/>
    </row>
    <row r="860" spans="2:2" ht="15.75" customHeight="1">
      <c r="B860" s="70"/>
    </row>
    <row r="861" spans="2:2" ht="15.75" customHeight="1">
      <c r="B861" s="70"/>
    </row>
    <row r="862" spans="2:2" ht="15.75" customHeight="1">
      <c r="B862" s="70"/>
    </row>
    <row r="863" spans="2:2" ht="15.75" customHeight="1">
      <c r="B863" s="70"/>
    </row>
    <row r="864" spans="2:2" ht="15.75" customHeight="1">
      <c r="B864" s="70"/>
    </row>
    <row r="865" spans="2:2" ht="15.75" customHeight="1">
      <c r="B865" s="70"/>
    </row>
    <row r="866" spans="2:2" ht="15.75" customHeight="1">
      <c r="B866" s="70"/>
    </row>
    <row r="867" spans="2:2" ht="15.75" customHeight="1">
      <c r="B867" s="70"/>
    </row>
    <row r="868" spans="2:2" ht="15.75" customHeight="1">
      <c r="B868" s="70"/>
    </row>
    <row r="869" spans="2:2" ht="15.75" customHeight="1">
      <c r="B869" s="70"/>
    </row>
    <row r="870" spans="2:2" ht="15.75" customHeight="1">
      <c r="B870" s="70"/>
    </row>
    <row r="871" spans="2:2" ht="15.75" customHeight="1">
      <c r="B871" s="70"/>
    </row>
    <row r="872" spans="2:2" ht="15.75" customHeight="1">
      <c r="B872" s="70"/>
    </row>
    <row r="873" spans="2:2" ht="15.75" customHeight="1">
      <c r="B873" s="70"/>
    </row>
    <row r="874" spans="2:2" ht="15.75" customHeight="1">
      <c r="B874" s="70"/>
    </row>
    <row r="875" spans="2:2" ht="15.75" customHeight="1">
      <c r="B875" s="70"/>
    </row>
    <row r="876" spans="2:2" ht="15.75" customHeight="1">
      <c r="B876" s="70"/>
    </row>
    <row r="877" spans="2:2" ht="15.75" customHeight="1">
      <c r="B877" s="70"/>
    </row>
    <row r="878" spans="2:2" ht="15.75" customHeight="1">
      <c r="B878" s="70"/>
    </row>
    <row r="879" spans="2:2" ht="15.75" customHeight="1">
      <c r="B879" s="70"/>
    </row>
    <row r="880" spans="2:2" ht="15.75" customHeight="1">
      <c r="B880" s="70"/>
    </row>
    <row r="881" spans="2:2" ht="15.75" customHeight="1">
      <c r="B881" s="70"/>
    </row>
    <row r="882" spans="2:2" ht="15.75" customHeight="1">
      <c r="B882" s="70"/>
    </row>
    <row r="883" spans="2:2" ht="15.75" customHeight="1">
      <c r="B883" s="70"/>
    </row>
    <row r="884" spans="2:2" ht="15.75" customHeight="1">
      <c r="B884" s="70"/>
    </row>
    <row r="885" spans="2:2" ht="15.75" customHeight="1">
      <c r="B885" s="70"/>
    </row>
    <row r="886" spans="2:2" ht="15.75" customHeight="1">
      <c r="B886" s="70"/>
    </row>
    <row r="887" spans="2:2" ht="15.75" customHeight="1">
      <c r="B887" s="70"/>
    </row>
    <row r="888" spans="2:2" ht="15.75" customHeight="1">
      <c r="B888" s="70"/>
    </row>
    <row r="889" spans="2:2" ht="15.75" customHeight="1">
      <c r="B889" s="70"/>
    </row>
    <row r="890" spans="2:2" ht="15.75" customHeight="1">
      <c r="B890" s="70"/>
    </row>
    <row r="891" spans="2:2" ht="15.75" customHeight="1">
      <c r="B891" s="70"/>
    </row>
    <row r="892" spans="2:2" ht="15.75" customHeight="1">
      <c r="B892" s="70"/>
    </row>
    <row r="893" spans="2:2" ht="15.75" customHeight="1">
      <c r="B893" s="70"/>
    </row>
    <row r="894" spans="2:2" ht="15.75" customHeight="1">
      <c r="B894" s="70"/>
    </row>
    <row r="895" spans="2:2" ht="15.75" customHeight="1">
      <c r="B895" s="70"/>
    </row>
    <row r="896" spans="2:2" ht="15.75" customHeight="1">
      <c r="B896" s="70"/>
    </row>
    <row r="897" spans="2:2" ht="15.75" customHeight="1">
      <c r="B897" s="70"/>
    </row>
    <row r="898" spans="2:2" ht="15.75" customHeight="1">
      <c r="B898" s="70"/>
    </row>
    <row r="899" spans="2:2" ht="15.75" customHeight="1">
      <c r="B899" s="70"/>
    </row>
    <row r="900" spans="2:2" ht="15.75" customHeight="1">
      <c r="B900" s="70"/>
    </row>
    <row r="901" spans="2:2" ht="15.75" customHeight="1">
      <c r="B901" s="70"/>
    </row>
    <row r="902" spans="2:2" ht="15.75" customHeight="1">
      <c r="B902" s="70"/>
    </row>
    <row r="903" spans="2:2" ht="15.75" customHeight="1">
      <c r="B903" s="70"/>
    </row>
    <row r="904" spans="2:2" ht="15.75" customHeight="1">
      <c r="B904" s="70"/>
    </row>
    <row r="905" spans="2:2" ht="15.75" customHeight="1">
      <c r="B905" s="70"/>
    </row>
    <row r="906" spans="2:2" ht="15.75" customHeight="1">
      <c r="B906" s="70"/>
    </row>
    <row r="907" spans="2:2" ht="15.75" customHeight="1">
      <c r="B907" s="70"/>
    </row>
    <row r="908" spans="2:2" ht="15.75" customHeight="1">
      <c r="B908" s="70"/>
    </row>
    <row r="909" spans="2:2" ht="15.75" customHeight="1">
      <c r="B909" s="70"/>
    </row>
    <row r="910" spans="2:2" ht="15.75" customHeight="1">
      <c r="B910" s="70"/>
    </row>
    <row r="911" spans="2:2" ht="15.75" customHeight="1">
      <c r="B911" s="70"/>
    </row>
    <row r="912" spans="2:2" ht="15.75" customHeight="1">
      <c r="B912" s="70"/>
    </row>
    <row r="913" spans="2:2" ht="15.75" customHeight="1">
      <c r="B913" s="70"/>
    </row>
    <row r="914" spans="2:2" ht="15.75" customHeight="1">
      <c r="B914" s="70"/>
    </row>
    <row r="915" spans="2:2" ht="15.75" customHeight="1">
      <c r="B915" s="70"/>
    </row>
    <row r="916" spans="2:2" ht="15.75" customHeight="1">
      <c r="B916" s="70"/>
    </row>
    <row r="917" spans="2:2" ht="15.75" customHeight="1">
      <c r="B917" s="70"/>
    </row>
    <row r="918" spans="2:2" ht="15.75" customHeight="1">
      <c r="B918" s="70"/>
    </row>
    <row r="919" spans="2:2" ht="15.75" customHeight="1">
      <c r="B919" s="70"/>
    </row>
    <row r="920" spans="2:2" ht="15.75" customHeight="1">
      <c r="B920" s="70"/>
    </row>
    <row r="921" spans="2:2" ht="15.75" customHeight="1">
      <c r="B921" s="70"/>
    </row>
    <row r="922" spans="2:2" ht="15.75" customHeight="1">
      <c r="B922" s="70"/>
    </row>
    <row r="923" spans="2:2" ht="15.75" customHeight="1">
      <c r="B923" s="70"/>
    </row>
    <row r="924" spans="2:2" ht="15.75" customHeight="1">
      <c r="B924" s="70"/>
    </row>
    <row r="925" spans="2:2" ht="15.75" customHeight="1">
      <c r="B925" s="70"/>
    </row>
    <row r="926" spans="2:2" ht="15.75" customHeight="1">
      <c r="B926" s="70"/>
    </row>
    <row r="927" spans="2:2" ht="15.75" customHeight="1">
      <c r="B927" s="70"/>
    </row>
    <row r="928" spans="2:2" ht="15.75" customHeight="1">
      <c r="B928" s="70"/>
    </row>
    <row r="929" spans="2:2" ht="15.75" customHeight="1">
      <c r="B929" s="70"/>
    </row>
    <row r="930" spans="2:2" ht="15.75" customHeight="1">
      <c r="B930" s="70"/>
    </row>
    <row r="931" spans="2:2" ht="15.75" customHeight="1">
      <c r="B931" s="70"/>
    </row>
    <row r="932" spans="2:2" ht="15.75" customHeight="1">
      <c r="B932" s="70"/>
    </row>
    <row r="933" spans="2:2" ht="15.75" customHeight="1">
      <c r="B933" s="70"/>
    </row>
    <row r="934" spans="2:2" ht="15.75" customHeight="1">
      <c r="B934" s="70"/>
    </row>
    <row r="935" spans="2:2" ht="15.75" customHeight="1">
      <c r="B935" s="70"/>
    </row>
    <row r="936" spans="2:2" ht="15.75" customHeight="1">
      <c r="B936" s="70"/>
    </row>
    <row r="937" spans="2:2" ht="15.75" customHeight="1">
      <c r="B937" s="70"/>
    </row>
    <row r="938" spans="2:2" ht="15.75" customHeight="1">
      <c r="B938" s="70"/>
    </row>
    <row r="939" spans="2:2" ht="15.75" customHeight="1">
      <c r="B939" s="70"/>
    </row>
    <row r="940" spans="2:2" ht="15.75" customHeight="1">
      <c r="B940" s="70"/>
    </row>
    <row r="941" spans="2:2" ht="15.75" customHeight="1">
      <c r="B941" s="70"/>
    </row>
    <row r="942" spans="2:2" ht="15.75" customHeight="1">
      <c r="B942" s="70"/>
    </row>
    <row r="943" spans="2:2" ht="15.75" customHeight="1">
      <c r="B943" s="70"/>
    </row>
    <row r="944" spans="2:2" ht="15.75" customHeight="1">
      <c r="B944" s="70"/>
    </row>
    <row r="945" spans="2:2" ht="15.75" customHeight="1">
      <c r="B945" s="70"/>
    </row>
    <row r="946" spans="2:2" ht="15.75" customHeight="1">
      <c r="B946" s="70"/>
    </row>
    <row r="947" spans="2:2" ht="15.75" customHeight="1">
      <c r="B947" s="70"/>
    </row>
    <row r="948" spans="2:2" ht="15.75" customHeight="1">
      <c r="B948" s="70"/>
    </row>
    <row r="949" spans="2:2" ht="15.75" customHeight="1">
      <c r="B949" s="70"/>
    </row>
    <row r="950" spans="2:2" ht="15.75" customHeight="1">
      <c r="B950" s="70"/>
    </row>
    <row r="951" spans="2:2" ht="15.75" customHeight="1">
      <c r="B951" s="70"/>
    </row>
    <row r="952" spans="2:2" ht="15.75" customHeight="1">
      <c r="B952" s="70"/>
    </row>
    <row r="953" spans="2:2" ht="15.75" customHeight="1">
      <c r="B953" s="70"/>
    </row>
    <row r="954" spans="2:2" ht="15.75" customHeight="1">
      <c r="B954" s="70"/>
    </row>
    <row r="955" spans="2:2" ht="15.75" customHeight="1">
      <c r="B955" s="70"/>
    </row>
    <row r="956" spans="2:2" ht="15.75" customHeight="1">
      <c r="B956" s="70"/>
    </row>
    <row r="957" spans="2:2" ht="15.75" customHeight="1">
      <c r="B957" s="70"/>
    </row>
    <row r="958" spans="2:2" ht="15.75" customHeight="1">
      <c r="B958" s="70"/>
    </row>
    <row r="959" spans="2:2" ht="15.75" customHeight="1">
      <c r="B959" s="70"/>
    </row>
    <row r="960" spans="2:2" ht="15.75" customHeight="1">
      <c r="B960" s="70"/>
    </row>
    <row r="961" spans="2:2" ht="15.75" customHeight="1">
      <c r="B961" s="70"/>
    </row>
    <row r="962" spans="2:2" ht="15.75" customHeight="1">
      <c r="B962" s="70"/>
    </row>
    <row r="963" spans="2:2" ht="15.75" customHeight="1">
      <c r="B963" s="70"/>
    </row>
    <row r="964" spans="2:2" ht="15.75" customHeight="1">
      <c r="B964" s="70"/>
    </row>
    <row r="965" spans="2:2" ht="15.75" customHeight="1">
      <c r="B965" s="70"/>
    </row>
    <row r="966" spans="2:2" ht="15.75" customHeight="1">
      <c r="B966" s="70"/>
    </row>
    <row r="967" spans="2:2" ht="15.75" customHeight="1">
      <c r="B967" s="70"/>
    </row>
    <row r="968" spans="2:2" ht="15.75" customHeight="1">
      <c r="B968" s="70"/>
    </row>
    <row r="969" spans="2:2" ht="15.75" customHeight="1">
      <c r="B969" s="70"/>
    </row>
    <row r="970" spans="2:2" ht="15.75" customHeight="1">
      <c r="B970" s="70"/>
    </row>
    <row r="971" spans="2:2" ht="15.75" customHeight="1">
      <c r="B971" s="70"/>
    </row>
    <row r="972" spans="2:2" ht="15.75" customHeight="1">
      <c r="B972" s="70"/>
    </row>
    <row r="973" spans="2:2" ht="15.75" customHeight="1">
      <c r="B973" s="70"/>
    </row>
    <row r="974" spans="2:2" ht="15.75" customHeight="1">
      <c r="B974" s="70"/>
    </row>
    <row r="975" spans="2:2" ht="15.75" customHeight="1">
      <c r="B975" s="70"/>
    </row>
    <row r="976" spans="2:2" ht="15.75" customHeight="1">
      <c r="B976" s="70"/>
    </row>
    <row r="977" spans="2:2" ht="15.75" customHeight="1">
      <c r="B977" s="70"/>
    </row>
    <row r="978" spans="2:2" ht="15.75" customHeight="1">
      <c r="B978" s="70"/>
    </row>
    <row r="979" spans="2:2" ht="15.75" customHeight="1">
      <c r="B979" s="70"/>
    </row>
    <row r="980" spans="2:2" ht="15.75" customHeight="1">
      <c r="B980" s="70"/>
    </row>
    <row r="981" spans="2:2" ht="15.75" customHeight="1">
      <c r="B981" s="70"/>
    </row>
    <row r="982" spans="2:2" ht="15.75" customHeight="1">
      <c r="B982" s="70"/>
    </row>
    <row r="983" spans="2:2" ht="15.75" customHeight="1">
      <c r="B983" s="70"/>
    </row>
    <row r="984" spans="2:2" ht="15.75" customHeight="1">
      <c r="B984" s="70"/>
    </row>
    <row r="985" spans="2:2" ht="15.75" customHeight="1">
      <c r="B985" s="70"/>
    </row>
    <row r="986" spans="2:2" ht="15.75" customHeight="1">
      <c r="B986" s="70"/>
    </row>
    <row r="987" spans="2:2" ht="15.75" customHeight="1">
      <c r="B987" s="70"/>
    </row>
    <row r="988" spans="2:2" ht="15.75" customHeight="1">
      <c r="B988" s="70"/>
    </row>
    <row r="989" spans="2:2" ht="15.75" customHeight="1">
      <c r="B989" s="70"/>
    </row>
    <row r="990" spans="2:2" ht="15.75" customHeight="1">
      <c r="B990" s="70"/>
    </row>
    <row r="991" spans="2:2" ht="15.75" customHeight="1">
      <c r="B991" s="70"/>
    </row>
    <row r="992" spans="2:2" ht="15.75" customHeight="1">
      <c r="B992" s="70"/>
    </row>
    <row r="993" spans="2:2" ht="15.75" customHeight="1">
      <c r="B993" s="70"/>
    </row>
    <row r="994" spans="2:2" ht="15.75" customHeight="1">
      <c r="B994" s="70"/>
    </row>
    <row r="995" spans="2:2" ht="15.75" customHeight="1">
      <c r="B995" s="70"/>
    </row>
    <row r="996" spans="2:2" ht="15.75" customHeight="1">
      <c r="B996" s="70"/>
    </row>
    <row r="997" spans="2:2" ht="15.75" customHeight="1">
      <c r="B997" s="70"/>
    </row>
    <row r="998" spans="2:2" ht="15.75" customHeight="1">
      <c r="B998" s="70"/>
    </row>
    <row r="999" spans="2:2" ht="15.75" customHeight="1">
      <c r="B999" s="70"/>
    </row>
    <row r="1000" spans="2:2" ht="15.75" customHeight="1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>
      <c r="C1" s="12" t="s">
        <v>1041</v>
      </c>
      <c r="D1" s="12">
        <v>119.96</v>
      </c>
      <c r="E1" s="12" t="s">
        <v>774</v>
      </c>
    </row>
    <row r="2" spans="3:21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1045</v>
      </c>
      <c r="O9" s="840"/>
      <c r="P9" s="823"/>
      <c r="U9" s="305"/>
    </row>
    <row r="10" spans="3:21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2"/>
      <c r="S10" s="811"/>
      <c r="T10" s="14"/>
      <c r="U10" s="305"/>
    </row>
    <row r="11" spans="3:21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>
      <c r="C18" s="70" t="s">
        <v>600</v>
      </c>
    </row>
    <row r="19" spans="1:22">
      <c r="T19" s="326"/>
    </row>
    <row r="20" spans="1:22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>
      <c r="B80" s="1"/>
      <c r="C80" s="1"/>
      <c r="D80" s="1"/>
      <c r="E80" s="1"/>
      <c r="F80" s="1"/>
      <c r="G80" s="1"/>
      <c r="H80" s="1"/>
      <c r="I80" s="1"/>
    </row>
    <row r="81" spans="1:21" ht="15.75" customHeight="1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>
      <c r="B94" s="1"/>
      <c r="C94" s="1"/>
      <c r="D94" s="380"/>
      <c r="E94" s="1"/>
      <c r="F94" s="1"/>
      <c r="G94" s="1"/>
      <c r="H94" s="1"/>
      <c r="I94" s="1"/>
    </row>
    <row r="95" spans="1:21" ht="15.75" customHeight="1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>
      <c r="B102" s="1"/>
      <c r="C102" s="1"/>
      <c r="D102" s="1"/>
      <c r="E102" s="1"/>
      <c r="F102" s="1"/>
      <c r="G102" s="1"/>
      <c r="H102" s="1"/>
      <c r="I102" s="1"/>
    </row>
    <row r="103" spans="2:25" ht="15.75" customHeight="1">
      <c r="B103" s="1"/>
      <c r="C103" s="1"/>
      <c r="D103" s="1"/>
      <c r="E103" s="1"/>
      <c r="F103" s="1"/>
      <c r="G103" s="1"/>
      <c r="H103" s="1"/>
      <c r="I103" s="1"/>
    </row>
    <row r="104" spans="2:25" ht="15.75" customHeight="1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>
      <c r="B114" s="1"/>
      <c r="C114" s="1"/>
      <c r="D114" s="1"/>
      <c r="E114" s="1"/>
      <c r="F114" s="1"/>
      <c r="G114" s="1"/>
      <c r="H114" s="1"/>
      <c r="I114" s="1"/>
    </row>
    <row r="115" spans="2:24" ht="15.75" customHeight="1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>
      <c r="B124" s="1"/>
      <c r="C124" s="1"/>
      <c r="D124" s="1"/>
      <c r="E124" s="1"/>
      <c r="F124" s="1"/>
      <c r="G124" s="1"/>
      <c r="H124" s="1"/>
      <c r="I124" s="1"/>
    </row>
    <row r="125" spans="2:24" ht="15.75" customHeight="1">
      <c r="B125" s="1"/>
      <c r="C125" s="1"/>
      <c r="D125" s="1"/>
      <c r="E125" s="1"/>
      <c r="F125" s="1"/>
      <c r="G125" s="1"/>
      <c r="H125" s="1"/>
      <c r="I125" s="1"/>
    </row>
    <row r="126" spans="2:24" ht="15.75" customHeight="1">
      <c r="B126" s="1"/>
      <c r="C126" s="1"/>
      <c r="D126" s="1"/>
      <c r="E126" s="1"/>
      <c r="F126" s="1"/>
      <c r="G126" s="1"/>
      <c r="H126" s="1"/>
      <c r="I126" s="1"/>
    </row>
    <row r="127" spans="2:24" ht="15.75" customHeight="1">
      <c r="B127" s="1"/>
      <c r="C127" s="1"/>
      <c r="D127" s="1"/>
      <c r="E127" s="1"/>
      <c r="F127" s="1"/>
      <c r="G127" s="1"/>
      <c r="H127" s="1"/>
      <c r="I127" s="1"/>
    </row>
    <row r="128" spans="2:24" ht="15.75" customHeight="1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>
      <c r="B160" s="1"/>
      <c r="C160" s="1"/>
      <c r="D160" s="1"/>
      <c r="E160" s="1"/>
      <c r="F160" s="1"/>
      <c r="G160" s="1"/>
      <c r="H160" s="1"/>
      <c r="I160" s="1"/>
    </row>
    <row r="161" spans="2:21" ht="15.75" customHeight="1">
      <c r="B161" s="1"/>
      <c r="C161" s="1"/>
      <c r="D161" s="1"/>
      <c r="E161" s="1"/>
      <c r="F161" s="1"/>
      <c r="G161" s="1"/>
      <c r="H161" s="1"/>
      <c r="I161" s="1"/>
    </row>
    <row r="162" spans="2:21" ht="15.75" customHeight="1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>
      <c r="B163" s="1"/>
      <c r="C163" s="1"/>
      <c r="D163" s="1"/>
      <c r="E163" s="1"/>
      <c r="F163" s="1"/>
      <c r="G163" s="1"/>
      <c r="H163" s="1"/>
      <c r="I163" s="1"/>
    </row>
    <row r="164" spans="2:21" ht="15.75" customHeight="1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>
      <c r="B167" s="1"/>
      <c r="C167" s="1"/>
      <c r="D167" s="1"/>
      <c r="E167" s="1"/>
      <c r="F167" s="1"/>
      <c r="G167" s="1"/>
      <c r="H167" s="1"/>
      <c r="I167" s="1"/>
    </row>
    <row r="168" spans="2:21" ht="15.75" customHeight="1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>
      <c r="B171" s="1"/>
      <c r="C171" s="1"/>
      <c r="D171" s="1"/>
      <c r="E171" s="1"/>
      <c r="F171" s="1"/>
      <c r="G171" s="1"/>
      <c r="H171" s="1"/>
      <c r="I171" s="1"/>
    </row>
    <row r="172" spans="2:21" ht="15.75" customHeight="1">
      <c r="B172" s="1"/>
      <c r="C172" s="1"/>
      <c r="D172" s="1"/>
      <c r="E172" s="1"/>
      <c r="F172" s="1"/>
      <c r="G172" s="1"/>
      <c r="H172" s="1"/>
      <c r="I172" s="1"/>
    </row>
    <row r="173" spans="2:21" ht="15.75" customHeight="1">
      <c r="B173" s="1"/>
      <c r="C173" s="1"/>
      <c r="D173" s="1"/>
      <c r="E173" s="1"/>
      <c r="F173" s="1"/>
      <c r="G173" s="1"/>
      <c r="H173" s="1"/>
      <c r="I173" s="1"/>
    </row>
    <row r="174" spans="2:21" ht="15.75" customHeight="1">
      <c r="B174" s="1"/>
      <c r="C174" s="1"/>
      <c r="D174" s="1"/>
      <c r="E174" s="1"/>
      <c r="F174" s="1"/>
      <c r="G174" s="1"/>
      <c r="H174" s="1"/>
      <c r="I174" s="1"/>
    </row>
    <row r="175" spans="2:21" ht="15.75" customHeight="1">
      <c r="B175" s="1"/>
      <c r="C175" s="1"/>
      <c r="D175" s="1"/>
      <c r="E175" s="1"/>
      <c r="F175" s="1"/>
      <c r="G175" s="1"/>
      <c r="H175" s="1"/>
      <c r="I175" s="1"/>
    </row>
    <row r="176" spans="2:21" ht="15.75" customHeight="1">
      <c r="B176" s="1"/>
      <c r="C176" s="1"/>
      <c r="D176" s="1"/>
      <c r="E176" s="1"/>
      <c r="F176" s="1"/>
      <c r="G176" s="1"/>
      <c r="H176" s="1"/>
      <c r="I176" s="1"/>
    </row>
    <row r="177" spans="2:9" ht="15.75" customHeight="1">
      <c r="B177" s="1"/>
      <c r="C177" s="1"/>
      <c r="D177" s="1"/>
      <c r="E177" s="1"/>
      <c r="F177" s="1"/>
      <c r="G177" s="1"/>
      <c r="H177" s="1"/>
      <c r="I177" s="1"/>
    </row>
    <row r="178" spans="2:9" ht="15.75" customHeight="1">
      <c r="B178" s="1"/>
      <c r="C178" s="1"/>
      <c r="D178" s="1"/>
      <c r="E178" s="1"/>
      <c r="F178" s="1"/>
      <c r="G178" s="1"/>
      <c r="H178" s="1"/>
      <c r="I178" s="1"/>
    </row>
    <row r="179" spans="2:9" ht="15.75" customHeight="1">
      <c r="B179" s="1"/>
      <c r="C179" s="1"/>
      <c r="D179" s="1"/>
      <c r="E179" s="1"/>
      <c r="F179" s="1"/>
      <c r="G179" s="1"/>
      <c r="H179" s="1"/>
      <c r="I179" s="1"/>
    </row>
    <row r="180" spans="2:9" ht="15.75" customHeight="1">
      <c r="B180" s="1"/>
      <c r="C180" s="1"/>
      <c r="D180" s="1"/>
      <c r="E180" s="1"/>
      <c r="F180" s="1"/>
      <c r="G180" s="1"/>
      <c r="H180" s="1"/>
      <c r="I180" s="1"/>
    </row>
    <row r="181" spans="2:9" ht="15.75" customHeight="1">
      <c r="B181" s="1"/>
      <c r="C181" s="1"/>
      <c r="D181" s="1"/>
      <c r="E181" s="1"/>
      <c r="F181" s="1"/>
      <c r="G181" s="1"/>
      <c r="H181" s="1"/>
      <c r="I181" s="1"/>
    </row>
    <row r="182" spans="2:9" ht="15.75" customHeight="1">
      <c r="B182" s="1"/>
      <c r="C182" s="1"/>
      <c r="D182" s="1"/>
      <c r="E182" s="1"/>
      <c r="F182" s="1"/>
      <c r="G182" s="1"/>
      <c r="H182" s="1"/>
      <c r="I182" s="1"/>
    </row>
    <row r="183" spans="2:9" ht="15.75" customHeight="1">
      <c r="B183" s="1"/>
      <c r="C183" s="1"/>
      <c r="D183" s="1"/>
      <c r="E183" s="1"/>
      <c r="F183" s="1"/>
      <c r="G183" s="1"/>
      <c r="H183" s="1"/>
      <c r="I183" s="1"/>
    </row>
    <row r="184" spans="2:9" ht="15.75" customHeight="1">
      <c r="B184" s="1"/>
      <c r="C184" s="1"/>
      <c r="D184" s="1"/>
      <c r="E184" s="1"/>
      <c r="F184" s="1"/>
      <c r="G184" s="1"/>
      <c r="H184" s="1"/>
      <c r="I184" s="1"/>
    </row>
    <row r="185" spans="2:9" ht="15.75" customHeight="1">
      <c r="B185" s="1"/>
      <c r="C185" s="1"/>
      <c r="D185" s="1"/>
      <c r="E185" s="1"/>
      <c r="F185" s="1"/>
      <c r="G185" s="1"/>
      <c r="H185" s="1"/>
      <c r="I185" s="1"/>
    </row>
    <row r="186" spans="2:9" ht="15.75" customHeight="1">
      <c r="B186" s="1"/>
      <c r="C186" s="1"/>
      <c r="D186" s="1"/>
      <c r="E186" s="1"/>
      <c r="F186" s="1"/>
      <c r="G186" s="1"/>
      <c r="H186" s="1"/>
      <c r="I186" s="1"/>
    </row>
    <row r="187" spans="2:9" ht="15.75" customHeight="1">
      <c r="B187" s="1"/>
      <c r="C187" s="1"/>
      <c r="D187" s="1"/>
      <c r="E187" s="1"/>
      <c r="F187" s="1"/>
      <c r="G187" s="1"/>
      <c r="H187" s="1"/>
      <c r="I187" s="1"/>
    </row>
    <row r="188" spans="2:9" ht="15.75" customHeight="1">
      <c r="B188" s="1"/>
      <c r="C188" s="1"/>
      <c r="D188" s="1"/>
      <c r="E188" s="1"/>
      <c r="F188" s="1"/>
      <c r="G188" s="1"/>
      <c r="H188" s="1"/>
      <c r="I188" s="1"/>
    </row>
    <row r="189" spans="2:9" ht="15.75" customHeight="1">
      <c r="B189" s="1"/>
      <c r="C189" s="1"/>
      <c r="D189" s="1"/>
      <c r="E189" s="1"/>
      <c r="F189" s="1"/>
      <c r="G189" s="1"/>
      <c r="H189" s="1"/>
      <c r="I189" s="1"/>
    </row>
    <row r="190" spans="2:9" ht="15.75" customHeight="1">
      <c r="B190" s="1"/>
      <c r="C190" s="1"/>
      <c r="D190" s="1"/>
      <c r="E190" s="1"/>
      <c r="F190" s="1"/>
      <c r="G190" s="1"/>
      <c r="H190" s="1"/>
      <c r="I190" s="1"/>
    </row>
    <row r="191" spans="2:9" ht="15.75" customHeight="1">
      <c r="B191" s="1"/>
      <c r="C191" s="1"/>
      <c r="D191" s="1"/>
      <c r="E191" s="1"/>
      <c r="F191" s="1"/>
      <c r="G191" s="1"/>
      <c r="H191" s="1"/>
      <c r="I191" s="1"/>
    </row>
    <row r="192" spans="2:9" ht="15.75" customHeight="1">
      <c r="B192" s="1"/>
      <c r="C192" s="1"/>
      <c r="D192" s="1"/>
      <c r="E192" s="1"/>
      <c r="F192" s="1"/>
      <c r="G192" s="1"/>
      <c r="H192" s="1"/>
      <c r="I192" s="1"/>
    </row>
    <row r="193" spans="2:16" ht="15.75" customHeight="1">
      <c r="B193" s="1"/>
      <c r="C193" s="1"/>
      <c r="D193" s="1"/>
      <c r="E193" s="1"/>
      <c r="F193" s="1"/>
      <c r="G193" s="1"/>
      <c r="H193" s="1"/>
      <c r="I193" s="1"/>
    </row>
    <row r="194" spans="2:16" ht="15.75" customHeight="1">
      <c r="B194" s="1"/>
      <c r="C194" s="1"/>
      <c r="D194" s="1"/>
      <c r="E194" s="1"/>
      <c r="F194" s="1"/>
      <c r="G194" s="1"/>
      <c r="H194" s="1"/>
      <c r="I194" s="1"/>
    </row>
    <row r="195" spans="2:16" ht="15.75" customHeight="1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>
      <c r="O196" s="12">
        <f>+O195*365</f>
        <v>89425</v>
      </c>
      <c r="P196" s="12" t="s">
        <v>1153</v>
      </c>
    </row>
    <row r="197" spans="2:16" ht="15.75" customHeight="1">
      <c r="O197" s="12">
        <f>+O196/1000</f>
        <v>89.424999999999997</v>
      </c>
      <c r="P197" s="12" t="s">
        <v>1154</v>
      </c>
    </row>
    <row r="198" spans="2:16" ht="15.75" customHeight="1"/>
    <row r="199" spans="2:16" ht="15.75" customHeight="1"/>
    <row r="200" spans="2:16" ht="15.75" customHeight="1"/>
    <row r="201" spans="2:16" ht="15.75" customHeight="1"/>
    <row r="202" spans="2:16" ht="15.75" customHeight="1"/>
    <row r="203" spans="2:16" ht="15.75" customHeight="1"/>
    <row r="204" spans="2:16" ht="15.75" customHeight="1"/>
    <row r="205" spans="2:16" ht="15.75" customHeight="1"/>
    <row r="206" spans="2:16" ht="15.75" customHeight="1"/>
    <row r="207" spans="2:16" ht="15.75" customHeight="1"/>
    <row r="208" spans="2:16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>
      <c r="C1" s="12" t="s">
        <v>1041</v>
      </c>
      <c r="D1" s="12">
        <v>119.96</v>
      </c>
      <c r="E1" s="12" t="s">
        <v>774</v>
      </c>
    </row>
    <row r="2" spans="3:21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1155</v>
      </c>
      <c r="O9" s="840"/>
      <c r="P9" s="823"/>
      <c r="U9" s="305"/>
    </row>
    <row r="10" spans="3:21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2"/>
      <c r="S10" s="811"/>
      <c r="T10" s="14"/>
      <c r="U10" s="305"/>
    </row>
    <row r="11" spans="3:21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>
      <c r="C18" s="70" t="s">
        <v>600</v>
      </c>
    </row>
    <row r="19" spans="1:22">
      <c r="T19" s="326"/>
    </row>
    <row r="20" spans="1:22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>
      <c r="A30" s="328"/>
      <c r="B30" s="328"/>
      <c r="F30" s="1"/>
      <c r="G30" s="328"/>
      <c r="L30" s="116"/>
      <c r="U30" s="305"/>
    </row>
    <row r="31" spans="1:22" ht="15.75" customHeight="1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>
      <c r="B80" s="1"/>
      <c r="C80" s="1"/>
      <c r="D80" s="1"/>
      <c r="E80" s="1"/>
      <c r="F80" s="1"/>
      <c r="G80" s="1"/>
      <c r="H80" s="1"/>
      <c r="I80" s="1"/>
    </row>
    <row r="81" spans="1:21" ht="15.75" customHeight="1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>
      <c r="B94" s="1"/>
      <c r="C94" s="1"/>
      <c r="D94" s="380"/>
      <c r="E94" s="1"/>
      <c r="F94" s="1"/>
      <c r="G94" s="1"/>
      <c r="H94" s="1"/>
      <c r="I94" s="1"/>
    </row>
    <row r="95" spans="1:21" ht="15.75" customHeight="1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>
      <c r="B102" s="1"/>
      <c r="C102" s="1"/>
      <c r="D102" s="1"/>
      <c r="E102" s="1"/>
      <c r="F102" s="1"/>
      <c r="G102" s="1"/>
      <c r="H102" s="1"/>
      <c r="I102" s="1"/>
    </row>
    <row r="103" spans="2:25" ht="15.75" customHeight="1">
      <c r="B103" s="1"/>
      <c r="C103" s="1"/>
      <c r="D103" s="1"/>
      <c r="E103" s="1"/>
      <c r="F103" s="1"/>
      <c r="G103" s="1"/>
      <c r="H103" s="1"/>
      <c r="I103" s="1"/>
    </row>
    <row r="104" spans="2:25" ht="15.75" customHeight="1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>
      <c r="B114" s="1"/>
      <c r="C114" s="1"/>
      <c r="D114" s="1"/>
      <c r="E114" s="1"/>
      <c r="F114" s="1"/>
      <c r="G114" s="1"/>
      <c r="H114" s="1"/>
      <c r="I114" s="1"/>
    </row>
    <row r="115" spans="2:24" ht="15.75" customHeight="1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>
      <c r="B124" s="1"/>
      <c r="C124" s="1"/>
      <c r="D124" s="1"/>
      <c r="E124" s="1"/>
      <c r="F124" s="1"/>
      <c r="G124" s="1"/>
      <c r="H124" s="1"/>
      <c r="I124" s="1"/>
    </row>
    <row r="125" spans="2:24" ht="15.75" customHeight="1">
      <c r="B125" s="1"/>
      <c r="C125" s="1"/>
      <c r="D125" s="1"/>
      <c r="E125" s="1"/>
      <c r="F125" s="1"/>
      <c r="G125" s="1"/>
      <c r="H125" s="1"/>
      <c r="I125" s="1"/>
    </row>
    <row r="126" spans="2:24" ht="15.75" customHeight="1">
      <c r="B126" s="1"/>
      <c r="C126" s="1"/>
      <c r="D126" s="1"/>
      <c r="E126" s="1"/>
      <c r="F126" s="1"/>
      <c r="G126" s="1"/>
      <c r="H126" s="1"/>
      <c r="I126" s="1"/>
    </row>
    <row r="127" spans="2:24" ht="15.75" customHeight="1">
      <c r="B127" s="1"/>
      <c r="C127" s="1"/>
      <c r="D127" s="1"/>
      <c r="E127" s="1"/>
      <c r="F127" s="1"/>
      <c r="G127" s="1"/>
      <c r="H127" s="1"/>
      <c r="I127" s="1"/>
    </row>
    <row r="128" spans="2:24" ht="15.75" customHeight="1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>
      <c r="B160" s="1"/>
      <c r="C160" s="1"/>
      <c r="D160" s="1"/>
      <c r="E160" s="1"/>
      <c r="F160" s="1"/>
      <c r="G160" s="1"/>
      <c r="H160" s="1"/>
      <c r="I160" s="1"/>
    </row>
    <row r="161" spans="2:21" ht="15.75" customHeight="1">
      <c r="B161" s="1"/>
      <c r="C161" s="1"/>
      <c r="D161" s="1"/>
      <c r="E161" s="1"/>
      <c r="F161" s="1"/>
      <c r="G161" s="1"/>
      <c r="H161" s="1"/>
      <c r="I161" s="1"/>
    </row>
    <row r="162" spans="2:21" ht="15.75" customHeight="1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>
      <c r="B163" s="1"/>
      <c r="C163" s="1"/>
      <c r="D163" s="1"/>
      <c r="E163" s="1"/>
      <c r="F163" s="1"/>
      <c r="G163" s="1"/>
      <c r="H163" s="1"/>
      <c r="I163" s="1"/>
    </row>
    <row r="164" spans="2:21" ht="15.75" customHeight="1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>
      <c r="B167" s="1"/>
      <c r="C167" s="1"/>
      <c r="D167" s="1"/>
      <c r="E167" s="1"/>
      <c r="F167" s="1"/>
      <c r="G167" s="1"/>
      <c r="H167" s="1"/>
      <c r="I167" s="1"/>
    </row>
    <row r="168" spans="2:21" ht="15.75" customHeight="1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>
      <c r="B171" s="1"/>
      <c r="C171" s="1"/>
      <c r="D171" s="1"/>
      <c r="E171" s="1"/>
      <c r="F171" s="1"/>
      <c r="G171" s="1"/>
      <c r="H171" s="1"/>
      <c r="I171" s="1"/>
    </row>
    <row r="172" spans="2:21" ht="15.75" customHeight="1">
      <c r="B172" s="1"/>
      <c r="C172" s="1"/>
      <c r="D172" s="1"/>
      <c r="E172" s="1"/>
      <c r="F172" s="1"/>
      <c r="G172" s="1"/>
      <c r="H172" s="1"/>
      <c r="I172" s="1"/>
    </row>
    <row r="173" spans="2:21" ht="15.75" customHeight="1">
      <c r="B173" s="1"/>
      <c r="C173" s="1"/>
      <c r="D173" s="1"/>
      <c r="E173" s="1"/>
      <c r="F173" s="1"/>
      <c r="G173" s="1"/>
      <c r="H173" s="1"/>
      <c r="I173" s="1"/>
    </row>
    <row r="174" spans="2:21" ht="15.75" customHeight="1">
      <c r="B174" s="1"/>
      <c r="C174" s="1"/>
      <c r="D174" s="1"/>
      <c r="E174" s="1"/>
      <c r="F174" s="1"/>
      <c r="G174" s="1"/>
      <c r="H174" s="1"/>
      <c r="I174" s="1"/>
    </row>
    <row r="175" spans="2:21" ht="15.75" customHeight="1">
      <c r="B175" s="1"/>
      <c r="C175" s="1"/>
      <c r="D175" s="1"/>
      <c r="E175" s="1"/>
      <c r="F175" s="1"/>
      <c r="G175" s="1"/>
      <c r="H175" s="1"/>
      <c r="I175" s="1"/>
    </row>
    <row r="176" spans="2:21" ht="15.75" customHeight="1">
      <c r="B176" s="1"/>
      <c r="C176" s="1"/>
      <c r="D176" s="1"/>
      <c r="E176" s="1"/>
      <c r="F176" s="1"/>
      <c r="G176" s="1"/>
      <c r="H176" s="1"/>
      <c r="I176" s="1"/>
    </row>
    <row r="177" spans="2:9" ht="15.75" customHeight="1">
      <c r="B177" s="1"/>
      <c r="C177" s="1"/>
      <c r="D177" s="1"/>
      <c r="E177" s="1"/>
      <c r="F177" s="1"/>
      <c r="G177" s="1"/>
      <c r="H177" s="1"/>
      <c r="I177" s="1"/>
    </row>
    <row r="178" spans="2:9" ht="15.75" customHeight="1">
      <c r="B178" s="1"/>
      <c r="C178" s="1"/>
      <c r="D178" s="1"/>
      <c r="E178" s="1"/>
      <c r="F178" s="1"/>
      <c r="G178" s="1"/>
      <c r="H178" s="1"/>
      <c r="I178" s="1"/>
    </row>
    <row r="179" spans="2:9" ht="15.75" customHeight="1">
      <c r="B179" s="1"/>
      <c r="C179" s="1"/>
      <c r="D179" s="1"/>
      <c r="E179" s="1"/>
      <c r="F179" s="1"/>
      <c r="G179" s="1"/>
      <c r="H179" s="1"/>
      <c r="I179" s="1"/>
    </row>
    <row r="180" spans="2:9" ht="15.75" customHeight="1">
      <c r="B180" s="1"/>
      <c r="C180" s="1"/>
      <c r="D180" s="1"/>
      <c r="E180" s="1"/>
      <c r="F180" s="1"/>
      <c r="G180" s="1"/>
      <c r="H180" s="1"/>
      <c r="I180" s="1"/>
    </row>
    <row r="181" spans="2:9" ht="15.75" customHeight="1">
      <c r="B181" s="1"/>
      <c r="C181" s="1"/>
      <c r="D181" s="1"/>
      <c r="E181" s="1"/>
      <c r="F181" s="1"/>
      <c r="G181" s="1"/>
      <c r="H181" s="1"/>
      <c r="I181" s="1"/>
    </row>
    <row r="182" spans="2:9" ht="15.75" customHeight="1">
      <c r="B182" s="1"/>
      <c r="C182" s="1"/>
      <c r="D182" s="1"/>
      <c r="E182" s="1"/>
      <c r="F182" s="1"/>
      <c r="G182" s="1"/>
      <c r="H182" s="1"/>
      <c r="I182" s="1"/>
    </row>
    <row r="183" spans="2:9" ht="15.75" customHeight="1">
      <c r="B183" s="1"/>
      <c r="C183" s="1"/>
      <c r="D183" s="1"/>
      <c r="E183" s="1"/>
      <c r="F183" s="1"/>
      <c r="G183" s="1"/>
      <c r="H183" s="1"/>
      <c r="I183" s="1"/>
    </row>
    <row r="184" spans="2:9" ht="15.75" customHeight="1">
      <c r="B184" s="1"/>
      <c r="C184" s="1"/>
      <c r="D184" s="1"/>
      <c r="E184" s="1"/>
      <c r="F184" s="1"/>
      <c r="G184" s="1"/>
      <c r="H184" s="1"/>
      <c r="I184" s="1"/>
    </row>
    <row r="185" spans="2:9" ht="15.75" customHeight="1">
      <c r="B185" s="1"/>
      <c r="C185" s="1"/>
      <c r="D185" s="1"/>
      <c r="E185" s="1"/>
      <c r="F185" s="1"/>
      <c r="G185" s="1"/>
      <c r="H185" s="1"/>
      <c r="I185" s="1"/>
    </row>
    <row r="186" spans="2:9" ht="15.75" customHeight="1">
      <c r="B186" s="1"/>
      <c r="C186" s="1"/>
      <c r="D186" s="1"/>
      <c r="E186" s="1"/>
      <c r="F186" s="1"/>
      <c r="G186" s="1"/>
      <c r="H186" s="1"/>
      <c r="I186" s="1"/>
    </row>
    <row r="187" spans="2:9" ht="15.75" customHeight="1">
      <c r="B187" s="1"/>
      <c r="C187" s="1"/>
      <c r="D187" s="1"/>
      <c r="E187" s="1"/>
      <c r="F187" s="1"/>
      <c r="G187" s="1"/>
      <c r="H187" s="1"/>
      <c r="I187" s="1"/>
    </row>
    <row r="188" spans="2:9" ht="15.75" customHeight="1">
      <c r="B188" s="1"/>
      <c r="C188" s="1"/>
      <c r="D188" s="1"/>
      <c r="E188" s="1"/>
      <c r="F188" s="1"/>
      <c r="G188" s="1"/>
      <c r="H188" s="1"/>
      <c r="I188" s="1"/>
    </row>
    <row r="189" spans="2:9" ht="15.75" customHeight="1">
      <c r="B189" s="1"/>
      <c r="C189" s="1"/>
      <c r="D189" s="1"/>
      <c r="E189" s="1"/>
      <c r="F189" s="1"/>
      <c r="G189" s="1"/>
      <c r="H189" s="1"/>
      <c r="I189" s="1"/>
    </row>
    <row r="190" spans="2:9" ht="15.75" customHeight="1">
      <c r="B190" s="1"/>
      <c r="C190" s="1"/>
      <c r="D190" s="1"/>
      <c r="E190" s="1"/>
      <c r="F190" s="1"/>
      <c r="G190" s="1"/>
      <c r="H190" s="1"/>
      <c r="I190" s="1"/>
    </row>
    <row r="191" spans="2:9" ht="15.75" customHeight="1">
      <c r="B191" s="1"/>
      <c r="C191" s="1"/>
      <c r="D191" s="1"/>
      <c r="E191" s="1"/>
      <c r="F191" s="1"/>
      <c r="G191" s="1"/>
      <c r="H191" s="1"/>
      <c r="I191" s="1"/>
    </row>
    <row r="192" spans="2:9" ht="15.75" customHeight="1">
      <c r="B192" s="1"/>
      <c r="C192" s="1"/>
      <c r="D192" s="1"/>
      <c r="E192" s="1"/>
      <c r="F192" s="1"/>
      <c r="G192" s="1"/>
      <c r="H192" s="1"/>
      <c r="I192" s="1"/>
    </row>
    <row r="193" spans="2:16" ht="15.75" customHeight="1">
      <c r="B193" s="1"/>
      <c r="C193" s="1"/>
      <c r="D193" s="1"/>
      <c r="E193" s="1"/>
      <c r="F193" s="1"/>
      <c r="G193" s="1"/>
      <c r="H193" s="1"/>
      <c r="I193" s="1"/>
    </row>
    <row r="194" spans="2:16" ht="15.75" customHeight="1">
      <c r="B194" s="1"/>
      <c r="C194" s="1"/>
      <c r="D194" s="1"/>
      <c r="E194" s="1"/>
      <c r="F194" s="1"/>
      <c r="G194" s="1"/>
      <c r="H194" s="1"/>
      <c r="I194" s="1"/>
    </row>
    <row r="195" spans="2:16" ht="15.75" customHeight="1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>
      <c r="O196" s="12">
        <f>+O195*365</f>
        <v>89425</v>
      </c>
      <c r="P196" s="12" t="s">
        <v>1153</v>
      </c>
    </row>
    <row r="197" spans="2:16" ht="15.75" customHeight="1">
      <c r="O197" s="12">
        <f>+O196/1000</f>
        <v>89.424999999999997</v>
      </c>
      <c r="P197" s="12" t="s">
        <v>1154</v>
      </c>
    </row>
    <row r="198" spans="2:16" ht="15.75" customHeight="1"/>
    <row r="199" spans="2:16" ht="15.75" customHeight="1"/>
    <row r="200" spans="2:16" ht="15.75" customHeight="1"/>
    <row r="201" spans="2:16" ht="15.75" customHeight="1"/>
    <row r="202" spans="2:16" ht="15.75" customHeight="1"/>
    <row r="203" spans="2:16" ht="15.75" customHeight="1"/>
    <row r="204" spans="2:16" ht="15.75" customHeight="1"/>
    <row r="205" spans="2:16" ht="15.75" customHeight="1"/>
    <row r="206" spans="2:16" ht="15.75" customHeight="1"/>
    <row r="207" spans="2:16" ht="15.75" customHeight="1"/>
    <row r="208" spans="2:16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>
      <c r="D2" s="846" t="s">
        <v>1189</v>
      </c>
      <c r="E2" s="847"/>
      <c r="F2" s="847"/>
      <c r="G2" s="847"/>
      <c r="H2" s="848"/>
    </row>
    <row r="3" spans="1:23">
      <c r="D3" s="426"/>
      <c r="E3" s="849" t="s">
        <v>1190</v>
      </c>
      <c r="F3" s="850"/>
      <c r="G3" s="849" t="s">
        <v>1191</v>
      </c>
      <c r="H3" s="850"/>
    </row>
    <row r="4" spans="1:23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>
      <c r="D9" s="16"/>
      <c r="E9" s="2"/>
      <c r="F9" s="427"/>
      <c r="G9" s="2"/>
      <c r="H9" s="427"/>
    </row>
    <row r="10" spans="1:23">
      <c r="D10" s="16"/>
      <c r="E10" s="2"/>
      <c r="F10" s="427"/>
      <c r="G10" s="2"/>
      <c r="H10" s="427"/>
    </row>
    <row r="11" spans="1:23" ht="15.75">
      <c r="N11" s="851" t="s">
        <v>1199</v>
      </c>
      <c r="O11" s="811"/>
      <c r="P11" s="811"/>
      <c r="Q11" s="811"/>
      <c r="R11" s="811"/>
      <c r="S11" s="811"/>
      <c r="T11" s="811"/>
      <c r="U11" s="811"/>
      <c r="V11" s="99"/>
      <c r="W11" s="99"/>
    </row>
    <row r="12" spans="1:23" ht="37.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/>
    <row r="37" spans="1:26" ht="15.75" customHeight="1"/>
    <row r="38" spans="1:26" ht="15.75" customHeight="1">
      <c r="B38" s="445"/>
      <c r="C38" s="12" t="s">
        <v>1272</v>
      </c>
    </row>
    <row r="39" spans="1:26" ht="15.75" customHeight="1"/>
    <row r="40" spans="1:26" ht="15.75" customHeight="1"/>
    <row r="41" spans="1:26" ht="15.75" customHeight="1"/>
    <row r="42" spans="1:26" ht="15.75" customHeight="1"/>
    <row r="43" spans="1:26" ht="15.75" customHeight="1"/>
    <row r="44" spans="1:26" ht="15.75" customHeight="1"/>
    <row r="45" spans="1:26" ht="15.75" customHeight="1"/>
    <row r="46" spans="1:26" ht="15.75" customHeight="1"/>
    <row r="47" spans="1:26" ht="15.75" customHeight="1"/>
    <row r="48" spans="1:26" ht="15.75" customHeight="1"/>
    <row r="49" spans="5:22" ht="15.75" customHeight="1"/>
    <row r="50" spans="5:22" ht="15.75" customHeight="1"/>
    <row r="51" spans="5:22" ht="15.75" customHeight="1"/>
    <row r="52" spans="5:22" ht="15.75" customHeight="1"/>
    <row r="53" spans="5:22" ht="15.75" customHeight="1"/>
    <row r="54" spans="5:22" ht="15.75" customHeight="1"/>
    <row r="55" spans="5:22" ht="15.75" customHeight="1"/>
    <row r="56" spans="5:22" ht="15.75" customHeight="1">
      <c r="V56" s="205"/>
    </row>
    <row r="57" spans="5:22" ht="15.75" customHeight="1"/>
    <row r="58" spans="5:22" ht="15.75" customHeight="1"/>
    <row r="59" spans="5:22" ht="15.75" customHeight="1">
      <c r="G59" s="810" t="s">
        <v>7</v>
      </c>
      <c r="H59" s="811"/>
      <c r="J59" s="852" t="s">
        <v>686</v>
      </c>
      <c r="K59" s="811"/>
    </row>
    <row r="60" spans="5:22" ht="15.75" customHeight="1">
      <c r="F60" s="432"/>
      <c r="H60" s="228"/>
      <c r="K60" s="228"/>
    </row>
    <row r="61" spans="5:22" ht="15.75" customHeight="1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/>
    <row r="68" spans="5:12" ht="15.75" customHeight="1"/>
    <row r="69" spans="5:12" ht="15.75" customHeight="1"/>
    <row r="70" spans="5:12" ht="15.75" customHeight="1"/>
    <row r="71" spans="5:12" ht="15.75" customHeight="1"/>
    <row r="72" spans="5:12" ht="15.75" customHeight="1"/>
    <row r="73" spans="5:12" ht="15.75" customHeight="1"/>
    <row r="74" spans="5:12" ht="15.75" customHeight="1"/>
    <row r="75" spans="5:12" ht="15.75" customHeight="1"/>
    <row r="76" spans="5:12" ht="15.75" customHeight="1"/>
    <row r="77" spans="5:12" ht="15.75" customHeight="1"/>
    <row r="78" spans="5:12" ht="15.75" customHeight="1"/>
    <row r="79" spans="5:12" ht="15.75" customHeight="1"/>
    <row r="80" spans="5:12" ht="15.75" customHeight="1">
      <c r="G80" s="12" t="s">
        <v>1222</v>
      </c>
      <c r="L80" s="12" t="s">
        <v>1277</v>
      </c>
    </row>
    <row r="81" spans="5:15" ht="15.75" customHeight="1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>
      <c r="G94" s="12">
        <v>513095.98389041098</v>
      </c>
      <c r="L94" s="12">
        <f ca="1">+SUM(L81:L93)</f>
        <v>3704867.8746301378</v>
      </c>
    </row>
    <row r="95" spans="5:15" ht="15.75" customHeight="1"/>
    <row r="96" spans="5:15" ht="15.75" customHeight="1"/>
    <row r="97" spans="5:15" ht="15.75" customHeight="1"/>
    <row r="98" spans="5:15" ht="15.75" customHeight="1"/>
    <row r="99" spans="5:15" ht="15.75" customHeight="1"/>
    <row r="100" spans="5:15" ht="15.75" customHeight="1"/>
    <row r="101" spans="5:15" ht="15.75" customHeight="1"/>
    <row r="102" spans="5:15" ht="15.75" customHeight="1"/>
    <row r="103" spans="5:15" ht="15.75" customHeight="1">
      <c r="E103" s="810" t="s">
        <v>1290</v>
      </c>
      <c r="F103" s="811"/>
    </row>
    <row r="104" spans="5:15" ht="15.75" customHeight="1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>
      <c r="E105" s="14" t="s">
        <v>1300</v>
      </c>
      <c r="F105" s="14" t="s">
        <v>1301</v>
      </c>
    </row>
    <row r="106" spans="5:15" ht="15.75" customHeight="1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>
      <c r="E108" s="14" t="s">
        <v>1305</v>
      </c>
      <c r="F108" s="14" t="s">
        <v>1301</v>
      </c>
    </row>
    <row r="109" spans="5:15" ht="15.75" customHeight="1">
      <c r="E109" s="14" t="s">
        <v>1306</v>
      </c>
      <c r="F109" s="14" t="s">
        <v>1301</v>
      </c>
    </row>
    <row r="110" spans="5:15" ht="15.75" customHeight="1">
      <c r="E110" s="14" t="s">
        <v>1307</v>
      </c>
      <c r="F110" s="14" t="s">
        <v>1301</v>
      </c>
    </row>
    <row r="111" spans="5:15" ht="15.75" customHeight="1">
      <c r="E111" s="14" t="s">
        <v>1308</v>
      </c>
      <c r="F111" s="14" t="s">
        <v>1301</v>
      </c>
    </row>
    <row r="112" spans="5:15" ht="15.75" customHeight="1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>
      <c r="E113" s="14" t="s">
        <v>1309</v>
      </c>
      <c r="F113" s="14" t="s">
        <v>1301</v>
      </c>
    </row>
    <row r="114" spans="5:6" ht="15.75" customHeight="1">
      <c r="E114" s="14" t="s">
        <v>1310</v>
      </c>
      <c r="F114" s="14"/>
    </row>
    <row r="115" spans="5:6" ht="15.75" customHeight="1">
      <c r="E115" s="14" t="s">
        <v>1311</v>
      </c>
      <c r="F115" s="14" t="s">
        <v>1301</v>
      </c>
    </row>
    <row r="116" spans="5:6" ht="15.75" customHeight="1">
      <c r="E116" s="14" t="s">
        <v>1312</v>
      </c>
      <c r="F116" s="14" t="s">
        <v>1301</v>
      </c>
    </row>
    <row r="117" spans="5:6" ht="15.75" customHeight="1">
      <c r="E117" s="14" t="s">
        <v>1313</v>
      </c>
      <c r="F117" s="14" t="s">
        <v>1301</v>
      </c>
    </row>
    <row r="118" spans="5:6" ht="15.75" customHeight="1">
      <c r="E118" s="14" t="s">
        <v>1314</v>
      </c>
      <c r="F118" s="14" t="s">
        <v>1301</v>
      </c>
    </row>
    <row r="119" spans="5:6" ht="15.75" customHeight="1">
      <c r="E119" s="14" t="s">
        <v>1315</v>
      </c>
      <c r="F119" s="14" t="s">
        <v>1301</v>
      </c>
    </row>
    <row r="120" spans="5:6" ht="15.75" customHeight="1">
      <c r="E120" s="14" t="s">
        <v>1316</v>
      </c>
      <c r="F120" s="14"/>
    </row>
    <row r="121" spans="5:6" ht="15.75" customHeight="1"/>
    <row r="122" spans="5:6" ht="15.75" customHeight="1"/>
    <row r="123" spans="5:6" ht="15.75" customHeight="1"/>
    <row r="124" spans="5:6" ht="15.75" customHeight="1"/>
    <row r="125" spans="5:6" ht="15.75" customHeight="1"/>
    <row r="126" spans="5:6" ht="15.75" customHeight="1"/>
    <row r="127" spans="5:6" ht="15.75" customHeight="1"/>
    <row r="128" spans="5:6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>
      <c r="L3" s="306"/>
      <c r="M3" s="306"/>
    </row>
    <row r="4" spans="8:61" ht="15.7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>
      <c r="L29" s="306"/>
      <c r="M29" s="306"/>
    </row>
    <row r="30" spans="1:61" ht="18" customHeight="1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>
      <c r="L31" s="306"/>
      <c r="M31" s="306"/>
      <c r="O31" s="231"/>
    </row>
    <row r="32" spans="1:61" ht="15.75" customHeight="1">
      <c r="L32" s="306"/>
      <c r="M32" s="306"/>
    </row>
    <row r="33" spans="1:43" ht="15.75" customHeight="1">
      <c r="I33" s="12">
        <v>5800</v>
      </c>
      <c r="J33" s="12" t="s">
        <v>743</v>
      </c>
      <c r="L33" s="306"/>
      <c r="M33" s="306"/>
    </row>
    <row r="34" spans="1:43" ht="15.75" customHeight="1">
      <c r="I34" s="491">
        <v>5800000</v>
      </c>
      <c r="J34" s="12" t="s">
        <v>651</v>
      </c>
      <c r="L34" s="306"/>
      <c r="M34" s="306"/>
    </row>
    <row r="35" spans="1:43" ht="15.75" customHeight="1">
      <c r="I35" s="12">
        <v>5.7</v>
      </c>
      <c r="J35" s="12" t="s">
        <v>1332</v>
      </c>
      <c r="L35" s="306"/>
      <c r="M35" s="306"/>
    </row>
    <row r="36" spans="1:43" ht="15.75" customHeight="1">
      <c r="I36" s="12">
        <v>1</v>
      </c>
      <c r="J36" s="12" t="s">
        <v>1333</v>
      </c>
      <c r="L36" s="306"/>
      <c r="M36" s="306"/>
    </row>
    <row r="37" spans="1:43" ht="15.75" customHeight="1">
      <c r="D37" s="14" t="s">
        <v>1325</v>
      </c>
      <c r="E37" s="14" t="s">
        <v>1325</v>
      </c>
      <c r="L37" s="306"/>
      <c r="M37" s="492"/>
      <c r="N37" s="853" t="s">
        <v>1334</v>
      </c>
      <c r="O37" s="808"/>
      <c r="P37" s="808"/>
      <c r="Q37" s="808"/>
      <c r="R37" s="808"/>
      <c r="S37" s="808"/>
      <c r="T37" s="808"/>
      <c r="U37" s="808"/>
      <c r="V37" s="808"/>
      <c r="W37" s="809"/>
      <c r="X37" s="492"/>
      <c r="Y37" s="492"/>
      <c r="Z37" s="492"/>
      <c r="AE37" s="854" t="s">
        <v>1335</v>
      </c>
      <c r="AF37" s="808"/>
      <c r="AG37" s="808"/>
      <c r="AH37" s="808"/>
      <c r="AI37" s="808"/>
      <c r="AJ37" s="808"/>
      <c r="AK37" s="808"/>
      <c r="AL37" s="808"/>
      <c r="AM37" s="808"/>
      <c r="AN37" s="809"/>
      <c r="AO37" s="216"/>
      <c r="AP37" s="216"/>
      <c r="AQ37" s="216"/>
    </row>
    <row r="38" spans="1:43" ht="15.75" customHeight="1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>
      <c r="L75" s="306"/>
      <c r="M75" s="306"/>
    </row>
    <row r="76" spans="2:43" ht="15.75" customHeight="1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>
      <c r="L84" s="306"/>
      <c r="M84" s="306"/>
      <c r="Q84" s="231"/>
    </row>
    <row r="85" spans="3:26" ht="15.75" customHeight="1">
      <c r="L85" s="306"/>
      <c r="M85" s="306"/>
    </row>
    <row r="86" spans="3:26" ht="15.75" customHeight="1">
      <c r="L86" s="306"/>
      <c r="M86" s="492"/>
      <c r="N86" s="853" t="s">
        <v>1334</v>
      </c>
      <c r="O86" s="808"/>
      <c r="P86" s="808"/>
      <c r="Q86" s="808"/>
      <c r="R86" s="808"/>
      <c r="S86" s="808"/>
      <c r="T86" s="808"/>
      <c r="U86" s="808"/>
      <c r="V86" s="808"/>
      <c r="W86" s="809"/>
      <c r="X86" s="492"/>
      <c r="Y86" s="492"/>
      <c r="Z86" s="492"/>
    </row>
    <row r="87" spans="3:26" ht="15.75" customHeight="1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3" t="s">
        <v>1334</v>
      </c>
      <c r="O115" s="808"/>
      <c r="P115" s="808"/>
      <c r="Q115" s="808"/>
      <c r="R115" s="808"/>
      <c r="S115" s="808"/>
      <c r="T115" s="808"/>
      <c r="U115" s="808"/>
      <c r="V115" s="808"/>
      <c r="W115" s="80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>
      <c r="L179" s="306"/>
      <c r="M179" s="306"/>
    </row>
    <row r="180" spans="1:61" ht="15.75" customHeight="1">
      <c r="L180" s="306"/>
      <c r="M180" s="306"/>
    </row>
    <row r="181" spans="1:61" ht="15.75" customHeight="1">
      <c r="L181" s="306"/>
      <c r="M181" s="306"/>
    </row>
    <row r="182" spans="1:61" ht="15.75" customHeight="1">
      <c r="L182" s="306"/>
      <c r="M182" s="306"/>
    </row>
    <row r="183" spans="1:61" ht="15.75" customHeight="1">
      <c r="L183" s="306"/>
      <c r="M183" s="306"/>
    </row>
    <row r="184" spans="1:61" ht="15.75" customHeight="1">
      <c r="L184" s="306"/>
      <c r="M184" s="306"/>
    </row>
    <row r="185" spans="1:61" ht="15.75" customHeight="1">
      <c r="L185" s="306"/>
      <c r="M185" s="306"/>
    </row>
    <row r="186" spans="1:61" ht="15.75" customHeight="1">
      <c r="L186" s="306"/>
      <c r="M186" s="306"/>
    </row>
    <row r="187" spans="1:61" ht="15.75" customHeight="1">
      <c r="L187" s="306"/>
      <c r="M187" s="306"/>
    </row>
    <row r="188" spans="1:61" ht="15.75" customHeight="1">
      <c r="L188" s="306"/>
      <c r="M188" s="306"/>
    </row>
    <row r="189" spans="1:61" ht="15.75" customHeight="1">
      <c r="L189" s="306"/>
      <c r="M189" s="306"/>
    </row>
    <row r="190" spans="1:61" ht="15.75" customHeight="1">
      <c r="L190" s="306"/>
      <c r="M190" s="306"/>
    </row>
    <row r="191" spans="1:61" ht="15.75" customHeight="1">
      <c r="L191" s="306"/>
      <c r="M191" s="306"/>
    </row>
    <row r="192" spans="1:61" ht="15.75" customHeight="1">
      <c r="L192" s="306"/>
      <c r="M192" s="306"/>
    </row>
    <row r="193" spans="12:13" ht="15.75" customHeight="1">
      <c r="L193" s="306"/>
      <c r="M193" s="306"/>
    </row>
    <row r="194" spans="12:13" ht="15.75" customHeight="1">
      <c r="L194" s="306"/>
      <c r="M194" s="306"/>
    </row>
    <row r="195" spans="12:13" ht="15.75" customHeight="1">
      <c r="L195" s="306"/>
      <c r="M195" s="306"/>
    </row>
    <row r="196" spans="12:13" ht="15.75" customHeight="1">
      <c r="L196" s="306"/>
      <c r="M196" s="306"/>
    </row>
    <row r="197" spans="12:13" ht="15.75" customHeight="1">
      <c r="L197" s="306"/>
      <c r="M197" s="306"/>
    </row>
    <row r="198" spans="12:13" ht="15.75" customHeight="1">
      <c r="L198" s="306"/>
      <c r="M198" s="306"/>
    </row>
    <row r="199" spans="12:13" ht="15.75" customHeight="1">
      <c r="L199" s="306"/>
      <c r="M199" s="306"/>
    </row>
    <row r="200" spans="12:13" ht="15.75" customHeight="1">
      <c r="L200" s="306"/>
      <c r="M200" s="306"/>
    </row>
    <row r="201" spans="12:13" ht="15.75" customHeight="1">
      <c r="L201" s="306"/>
      <c r="M201" s="306"/>
    </row>
    <row r="202" spans="12:13" ht="15.75" customHeight="1">
      <c r="L202" s="306"/>
      <c r="M202" s="306"/>
    </row>
    <row r="203" spans="12:13" ht="15.75" customHeight="1">
      <c r="L203" s="306"/>
      <c r="M203" s="306"/>
    </row>
    <row r="204" spans="12:13" ht="15.75" customHeight="1">
      <c r="L204" s="306"/>
      <c r="M204" s="306"/>
    </row>
    <row r="205" spans="12:13" ht="15.75" customHeight="1">
      <c r="L205" s="306"/>
      <c r="M205" s="306"/>
    </row>
    <row r="206" spans="12:13" ht="15.75" customHeight="1">
      <c r="L206" s="306"/>
      <c r="M206" s="306"/>
    </row>
    <row r="207" spans="12:13" ht="15.75" customHeight="1">
      <c r="L207" s="306"/>
      <c r="M207" s="306"/>
    </row>
    <row r="208" spans="12:13" ht="15.75" customHeight="1">
      <c r="L208" s="306"/>
      <c r="M208" s="306"/>
    </row>
    <row r="209" spans="12:13" ht="15.75" customHeight="1">
      <c r="L209" s="306"/>
      <c r="M209" s="306"/>
    </row>
    <row r="210" spans="12:13" ht="15.75" customHeight="1">
      <c r="L210" s="306"/>
      <c r="M210" s="306"/>
    </row>
    <row r="211" spans="12:13" ht="15.75" customHeight="1">
      <c r="L211" s="306"/>
      <c r="M211" s="306"/>
    </row>
    <row r="212" spans="12:13" ht="15.75" customHeight="1">
      <c r="L212" s="306"/>
      <c r="M212" s="306"/>
    </row>
    <row r="213" spans="12:13" ht="15.75" customHeight="1">
      <c r="L213" s="306"/>
      <c r="M213" s="306"/>
    </row>
    <row r="214" spans="12:13" ht="15.75" customHeight="1">
      <c r="L214" s="306"/>
      <c r="M214" s="306"/>
    </row>
    <row r="215" spans="12:13" ht="15.75" customHeight="1">
      <c r="L215" s="306"/>
      <c r="M215" s="306"/>
    </row>
    <row r="216" spans="12:13" ht="15.75" customHeight="1">
      <c r="L216" s="306"/>
      <c r="M216" s="306"/>
    </row>
    <row r="217" spans="12:13" ht="15.75" customHeight="1">
      <c r="L217" s="306"/>
      <c r="M217" s="306"/>
    </row>
    <row r="218" spans="12:13" ht="15.75" customHeight="1">
      <c r="L218" s="306"/>
      <c r="M218" s="306"/>
    </row>
    <row r="219" spans="12:13" ht="15.75" customHeight="1">
      <c r="L219" s="306"/>
      <c r="M219" s="306"/>
    </row>
    <row r="220" spans="12:13" ht="15.75" customHeight="1">
      <c r="L220" s="306"/>
      <c r="M220" s="306"/>
    </row>
    <row r="221" spans="12:13" ht="15.75" customHeight="1">
      <c r="L221" s="306"/>
      <c r="M221" s="306"/>
    </row>
    <row r="222" spans="12:13" ht="15.75" customHeight="1">
      <c r="L222" s="306"/>
      <c r="M222" s="306"/>
    </row>
    <row r="223" spans="12:13" ht="15.75" customHeight="1">
      <c r="L223" s="306"/>
      <c r="M223" s="306"/>
    </row>
    <row r="224" spans="12:13" ht="15.75" customHeight="1">
      <c r="L224" s="306"/>
      <c r="M224" s="306"/>
    </row>
    <row r="225" spans="12:13" ht="15.75" customHeight="1">
      <c r="L225" s="306"/>
      <c r="M225" s="306"/>
    </row>
    <row r="226" spans="12:13" ht="15.75" customHeight="1">
      <c r="L226" s="306"/>
      <c r="M226" s="306"/>
    </row>
    <row r="227" spans="12:13" ht="15.75" customHeight="1">
      <c r="L227" s="306"/>
      <c r="M227" s="306"/>
    </row>
    <row r="228" spans="12:13" ht="15.75" customHeight="1">
      <c r="L228" s="306"/>
      <c r="M228" s="306"/>
    </row>
    <row r="229" spans="12:13" ht="15.75" customHeight="1">
      <c r="L229" s="306"/>
      <c r="M229" s="306"/>
    </row>
    <row r="230" spans="12:13" ht="15.75" customHeight="1">
      <c r="L230" s="306"/>
      <c r="M230" s="306"/>
    </row>
    <row r="231" spans="12:13" ht="15.75" customHeight="1">
      <c r="L231" s="306"/>
      <c r="M231" s="306"/>
    </row>
    <row r="232" spans="12:13" ht="15.75" customHeight="1">
      <c r="L232" s="306"/>
      <c r="M232" s="306"/>
    </row>
    <row r="233" spans="12:13" ht="15.75" customHeight="1">
      <c r="L233" s="306"/>
      <c r="M233" s="306"/>
    </row>
    <row r="234" spans="12:13" ht="15.75" customHeight="1">
      <c r="L234" s="306"/>
      <c r="M234" s="306"/>
    </row>
    <row r="235" spans="12:13" ht="15.75" customHeight="1">
      <c r="L235" s="306"/>
      <c r="M235" s="306"/>
    </row>
    <row r="236" spans="12:13" ht="15.75" customHeight="1">
      <c r="L236" s="306"/>
      <c r="M236" s="306"/>
    </row>
    <row r="237" spans="12:13" ht="15.75" customHeight="1">
      <c r="L237" s="306"/>
      <c r="M237" s="306"/>
    </row>
    <row r="238" spans="12:13" ht="15.75" customHeight="1">
      <c r="L238" s="306"/>
      <c r="M238" s="306"/>
    </row>
    <row r="239" spans="12:13" ht="15.75" customHeight="1">
      <c r="L239" s="306"/>
      <c r="M239" s="306"/>
    </row>
    <row r="240" spans="12:13" ht="15.75" customHeight="1">
      <c r="L240" s="306"/>
      <c r="M240" s="306"/>
    </row>
    <row r="241" spans="12:13" ht="15.75" customHeight="1">
      <c r="L241" s="306"/>
      <c r="M241" s="306"/>
    </row>
    <row r="242" spans="12:13" ht="15.75" customHeight="1">
      <c r="L242" s="306"/>
      <c r="M242" s="306"/>
    </row>
    <row r="243" spans="12:13" ht="15.75" customHeight="1">
      <c r="L243" s="306"/>
      <c r="M243" s="306"/>
    </row>
    <row r="244" spans="12:13" ht="15.75" customHeight="1">
      <c r="L244" s="306"/>
      <c r="M244" s="306"/>
    </row>
    <row r="245" spans="12:13" ht="15.75" customHeight="1">
      <c r="L245" s="306"/>
      <c r="M245" s="306"/>
    </row>
    <row r="246" spans="12:13" ht="15.75" customHeight="1">
      <c r="L246" s="306"/>
      <c r="M246" s="306"/>
    </row>
    <row r="247" spans="12:13" ht="15.75" customHeight="1">
      <c r="L247" s="306"/>
      <c r="M247" s="306"/>
    </row>
    <row r="248" spans="12:13" ht="15.75" customHeight="1">
      <c r="L248" s="306"/>
      <c r="M248" s="306"/>
    </row>
    <row r="249" spans="12:13" ht="15.75" customHeight="1">
      <c r="L249" s="306"/>
      <c r="M249" s="306"/>
    </row>
    <row r="250" spans="12:13" ht="15.75" customHeight="1">
      <c r="L250" s="306"/>
      <c r="M250" s="306"/>
    </row>
    <row r="251" spans="12:13" ht="15.75" customHeight="1">
      <c r="L251" s="306"/>
      <c r="M251" s="306"/>
    </row>
    <row r="252" spans="12:13" ht="15.75" customHeight="1">
      <c r="L252" s="306"/>
      <c r="M252" s="306"/>
    </row>
    <row r="253" spans="12:13" ht="15.75" customHeight="1">
      <c r="L253" s="306"/>
      <c r="M253" s="306"/>
    </row>
    <row r="254" spans="12:13" ht="15.75" customHeight="1">
      <c r="L254" s="306"/>
      <c r="M254" s="306"/>
    </row>
    <row r="255" spans="12:13" ht="15.75" customHeight="1">
      <c r="L255" s="306"/>
      <c r="M255" s="306"/>
    </row>
    <row r="256" spans="12:13" ht="15.75" customHeight="1">
      <c r="L256" s="306"/>
      <c r="M256" s="306"/>
    </row>
    <row r="257" spans="12:13" ht="15.75" customHeight="1">
      <c r="L257" s="306"/>
      <c r="M257" s="306"/>
    </row>
    <row r="258" spans="12:13" ht="15.75" customHeight="1">
      <c r="L258" s="306"/>
      <c r="M258" s="306"/>
    </row>
    <row r="259" spans="12:13" ht="15.75" customHeight="1">
      <c r="L259" s="306"/>
      <c r="M259" s="306"/>
    </row>
    <row r="260" spans="12:13" ht="15.75" customHeight="1">
      <c r="L260" s="306"/>
      <c r="M260" s="306"/>
    </row>
    <row r="261" spans="12:13" ht="15.75" customHeight="1">
      <c r="L261" s="306"/>
      <c r="M261" s="306"/>
    </row>
    <row r="262" spans="12:13" ht="15.75" customHeight="1">
      <c r="L262" s="306"/>
      <c r="M262" s="306"/>
    </row>
    <row r="263" spans="12:13" ht="15.75" customHeight="1">
      <c r="L263" s="306"/>
      <c r="M263" s="306"/>
    </row>
    <row r="264" spans="12:13" ht="15.75" customHeight="1">
      <c r="L264" s="306"/>
      <c r="M264" s="306"/>
    </row>
    <row r="265" spans="12:13" ht="15.75" customHeight="1">
      <c r="L265" s="306"/>
      <c r="M265" s="306"/>
    </row>
    <row r="266" spans="12:13" ht="15.75" customHeight="1">
      <c r="L266" s="306"/>
      <c r="M266" s="306"/>
    </row>
    <row r="267" spans="12:13" ht="15.75" customHeight="1">
      <c r="L267" s="306"/>
      <c r="M267" s="306"/>
    </row>
    <row r="268" spans="12:13" ht="15.75" customHeight="1">
      <c r="L268" s="306"/>
      <c r="M268" s="306"/>
    </row>
    <row r="269" spans="12:13" ht="15.75" customHeight="1">
      <c r="L269" s="306"/>
      <c r="M269" s="306"/>
    </row>
    <row r="270" spans="12:13" ht="15.75" customHeight="1">
      <c r="L270" s="306"/>
      <c r="M270" s="306"/>
    </row>
    <row r="271" spans="12:13" ht="15.75" customHeight="1">
      <c r="L271" s="306"/>
      <c r="M271" s="306"/>
    </row>
    <row r="272" spans="12:13" ht="15.75" customHeight="1">
      <c r="L272" s="306"/>
      <c r="M272" s="306"/>
    </row>
    <row r="273" spans="12:13" ht="15.75" customHeight="1">
      <c r="L273" s="306"/>
      <c r="M273" s="306"/>
    </row>
    <row r="274" spans="12:13" ht="15.75" customHeight="1">
      <c r="L274" s="306"/>
      <c r="M274" s="306"/>
    </row>
    <row r="275" spans="12:13" ht="15.75" customHeight="1">
      <c r="L275" s="306"/>
      <c r="M275" s="306"/>
    </row>
    <row r="276" spans="12:13" ht="15.75" customHeight="1">
      <c r="L276" s="306"/>
      <c r="M276" s="306"/>
    </row>
    <row r="277" spans="12:13" ht="15.75" customHeight="1">
      <c r="L277" s="306"/>
      <c r="M277" s="306"/>
    </row>
    <row r="278" spans="12:13" ht="15.75" customHeight="1">
      <c r="L278" s="306"/>
      <c r="M278" s="306"/>
    </row>
    <row r="279" spans="12:13" ht="15.75" customHeight="1">
      <c r="L279" s="306"/>
      <c r="M279" s="306"/>
    </row>
    <row r="280" spans="12:13" ht="15.75" customHeight="1">
      <c r="L280" s="306"/>
      <c r="M280" s="306"/>
    </row>
    <row r="281" spans="12:13" ht="15.75" customHeight="1">
      <c r="L281" s="306"/>
      <c r="M281" s="306"/>
    </row>
    <row r="282" spans="12:13" ht="15.75" customHeight="1">
      <c r="L282" s="306"/>
      <c r="M282" s="306"/>
    </row>
    <row r="283" spans="12:13" ht="15.75" customHeight="1">
      <c r="L283" s="306"/>
      <c r="M283" s="306"/>
    </row>
    <row r="284" spans="12:13" ht="15.75" customHeight="1">
      <c r="L284" s="306"/>
      <c r="M284" s="306"/>
    </row>
    <row r="285" spans="12:13" ht="15.75" customHeight="1">
      <c r="L285" s="306"/>
      <c r="M285" s="306"/>
    </row>
    <row r="286" spans="12:13" ht="15.75" customHeight="1">
      <c r="L286" s="306"/>
      <c r="M286" s="306"/>
    </row>
    <row r="287" spans="12:13" ht="15.75" customHeight="1">
      <c r="L287" s="306"/>
      <c r="M287" s="306"/>
    </row>
    <row r="288" spans="12:13" ht="15.75" customHeight="1">
      <c r="L288" s="306"/>
      <c r="M288" s="306"/>
    </row>
    <row r="289" spans="12:13" ht="15.75" customHeight="1">
      <c r="L289" s="306"/>
      <c r="M289" s="306"/>
    </row>
    <row r="290" spans="12:13" ht="15.75" customHeight="1">
      <c r="L290" s="306"/>
      <c r="M290" s="306"/>
    </row>
    <row r="291" spans="12:13" ht="15.75" customHeight="1">
      <c r="L291" s="306"/>
      <c r="M291" s="306"/>
    </row>
    <row r="292" spans="12:13" ht="15.75" customHeight="1">
      <c r="L292" s="306"/>
      <c r="M292" s="306"/>
    </row>
    <row r="293" spans="12:13" ht="15.75" customHeight="1">
      <c r="L293" s="306"/>
      <c r="M293" s="306"/>
    </row>
    <row r="294" spans="12:13" ht="15.75" customHeight="1">
      <c r="L294" s="306"/>
      <c r="M294" s="306"/>
    </row>
    <row r="295" spans="12:13" ht="15.75" customHeight="1">
      <c r="L295" s="306"/>
      <c r="M295" s="306"/>
    </row>
    <row r="296" spans="12:13" ht="15.75" customHeight="1">
      <c r="L296" s="306"/>
      <c r="M296" s="306"/>
    </row>
    <row r="297" spans="12:13" ht="15.75" customHeight="1">
      <c r="L297" s="306"/>
      <c r="M297" s="306"/>
    </row>
    <row r="298" spans="12:13" ht="15.75" customHeight="1">
      <c r="L298" s="306"/>
      <c r="M298" s="306"/>
    </row>
    <row r="299" spans="12:13" ht="15.75" customHeight="1">
      <c r="L299" s="306"/>
      <c r="M299" s="306"/>
    </row>
    <row r="300" spans="12:13" ht="15.75" customHeight="1">
      <c r="L300" s="306"/>
      <c r="M300" s="306"/>
    </row>
    <row r="301" spans="12:13" ht="15.75" customHeight="1">
      <c r="L301" s="306"/>
      <c r="M301" s="306"/>
    </row>
    <row r="302" spans="12:13" ht="15.75" customHeight="1">
      <c r="L302" s="306"/>
      <c r="M302" s="306"/>
    </row>
    <row r="303" spans="12:13" ht="15.75" customHeight="1">
      <c r="L303" s="306"/>
      <c r="M303" s="306"/>
    </row>
    <row r="304" spans="12:13" ht="15.75" customHeight="1">
      <c r="L304" s="306"/>
      <c r="M304" s="306"/>
    </row>
    <row r="305" spans="12:13" ht="15.75" customHeight="1">
      <c r="L305" s="306"/>
      <c r="M305" s="306"/>
    </row>
    <row r="306" spans="12:13" ht="15.75" customHeight="1">
      <c r="L306" s="306"/>
      <c r="M306" s="306"/>
    </row>
    <row r="307" spans="12:13" ht="15.75" customHeight="1">
      <c r="L307" s="306"/>
      <c r="M307" s="306"/>
    </row>
    <row r="308" spans="12:13" ht="15.75" customHeight="1">
      <c r="L308" s="306"/>
      <c r="M308" s="306"/>
    </row>
    <row r="309" spans="12:13" ht="15.75" customHeight="1">
      <c r="L309" s="306"/>
      <c r="M309" s="306"/>
    </row>
    <row r="310" spans="12:13" ht="15.75" customHeight="1">
      <c r="L310" s="306"/>
      <c r="M310" s="306"/>
    </row>
    <row r="311" spans="12:13" ht="15.75" customHeight="1">
      <c r="L311" s="306"/>
      <c r="M311" s="306"/>
    </row>
    <row r="312" spans="12:13" ht="15.75" customHeight="1">
      <c r="L312" s="306"/>
      <c r="M312" s="306"/>
    </row>
    <row r="313" spans="12:13" ht="15.75" customHeight="1">
      <c r="L313" s="306"/>
      <c r="M313" s="306"/>
    </row>
    <row r="314" spans="12:13" ht="15.75" customHeight="1">
      <c r="L314" s="306"/>
      <c r="M314" s="306"/>
    </row>
    <row r="315" spans="12:13" ht="15.75" customHeight="1">
      <c r="L315" s="306"/>
      <c r="M315" s="306"/>
    </row>
    <row r="316" spans="12:13" ht="15.75" customHeight="1">
      <c r="L316" s="306"/>
      <c r="M316" s="306"/>
    </row>
    <row r="317" spans="12:13" ht="15.75" customHeight="1">
      <c r="L317" s="306"/>
      <c r="M317" s="306"/>
    </row>
    <row r="318" spans="12:13" ht="15.75" customHeight="1">
      <c r="L318" s="306"/>
      <c r="M318" s="306"/>
    </row>
    <row r="319" spans="12:13" ht="15.75" customHeight="1">
      <c r="L319" s="306"/>
      <c r="M319" s="306"/>
    </row>
    <row r="320" spans="12:13" ht="15.75" customHeight="1">
      <c r="L320" s="306"/>
      <c r="M320" s="306"/>
    </row>
    <row r="321" spans="12:13" ht="15.75" customHeight="1">
      <c r="L321" s="306"/>
      <c r="M321" s="306"/>
    </row>
    <row r="322" spans="12:13" ht="15.75" customHeight="1">
      <c r="L322" s="306"/>
      <c r="M322" s="306"/>
    </row>
    <row r="323" spans="12:13" ht="15.75" customHeight="1">
      <c r="L323" s="306"/>
      <c r="M323" s="306"/>
    </row>
    <row r="324" spans="12:13" ht="15.75" customHeight="1">
      <c r="L324" s="306"/>
      <c r="M324" s="306"/>
    </row>
    <row r="325" spans="12:13" ht="15.75" customHeight="1">
      <c r="L325" s="306"/>
      <c r="M325" s="306"/>
    </row>
    <row r="326" spans="12:13" ht="15.75" customHeight="1">
      <c r="L326" s="306"/>
      <c r="M326" s="306"/>
    </row>
    <row r="327" spans="12:13" ht="15.75" customHeight="1">
      <c r="L327" s="306"/>
      <c r="M327" s="306"/>
    </row>
    <row r="328" spans="12:13" ht="15.75" customHeight="1">
      <c r="L328" s="306"/>
      <c r="M328" s="306"/>
    </row>
    <row r="329" spans="12:13" ht="15.75" customHeight="1">
      <c r="L329" s="306"/>
      <c r="M329" s="306"/>
    </row>
    <row r="330" spans="12:13" ht="15.75" customHeight="1">
      <c r="L330" s="306"/>
      <c r="M330" s="306"/>
    </row>
    <row r="331" spans="12:13" ht="15.75" customHeight="1">
      <c r="L331" s="306"/>
      <c r="M331" s="306"/>
    </row>
    <row r="332" spans="12:13" ht="15.75" customHeight="1">
      <c r="L332" s="306"/>
      <c r="M332" s="306"/>
    </row>
    <row r="333" spans="12:13" ht="15.75" customHeight="1">
      <c r="L333" s="306"/>
      <c r="M333" s="306"/>
    </row>
    <row r="334" spans="12:13" ht="15.75" customHeight="1">
      <c r="L334" s="306"/>
      <c r="M334" s="306"/>
    </row>
    <row r="335" spans="12:13" ht="15.75" customHeight="1">
      <c r="L335" s="306"/>
      <c r="M335" s="306"/>
    </row>
    <row r="336" spans="12:13" ht="15.75" customHeight="1">
      <c r="L336" s="306"/>
      <c r="M336" s="306"/>
    </row>
    <row r="337" spans="12:13" ht="15.75" customHeight="1">
      <c r="L337" s="306"/>
      <c r="M337" s="306"/>
    </row>
    <row r="338" spans="12:13" ht="15.75" customHeight="1">
      <c r="L338" s="306"/>
      <c r="M338" s="306"/>
    </row>
    <row r="339" spans="12:13" ht="15.75" customHeight="1">
      <c r="L339" s="306"/>
      <c r="M339" s="306"/>
    </row>
    <row r="340" spans="12:13" ht="15.75" customHeight="1">
      <c r="L340" s="306"/>
      <c r="M340" s="306"/>
    </row>
    <row r="341" spans="12:13" ht="15.75" customHeight="1">
      <c r="L341" s="306"/>
      <c r="M341" s="306"/>
    </row>
    <row r="342" spans="12:13" ht="15.75" customHeight="1">
      <c r="L342" s="306"/>
      <c r="M342" s="306"/>
    </row>
    <row r="343" spans="12:13" ht="15.75" customHeight="1">
      <c r="L343" s="306"/>
      <c r="M343" s="306"/>
    </row>
    <row r="344" spans="12:13" ht="15.75" customHeight="1">
      <c r="L344" s="306"/>
      <c r="M344" s="306"/>
    </row>
    <row r="345" spans="12:13" ht="15.75" customHeight="1">
      <c r="L345" s="306"/>
      <c r="M345" s="306"/>
    </row>
    <row r="346" spans="12:13" ht="15.75" customHeight="1">
      <c r="L346" s="306"/>
      <c r="M346" s="306"/>
    </row>
    <row r="347" spans="12:13" ht="15.75" customHeight="1">
      <c r="L347" s="306"/>
      <c r="M347" s="306"/>
    </row>
    <row r="348" spans="12:13" ht="15.75" customHeight="1">
      <c r="L348" s="306"/>
      <c r="M348" s="306"/>
    </row>
    <row r="349" spans="12:13" ht="15.75" customHeight="1">
      <c r="L349" s="306"/>
      <c r="M349" s="306"/>
    </row>
    <row r="350" spans="12:13" ht="15.75" customHeight="1">
      <c r="L350" s="306"/>
      <c r="M350" s="306"/>
    </row>
    <row r="351" spans="12:13" ht="15.75" customHeight="1">
      <c r="L351" s="306"/>
      <c r="M351" s="306"/>
    </row>
    <row r="352" spans="12:13" ht="15.75" customHeight="1">
      <c r="L352" s="306"/>
      <c r="M352" s="306"/>
    </row>
    <row r="353" spans="12:13" ht="15.75" customHeight="1">
      <c r="L353" s="306"/>
      <c r="M353" s="306"/>
    </row>
    <row r="354" spans="12:13" ht="15.75" customHeight="1">
      <c r="L354" s="306"/>
      <c r="M354" s="306"/>
    </row>
    <row r="355" spans="12:13" ht="15.75" customHeight="1">
      <c r="L355" s="306"/>
      <c r="M355" s="306"/>
    </row>
    <row r="356" spans="12:13" ht="15.75" customHeight="1">
      <c r="L356" s="306"/>
      <c r="M356" s="306"/>
    </row>
    <row r="357" spans="12:13" ht="15.75" customHeight="1">
      <c r="L357" s="306"/>
      <c r="M357" s="306"/>
    </row>
    <row r="358" spans="12:13" ht="15.75" customHeight="1">
      <c r="L358" s="306"/>
      <c r="M358" s="306"/>
    </row>
    <row r="359" spans="12:13" ht="15.75" customHeight="1">
      <c r="L359" s="306"/>
      <c r="M359" s="306"/>
    </row>
    <row r="360" spans="12:13" ht="15.75" customHeight="1">
      <c r="L360" s="306"/>
      <c r="M360" s="306"/>
    </row>
    <row r="361" spans="12:13" ht="15.75" customHeight="1">
      <c r="L361" s="306"/>
      <c r="M361" s="306"/>
    </row>
    <row r="362" spans="12:13" ht="15.75" customHeight="1">
      <c r="L362" s="306"/>
      <c r="M362" s="306"/>
    </row>
    <row r="363" spans="12:13" ht="15.75" customHeight="1">
      <c r="L363" s="306"/>
      <c r="M363" s="306"/>
    </row>
    <row r="364" spans="12:13" ht="15.75" customHeight="1">
      <c r="L364" s="306"/>
      <c r="M364" s="306"/>
    </row>
    <row r="365" spans="12:13" ht="15.75" customHeight="1">
      <c r="L365" s="306"/>
      <c r="M365" s="306"/>
    </row>
    <row r="366" spans="12:13" ht="15.75" customHeight="1">
      <c r="L366" s="306"/>
      <c r="M366" s="306"/>
    </row>
    <row r="367" spans="12:13" ht="15.75" customHeight="1">
      <c r="L367" s="306"/>
      <c r="M367" s="306"/>
    </row>
    <row r="368" spans="12:13" ht="15.75" customHeight="1">
      <c r="L368" s="306"/>
      <c r="M368" s="306"/>
    </row>
    <row r="369" spans="12:13" ht="15.75" customHeight="1">
      <c r="L369" s="306"/>
      <c r="M369" s="306"/>
    </row>
    <row r="370" spans="12:13" ht="15.75" customHeight="1">
      <c r="L370" s="306"/>
      <c r="M370" s="306"/>
    </row>
    <row r="371" spans="12:13" ht="15.75" customHeight="1">
      <c r="L371" s="306"/>
      <c r="M371" s="306"/>
    </row>
    <row r="372" spans="12:13" ht="15.75" customHeight="1">
      <c r="L372" s="306"/>
      <c r="M372" s="306"/>
    </row>
    <row r="373" spans="12:13" ht="15.75" customHeight="1">
      <c r="L373" s="306"/>
      <c r="M373" s="306"/>
    </row>
    <row r="374" spans="12:13" ht="15.75" customHeight="1">
      <c r="L374" s="306"/>
      <c r="M374" s="306"/>
    </row>
    <row r="375" spans="12:13" ht="15.75" customHeight="1">
      <c r="L375" s="306"/>
      <c r="M375" s="306"/>
    </row>
    <row r="376" spans="12:13" ht="15.75" customHeight="1">
      <c r="L376" s="306"/>
      <c r="M376" s="306"/>
    </row>
    <row r="377" spans="12:13" ht="15.75" customHeight="1">
      <c r="L377" s="306"/>
      <c r="M377" s="306"/>
    </row>
    <row r="378" spans="12:13" ht="15.75" customHeight="1">
      <c r="L378" s="306"/>
      <c r="M378" s="306"/>
    </row>
    <row r="379" spans="12:13" ht="15.75" customHeight="1">
      <c r="L379" s="306"/>
      <c r="M379" s="306"/>
    </row>
    <row r="380" spans="12:13" ht="15.75" customHeight="1">
      <c r="L380" s="306"/>
      <c r="M380" s="306"/>
    </row>
    <row r="381" spans="12:13" ht="15.75" customHeight="1">
      <c r="L381" s="306"/>
      <c r="M381" s="306"/>
    </row>
    <row r="382" spans="12:13" ht="15.75" customHeight="1">
      <c r="L382" s="306"/>
      <c r="M382" s="306"/>
    </row>
    <row r="383" spans="12:13" ht="15.75" customHeight="1">
      <c r="L383" s="306"/>
      <c r="M383" s="306"/>
    </row>
    <row r="384" spans="12:13" ht="15.75" customHeight="1">
      <c r="L384" s="306"/>
      <c r="M384" s="306"/>
    </row>
    <row r="385" spans="12:13" ht="15.75" customHeight="1">
      <c r="L385" s="306"/>
      <c r="M385" s="306"/>
    </row>
    <row r="386" spans="12:13" ht="15.75" customHeight="1">
      <c r="L386" s="306"/>
      <c r="M386" s="306"/>
    </row>
    <row r="387" spans="12:13" ht="15.75" customHeight="1">
      <c r="L387" s="306"/>
      <c r="M387" s="306"/>
    </row>
    <row r="388" spans="12:13" ht="15.75" customHeight="1">
      <c r="L388" s="306"/>
      <c r="M388" s="306"/>
    </row>
    <row r="389" spans="12:13" ht="15.75" customHeight="1">
      <c r="L389" s="306"/>
      <c r="M389" s="306"/>
    </row>
    <row r="390" spans="12:13" ht="15.75" customHeight="1">
      <c r="L390" s="306"/>
      <c r="M390" s="306"/>
    </row>
    <row r="391" spans="12:13" ht="15.75" customHeight="1">
      <c r="L391" s="306"/>
      <c r="M391" s="306"/>
    </row>
    <row r="392" spans="12:13" ht="15.75" customHeight="1">
      <c r="L392" s="306"/>
      <c r="M392" s="306"/>
    </row>
    <row r="393" spans="12:13" ht="15.75" customHeight="1">
      <c r="L393" s="306"/>
      <c r="M393" s="306"/>
    </row>
    <row r="394" spans="12:13" ht="15.75" customHeight="1">
      <c r="L394" s="306"/>
      <c r="M394" s="306"/>
    </row>
    <row r="395" spans="12:13" ht="15.75" customHeight="1">
      <c r="L395" s="306"/>
      <c r="M395" s="306"/>
    </row>
    <row r="396" spans="12:13" ht="15.75" customHeight="1">
      <c r="L396" s="306"/>
      <c r="M396" s="306"/>
    </row>
    <row r="397" spans="12:13" ht="15.75" customHeight="1">
      <c r="L397" s="306"/>
      <c r="M397" s="306"/>
    </row>
    <row r="398" spans="12:13" ht="15.75" customHeight="1">
      <c r="L398" s="306"/>
      <c r="M398" s="306"/>
    </row>
    <row r="399" spans="12:13" ht="15.75" customHeight="1">
      <c r="L399" s="306"/>
      <c r="M399" s="306"/>
    </row>
    <row r="400" spans="12:13" ht="15.75" customHeight="1">
      <c r="L400" s="306"/>
      <c r="M400" s="306"/>
    </row>
    <row r="401" spans="12:13" ht="15.75" customHeight="1">
      <c r="L401" s="306"/>
      <c r="M401" s="306"/>
    </row>
    <row r="402" spans="12:13" ht="15.75" customHeight="1">
      <c r="L402" s="306"/>
      <c r="M402" s="306"/>
    </row>
    <row r="403" spans="12:13" ht="15.75" customHeight="1">
      <c r="L403" s="306"/>
      <c r="M403" s="306"/>
    </row>
    <row r="404" spans="12:13" ht="15.75" customHeight="1">
      <c r="L404" s="306"/>
      <c r="M404" s="306"/>
    </row>
    <row r="405" spans="12:13" ht="15.75" customHeight="1">
      <c r="L405" s="306"/>
      <c r="M405" s="306"/>
    </row>
    <row r="406" spans="12:13" ht="15.75" customHeight="1">
      <c r="L406" s="306"/>
      <c r="M406" s="306"/>
    </row>
    <row r="407" spans="12:13" ht="15.75" customHeight="1">
      <c r="L407" s="306"/>
      <c r="M407" s="306"/>
    </row>
    <row r="408" spans="12:13" ht="15.75" customHeight="1">
      <c r="L408" s="306"/>
      <c r="M408" s="306"/>
    </row>
    <row r="409" spans="12:13" ht="15.75" customHeight="1">
      <c r="L409" s="306"/>
      <c r="M409" s="306"/>
    </row>
    <row r="410" spans="12:13" ht="15.75" customHeight="1">
      <c r="L410" s="306"/>
      <c r="M410" s="306"/>
    </row>
    <row r="411" spans="12:13" ht="15.75" customHeight="1">
      <c r="L411" s="306"/>
      <c r="M411" s="306"/>
    </row>
    <row r="412" spans="12:13" ht="15.75" customHeight="1">
      <c r="L412" s="306"/>
      <c r="M412" s="306"/>
    </row>
    <row r="413" spans="12:13" ht="15.75" customHeight="1">
      <c r="L413" s="306"/>
      <c r="M413" s="306"/>
    </row>
    <row r="414" spans="12:13" ht="15.75" customHeight="1">
      <c r="L414" s="306"/>
      <c r="M414" s="306"/>
    </row>
    <row r="415" spans="12:13" ht="15.75" customHeight="1">
      <c r="L415" s="306"/>
      <c r="M415" s="306"/>
    </row>
    <row r="416" spans="12:13" ht="15.75" customHeight="1">
      <c r="L416" s="306"/>
      <c r="M416" s="306"/>
    </row>
    <row r="417" spans="12:13" ht="15.75" customHeight="1">
      <c r="L417" s="306"/>
      <c r="M417" s="306"/>
    </row>
    <row r="418" spans="12:13" ht="15.75" customHeight="1">
      <c r="L418" s="306"/>
      <c r="M418" s="306"/>
    </row>
    <row r="419" spans="12:13" ht="15.75" customHeight="1">
      <c r="L419" s="306"/>
      <c r="M419" s="306"/>
    </row>
    <row r="420" spans="12:13" ht="15.75" customHeight="1">
      <c r="L420" s="306"/>
      <c r="M420" s="306"/>
    </row>
    <row r="421" spans="12:13" ht="15.75" customHeight="1">
      <c r="L421" s="306"/>
      <c r="M421" s="306"/>
    </row>
    <row r="422" spans="12:13" ht="15.75" customHeight="1">
      <c r="L422" s="306"/>
      <c r="M422" s="306"/>
    </row>
    <row r="423" spans="12:13" ht="15.75" customHeight="1">
      <c r="L423" s="306"/>
      <c r="M423" s="306"/>
    </row>
    <row r="424" spans="12:13" ht="15.75" customHeight="1">
      <c r="L424" s="306"/>
      <c r="M424" s="306"/>
    </row>
    <row r="425" spans="12:13" ht="15.75" customHeight="1">
      <c r="L425" s="306"/>
      <c r="M425" s="306"/>
    </row>
    <row r="426" spans="12:13" ht="15.75" customHeight="1">
      <c r="L426" s="306"/>
      <c r="M426" s="306"/>
    </row>
    <row r="427" spans="12:13" ht="15.75" customHeight="1">
      <c r="L427" s="306"/>
      <c r="M427" s="306"/>
    </row>
    <row r="428" spans="12:13" ht="15.75" customHeight="1">
      <c r="L428" s="306"/>
      <c r="M428" s="306"/>
    </row>
    <row r="429" spans="12:13" ht="15.75" customHeight="1">
      <c r="L429" s="306"/>
      <c r="M429" s="306"/>
    </row>
    <row r="430" spans="12:13" ht="15.75" customHeight="1">
      <c r="L430" s="306"/>
      <c r="M430" s="306"/>
    </row>
    <row r="431" spans="12:13" ht="15.75" customHeight="1">
      <c r="L431" s="306"/>
      <c r="M431" s="306"/>
    </row>
    <row r="432" spans="12:13" ht="15.75" customHeight="1">
      <c r="L432" s="306"/>
      <c r="M432" s="306"/>
    </row>
    <row r="433" spans="12:13" ht="15.75" customHeight="1">
      <c r="L433" s="306"/>
      <c r="M433" s="306"/>
    </row>
    <row r="434" spans="12:13" ht="15.75" customHeight="1">
      <c r="L434" s="306"/>
      <c r="M434" s="306"/>
    </row>
    <row r="435" spans="12:13" ht="15.75" customHeight="1">
      <c r="L435" s="306"/>
      <c r="M435" s="306"/>
    </row>
    <row r="436" spans="12:13" ht="15.75" customHeight="1">
      <c r="L436" s="306"/>
      <c r="M436" s="306"/>
    </row>
    <row r="437" spans="12:13" ht="15.75" customHeight="1">
      <c r="L437" s="306"/>
      <c r="M437" s="306"/>
    </row>
    <row r="438" spans="12:13" ht="15.75" customHeight="1">
      <c r="L438" s="306"/>
      <c r="M438" s="306"/>
    </row>
    <row r="439" spans="12:13" ht="15.75" customHeight="1">
      <c r="L439" s="306"/>
      <c r="M439" s="306"/>
    </row>
    <row r="440" spans="12:13" ht="15.75" customHeight="1">
      <c r="L440" s="306"/>
      <c r="M440" s="306"/>
    </row>
    <row r="441" spans="12:13" ht="15.75" customHeight="1">
      <c r="L441" s="306"/>
      <c r="M441" s="306"/>
    </row>
    <row r="442" spans="12:13" ht="15.75" customHeight="1">
      <c r="L442" s="306"/>
      <c r="M442" s="306"/>
    </row>
    <row r="443" spans="12:13" ht="15.75" customHeight="1">
      <c r="L443" s="306"/>
      <c r="M443" s="306"/>
    </row>
    <row r="444" spans="12:13" ht="15.75" customHeight="1">
      <c r="L444" s="306"/>
      <c r="M444" s="306"/>
    </row>
    <row r="445" spans="12:13" ht="15.75" customHeight="1">
      <c r="L445" s="306"/>
      <c r="M445" s="306"/>
    </row>
    <row r="446" spans="12:13" ht="15.75" customHeight="1">
      <c r="L446" s="306"/>
      <c r="M446" s="306"/>
    </row>
    <row r="447" spans="12:13" ht="15.75" customHeight="1">
      <c r="L447" s="306"/>
      <c r="M447" s="306"/>
    </row>
    <row r="448" spans="12:13" ht="15.75" customHeight="1">
      <c r="L448" s="306"/>
      <c r="M448" s="306"/>
    </row>
    <row r="449" spans="12:13" ht="15.75" customHeight="1">
      <c r="L449" s="306"/>
      <c r="M449" s="306"/>
    </row>
    <row r="450" spans="12:13" ht="15.75" customHeight="1">
      <c r="L450" s="306"/>
      <c r="M450" s="306"/>
    </row>
    <row r="451" spans="12:13" ht="15.75" customHeight="1">
      <c r="L451" s="306"/>
      <c r="M451" s="306"/>
    </row>
    <row r="452" spans="12:13" ht="15.75" customHeight="1">
      <c r="L452" s="306"/>
      <c r="M452" s="306"/>
    </row>
    <row r="453" spans="12:13" ht="15.75" customHeight="1">
      <c r="L453" s="306"/>
      <c r="M453" s="306"/>
    </row>
    <row r="454" spans="12:13" ht="15.75" customHeight="1">
      <c r="L454" s="306"/>
      <c r="M454" s="306"/>
    </row>
    <row r="455" spans="12:13" ht="15.75" customHeight="1">
      <c r="L455" s="306"/>
      <c r="M455" s="306"/>
    </row>
    <row r="456" spans="12:13" ht="15.75" customHeight="1">
      <c r="L456" s="306"/>
      <c r="M456" s="306"/>
    </row>
    <row r="457" spans="12:13" ht="15.75" customHeight="1">
      <c r="L457" s="306"/>
      <c r="M457" s="306"/>
    </row>
    <row r="458" spans="12:13" ht="15.75" customHeight="1">
      <c r="L458" s="306"/>
      <c r="M458" s="306"/>
    </row>
    <row r="459" spans="12:13" ht="15.75" customHeight="1">
      <c r="L459" s="306"/>
      <c r="M459" s="306"/>
    </row>
    <row r="460" spans="12:13" ht="15.75" customHeight="1">
      <c r="L460" s="306"/>
      <c r="M460" s="306"/>
    </row>
    <row r="461" spans="12:13" ht="15.75" customHeight="1">
      <c r="L461" s="306"/>
      <c r="M461" s="306"/>
    </row>
    <row r="462" spans="12:13" ht="15.75" customHeight="1">
      <c r="L462" s="306"/>
      <c r="M462" s="306"/>
    </row>
    <row r="463" spans="12:13" ht="15.75" customHeight="1">
      <c r="L463" s="306"/>
      <c r="M463" s="306"/>
    </row>
    <row r="464" spans="12:13" ht="15.75" customHeight="1">
      <c r="L464" s="306"/>
      <c r="M464" s="306"/>
    </row>
    <row r="465" spans="12:13" ht="15.75" customHeight="1">
      <c r="L465" s="306"/>
      <c r="M465" s="306"/>
    </row>
    <row r="466" spans="12:13" ht="15.75" customHeight="1">
      <c r="L466" s="306"/>
      <c r="M466" s="306"/>
    </row>
    <row r="467" spans="12:13" ht="15.75" customHeight="1">
      <c r="L467" s="306"/>
      <c r="M467" s="306"/>
    </row>
    <row r="468" spans="12:13" ht="15.75" customHeight="1">
      <c r="L468" s="306"/>
      <c r="M468" s="306"/>
    </row>
    <row r="469" spans="12:13" ht="15.75" customHeight="1">
      <c r="L469" s="306"/>
      <c r="M469" s="306"/>
    </row>
    <row r="470" spans="12:13" ht="15.75" customHeight="1">
      <c r="L470" s="306"/>
      <c r="M470" s="306"/>
    </row>
    <row r="471" spans="12:13" ht="15.75" customHeight="1">
      <c r="L471" s="306"/>
      <c r="M471" s="306"/>
    </row>
    <row r="472" spans="12:13" ht="15.75" customHeight="1">
      <c r="L472" s="306"/>
      <c r="M472" s="306"/>
    </row>
    <row r="473" spans="12:13" ht="15.75" customHeight="1">
      <c r="L473" s="306"/>
      <c r="M473" s="306"/>
    </row>
    <row r="474" spans="12:13" ht="15.75" customHeight="1">
      <c r="L474" s="306"/>
      <c r="M474" s="306"/>
    </row>
    <row r="475" spans="12:13" ht="15.75" customHeight="1">
      <c r="L475" s="306"/>
      <c r="M475" s="306"/>
    </row>
    <row r="476" spans="12:13" ht="15.75" customHeight="1">
      <c r="L476" s="306"/>
      <c r="M476" s="306"/>
    </row>
    <row r="477" spans="12:13" ht="15.75" customHeight="1">
      <c r="L477" s="306"/>
      <c r="M477" s="306"/>
    </row>
    <row r="478" spans="12:13" ht="15.75" customHeight="1">
      <c r="L478" s="306"/>
      <c r="M478" s="306"/>
    </row>
    <row r="479" spans="12:13" ht="15.75" customHeight="1">
      <c r="L479" s="306"/>
      <c r="M479" s="306"/>
    </row>
    <row r="480" spans="12:13" ht="15.75" customHeight="1">
      <c r="L480" s="306"/>
      <c r="M480" s="306"/>
    </row>
    <row r="481" spans="12:13" ht="15.75" customHeight="1">
      <c r="L481" s="306"/>
      <c r="M481" s="306"/>
    </row>
    <row r="482" spans="12:13" ht="15.75" customHeight="1">
      <c r="L482" s="306"/>
      <c r="M482" s="306"/>
    </row>
    <row r="483" spans="12:13" ht="15.75" customHeight="1">
      <c r="L483" s="306"/>
      <c r="M483" s="306"/>
    </row>
    <row r="484" spans="12:13" ht="15.75" customHeight="1">
      <c r="L484" s="306"/>
      <c r="M484" s="306"/>
    </row>
    <row r="485" spans="12:13" ht="15.75" customHeight="1">
      <c r="L485" s="306"/>
      <c r="M485" s="306"/>
    </row>
    <row r="486" spans="12:13" ht="15.75" customHeight="1">
      <c r="L486" s="306"/>
      <c r="M486" s="306"/>
    </row>
    <row r="487" spans="12:13" ht="15.75" customHeight="1">
      <c r="L487" s="306"/>
      <c r="M487" s="306"/>
    </row>
    <row r="488" spans="12:13" ht="15.75" customHeight="1">
      <c r="L488" s="306"/>
      <c r="M488" s="306"/>
    </row>
    <row r="489" spans="12:13" ht="15.75" customHeight="1">
      <c r="L489" s="306"/>
      <c r="M489" s="306"/>
    </row>
    <row r="490" spans="12:13" ht="15.75" customHeight="1">
      <c r="L490" s="306"/>
      <c r="M490" s="306"/>
    </row>
    <row r="491" spans="12:13" ht="15.75" customHeight="1">
      <c r="L491" s="306"/>
      <c r="M491" s="306"/>
    </row>
    <row r="492" spans="12:13" ht="15.75" customHeight="1">
      <c r="L492" s="306"/>
      <c r="M492" s="306"/>
    </row>
    <row r="493" spans="12:13" ht="15.75" customHeight="1">
      <c r="L493" s="306"/>
      <c r="M493" s="306"/>
    </row>
    <row r="494" spans="12:13" ht="15.75" customHeight="1">
      <c r="L494" s="306"/>
      <c r="M494" s="306"/>
    </row>
    <row r="495" spans="12:13" ht="15.75" customHeight="1">
      <c r="L495" s="306"/>
      <c r="M495" s="306"/>
    </row>
    <row r="496" spans="12:13" ht="15.75" customHeight="1">
      <c r="L496" s="306"/>
      <c r="M496" s="306"/>
    </row>
    <row r="497" spans="12:13" ht="15.75" customHeight="1">
      <c r="L497" s="306"/>
      <c r="M497" s="306"/>
    </row>
    <row r="498" spans="12:13" ht="15.75" customHeight="1">
      <c r="L498" s="306"/>
      <c r="M498" s="306"/>
    </row>
    <row r="499" spans="12:13" ht="15.75" customHeight="1">
      <c r="L499" s="306"/>
      <c r="M499" s="306"/>
    </row>
    <row r="500" spans="12:13" ht="15.75" customHeight="1">
      <c r="L500" s="306"/>
      <c r="M500" s="306"/>
    </row>
    <row r="501" spans="12:13" ht="15.75" customHeight="1">
      <c r="L501" s="306"/>
      <c r="M501" s="306"/>
    </row>
    <row r="502" spans="12:13" ht="15.75" customHeight="1">
      <c r="L502" s="306"/>
      <c r="M502" s="306"/>
    </row>
    <row r="503" spans="12:13" ht="15.75" customHeight="1">
      <c r="L503" s="306"/>
      <c r="M503" s="306"/>
    </row>
    <row r="504" spans="12:13" ht="15.75" customHeight="1">
      <c r="L504" s="306"/>
      <c r="M504" s="306"/>
    </row>
    <row r="505" spans="12:13" ht="15.75" customHeight="1">
      <c r="L505" s="306"/>
      <c r="M505" s="306"/>
    </row>
    <row r="506" spans="12:13" ht="15.75" customHeight="1">
      <c r="L506" s="306"/>
      <c r="M506" s="306"/>
    </row>
    <row r="507" spans="12:13" ht="15.75" customHeight="1">
      <c r="L507" s="306"/>
      <c r="M507" s="306"/>
    </row>
    <row r="508" spans="12:13" ht="15.75" customHeight="1">
      <c r="L508" s="306"/>
      <c r="M508" s="306"/>
    </row>
    <row r="509" spans="12:13" ht="15.75" customHeight="1">
      <c r="L509" s="306"/>
      <c r="M509" s="306"/>
    </row>
    <row r="510" spans="12:13" ht="15.75" customHeight="1">
      <c r="L510" s="306"/>
      <c r="M510" s="306"/>
    </row>
    <row r="511" spans="12:13" ht="15.75" customHeight="1">
      <c r="L511" s="306"/>
      <c r="M511" s="306"/>
    </row>
    <row r="512" spans="12:13" ht="15.75" customHeight="1">
      <c r="L512" s="306"/>
      <c r="M512" s="306"/>
    </row>
    <row r="513" spans="12:13" ht="15.75" customHeight="1">
      <c r="L513" s="306"/>
      <c r="M513" s="306"/>
    </row>
    <row r="514" spans="12:13" ht="15.75" customHeight="1">
      <c r="L514" s="306"/>
      <c r="M514" s="306"/>
    </row>
    <row r="515" spans="12:13" ht="15.75" customHeight="1">
      <c r="L515" s="306"/>
      <c r="M515" s="306"/>
    </row>
    <row r="516" spans="12:13" ht="15.75" customHeight="1">
      <c r="L516" s="306"/>
      <c r="M516" s="306"/>
    </row>
    <row r="517" spans="12:13" ht="15.75" customHeight="1">
      <c r="L517" s="306"/>
      <c r="M517" s="306"/>
    </row>
    <row r="518" spans="12:13" ht="15.75" customHeight="1">
      <c r="L518" s="306"/>
      <c r="M518" s="306"/>
    </row>
    <row r="519" spans="12:13" ht="15.75" customHeight="1">
      <c r="L519" s="306"/>
      <c r="M519" s="306"/>
    </row>
    <row r="520" spans="12:13" ht="15.75" customHeight="1">
      <c r="L520" s="306"/>
      <c r="M520" s="306"/>
    </row>
    <row r="521" spans="12:13" ht="15.75" customHeight="1">
      <c r="L521" s="306"/>
      <c r="M521" s="306"/>
    </row>
    <row r="522" spans="12:13" ht="15.75" customHeight="1">
      <c r="L522" s="306"/>
      <c r="M522" s="306"/>
    </row>
    <row r="523" spans="12:13" ht="15.75" customHeight="1">
      <c r="L523" s="306"/>
      <c r="M523" s="306"/>
    </row>
    <row r="524" spans="12:13" ht="15.75" customHeight="1">
      <c r="L524" s="306"/>
      <c r="M524" s="306"/>
    </row>
    <row r="525" spans="12:13" ht="15.75" customHeight="1">
      <c r="L525" s="306"/>
      <c r="M525" s="306"/>
    </row>
    <row r="526" spans="12:13" ht="15.75" customHeight="1">
      <c r="L526" s="306"/>
      <c r="M526" s="306"/>
    </row>
    <row r="527" spans="12:13" ht="15.75" customHeight="1">
      <c r="L527" s="306"/>
      <c r="M527" s="306"/>
    </row>
    <row r="528" spans="12:13" ht="15.75" customHeight="1">
      <c r="L528" s="306"/>
      <c r="M528" s="306"/>
    </row>
    <row r="529" spans="12:13" ht="15.75" customHeight="1">
      <c r="L529" s="306"/>
      <c r="M529" s="306"/>
    </row>
    <row r="530" spans="12:13" ht="15.75" customHeight="1">
      <c r="L530" s="306"/>
      <c r="M530" s="306"/>
    </row>
    <row r="531" spans="12:13" ht="15.75" customHeight="1">
      <c r="L531" s="306"/>
      <c r="M531" s="306"/>
    </row>
    <row r="532" spans="12:13" ht="15.75" customHeight="1">
      <c r="L532" s="306"/>
      <c r="M532" s="306"/>
    </row>
    <row r="533" spans="12:13" ht="15.75" customHeight="1">
      <c r="L533" s="306"/>
      <c r="M533" s="306"/>
    </row>
    <row r="534" spans="12:13" ht="15.75" customHeight="1">
      <c r="L534" s="306"/>
      <c r="M534" s="306"/>
    </row>
    <row r="535" spans="12:13" ht="15.75" customHeight="1">
      <c r="L535" s="306"/>
      <c r="M535" s="306"/>
    </row>
    <row r="536" spans="12:13" ht="15.75" customHeight="1">
      <c r="L536" s="306"/>
      <c r="M536" s="306"/>
    </row>
    <row r="537" spans="12:13" ht="15.75" customHeight="1">
      <c r="L537" s="306"/>
      <c r="M537" s="306"/>
    </row>
    <row r="538" spans="12:13" ht="15.75" customHeight="1">
      <c r="L538" s="306"/>
      <c r="M538" s="306"/>
    </row>
    <row r="539" spans="12:13" ht="15.75" customHeight="1">
      <c r="L539" s="306"/>
      <c r="M539" s="306"/>
    </row>
    <row r="540" spans="12:13" ht="15.75" customHeight="1">
      <c r="L540" s="306"/>
      <c r="M540" s="306"/>
    </row>
    <row r="541" spans="12:13" ht="15.75" customHeight="1">
      <c r="L541" s="306"/>
      <c r="M541" s="306"/>
    </row>
    <row r="542" spans="12:13" ht="15.75" customHeight="1">
      <c r="L542" s="306"/>
      <c r="M542" s="306"/>
    </row>
    <row r="543" spans="12:13" ht="15.75" customHeight="1">
      <c r="L543" s="306"/>
      <c r="M543" s="306"/>
    </row>
    <row r="544" spans="12:13" ht="15.75" customHeight="1">
      <c r="L544" s="306"/>
      <c r="M544" s="306"/>
    </row>
    <row r="545" spans="12:13" ht="15.75" customHeight="1">
      <c r="L545" s="306"/>
      <c r="M545" s="306"/>
    </row>
    <row r="546" spans="12:13" ht="15.75" customHeight="1">
      <c r="L546" s="306"/>
      <c r="M546" s="306"/>
    </row>
    <row r="547" spans="12:13" ht="15.75" customHeight="1">
      <c r="L547" s="306"/>
      <c r="M547" s="306"/>
    </row>
    <row r="548" spans="12:13" ht="15.75" customHeight="1">
      <c r="L548" s="306"/>
      <c r="M548" s="306"/>
    </row>
    <row r="549" spans="12:13" ht="15.75" customHeight="1">
      <c r="L549" s="306"/>
      <c r="M549" s="306"/>
    </row>
    <row r="550" spans="12:13" ht="15.75" customHeight="1">
      <c r="L550" s="306"/>
      <c r="M550" s="306"/>
    </row>
    <row r="551" spans="12:13" ht="15.75" customHeight="1">
      <c r="L551" s="306"/>
      <c r="M551" s="306"/>
    </row>
    <row r="552" spans="12:13" ht="15.75" customHeight="1">
      <c r="L552" s="306"/>
      <c r="M552" s="306"/>
    </row>
    <row r="553" spans="12:13" ht="15.75" customHeight="1">
      <c r="L553" s="306"/>
      <c r="M553" s="306"/>
    </row>
    <row r="554" spans="12:13" ht="15.75" customHeight="1">
      <c r="L554" s="306"/>
      <c r="M554" s="306"/>
    </row>
    <row r="555" spans="12:13" ht="15.75" customHeight="1">
      <c r="L555" s="306"/>
      <c r="M555" s="306"/>
    </row>
    <row r="556" spans="12:13" ht="15.75" customHeight="1">
      <c r="L556" s="306"/>
      <c r="M556" s="306"/>
    </row>
    <row r="557" spans="12:13" ht="15.75" customHeight="1">
      <c r="L557" s="306"/>
      <c r="M557" s="306"/>
    </row>
    <row r="558" spans="12:13" ht="15.75" customHeight="1">
      <c r="L558" s="306"/>
      <c r="M558" s="306"/>
    </row>
    <row r="559" spans="12:13" ht="15.75" customHeight="1">
      <c r="L559" s="306"/>
      <c r="M559" s="306"/>
    </row>
    <row r="560" spans="12:13" ht="15.75" customHeight="1">
      <c r="L560" s="306"/>
      <c r="M560" s="306"/>
    </row>
    <row r="561" spans="12:13" ht="15.75" customHeight="1">
      <c r="L561" s="306"/>
      <c r="M561" s="306"/>
    </row>
    <row r="562" spans="12:13" ht="15.75" customHeight="1">
      <c r="L562" s="306"/>
      <c r="M562" s="306"/>
    </row>
    <row r="563" spans="12:13" ht="15.75" customHeight="1">
      <c r="L563" s="306"/>
      <c r="M563" s="306"/>
    </row>
    <row r="564" spans="12:13" ht="15.75" customHeight="1">
      <c r="L564" s="306"/>
      <c r="M564" s="306"/>
    </row>
    <row r="565" spans="12:13" ht="15.75" customHeight="1">
      <c r="L565" s="306"/>
      <c r="M565" s="306"/>
    </row>
    <row r="566" spans="12:13" ht="15.75" customHeight="1">
      <c r="L566" s="306"/>
      <c r="M566" s="306"/>
    </row>
    <row r="567" spans="12:13" ht="15.75" customHeight="1">
      <c r="L567" s="306"/>
      <c r="M567" s="306"/>
    </row>
    <row r="568" spans="12:13" ht="15.75" customHeight="1">
      <c r="L568" s="306"/>
      <c r="M568" s="306"/>
    </row>
    <row r="569" spans="12:13" ht="15.75" customHeight="1">
      <c r="L569" s="306"/>
      <c r="M569" s="306"/>
    </row>
    <row r="570" spans="12:13" ht="15.75" customHeight="1">
      <c r="L570" s="306"/>
      <c r="M570" s="306"/>
    </row>
    <row r="571" spans="12:13" ht="15.75" customHeight="1">
      <c r="L571" s="306"/>
      <c r="M571" s="306"/>
    </row>
    <row r="572" spans="12:13" ht="15.75" customHeight="1">
      <c r="L572" s="306"/>
      <c r="M572" s="306"/>
    </row>
    <row r="573" spans="12:13" ht="15.75" customHeight="1">
      <c r="L573" s="306"/>
      <c r="M573" s="306"/>
    </row>
    <row r="574" spans="12:13" ht="15.75" customHeight="1">
      <c r="L574" s="306"/>
      <c r="M574" s="306"/>
    </row>
    <row r="575" spans="12:13" ht="15.75" customHeight="1">
      <c r="L575" s="306"/>
      <c r="M575" s="306"/>
    </row>
    <row r="576" spans="12:13" ht="15.75" customHeight="1">
      <c r="L576" s="306"/>
      <c r="M576" s="306"/>
    </row>
    <row r="577" spans="12:13" ht="15.75" customHeight="1">
      <c r="L577" s="306"/>
      <c r="M577" s="306"/>
    </row>
    <row r="578" spans="12:13" ht="15.75" customHeight="1">
      <c r="L578" s="306"/>
      <c r="M578" s="306"/>
    </row>
    <row r="579" spans="12:13" ht="15.75" customHeight="1">
      <c r="L579" s="306"/>
      <c r="M579" s="306"/>
    </row>
    <row r="580" spans="12:13" ht="15.75" customHeight="1">
      <c r="L580" s="306"/>
      <c r="M580" s="306"/>
    </row>
    <row r="581" spans="12:13" ht="15.75" customHeight="1">
      <c r="L581" s="306"/>
      <c r="M581" s="306"/>
    </row>
    <row r="582" spans="12:13" ht="15.75" customHeight="1">
      <c r="L582" s="306"/>
      <c r="M582" s="306"/>
    </row>
    <row r="583" spans="12:13" ht="15.75" customHeight="1">
      <c r="L583" s="306"/>
      <c r="M583" s="306"/>
    </row>
    <row r="584" spans="12:13" ht="15.75" customHeight="1">
      <c r="L584" s="306"/>
      <c r="M584" s="306"/>
    </row>
    <row r="585" spans="12:13" ht="15.75" customHeight="1">
      <c r="L585" s="306"/>
      <c r="M585" s="306"/>
    </row>
    <row r="586" spans="12:13" ht="15.75" customHeight="1">
      <c r="L586" s="306"/>
      <c r="M586" s="306"/>
    </row>
    <row r="587" spans="12:13" ht="15.75" customHeight="1">
      <c r="L587" s="306"/>
      <c r="M587" s="306"/>
    </row>
    <row r="588" spans="12:13" ht="15.75" customHeight="1">
      <c r="L588" s="306"/>
      <c r="M588" s="306"/>
    </row>
    <row r="589" spans="12:13" ht="15.75" customHeight="1">
      <c r="L589" s="306"/>
      <c r="M589" s="306"/>
    </row>
    <row r="590" spans="12:13" ht="15.75" customHeight="1">
      <c r="L590" s="306"/>
      <c r="M590" s="306"/>
    </row>
    <row r="591" spans="12:13" ht="15.75" customHeight="1">
      <c r="L591" s="306"/>
      <c r="M591" s="306"/>
    </row>
    <row r="592" spans="12:13" ht="15.75" customHeight="1">
      <c r="L592" s="306"/>
      <c r="M592" s="306"/>
    </row>
    <row r="593" spans="12:13" ht="15.75" customHeight="1">
      <c r="L593" s="306"/>
      <c r="M593" s="306"/>
    </row>
    <row r="594" spans="12:13" ht="15.75" customHeight="1">
      <c r="L594" s="306"/>
      <c r="M594" s="306"/>
    </row>
    <row r="595" spans="12:13" ht="15.75" customHeight="1">
      <c r="L595" s="306"/>
      <c r="M595" s="306"/>
    </row>
    <row r="596" spans="12:13" ht="15.75" customHeight="1">
      <c r="L596" s="306"/>
      <c r="M596" s="306"/>
    </row>
    <row r="597" spans="12:13" ht="15.75" customHeight="1">
      <c r="L597" s="306"/>
      <c r="M597" s="306"/>
    </row>
    <row r="598" spans="12:13" ht="15.75" customHeight="1">
      <c r="L598" s="306"/>
      <c r="M598" s="306"/>
    </row>
    <row r="599" spans="12:13" ht="15.75" customHeight="1">
      <c r="L599" s="306"/>
      <c r="M599" s="306"/>
    </row>
    <row r="600" spans="12:13" ht="15.75" customHeight="1">
      <c r="L600" s="306"/>
      <c r="M600" s="306"/>
    </row>
    <row r="601" spans="12:13" ht="15.75" customHeight="1">
      <c r="L601" s="306"/>
      <c r="M601" s="306"/>
    </row>
    <row r="602" spans="12:13" ht="15.75" customHeight="1">
      <c r="L602" s="306"/>
      <c r="M602" s="306"/>
    </row>
    <row r="603" spans="12:13" ht="15.75" customHeight="1">
      <c r="L603" s="306"/>
      <c r="M603" s="306"/>
    </row>
    <row r="604" spans="12:13" ht="15.75" customHeight="1">
      <c r="L604" s="306"/>
      <c r="M604" s="306"/>
    </row>
    <row r="605" spans="12:13" ht="15.75" customHeight="1">
      <c r="L605" s="306"/>
      <c r="M605" s="306"/>
    </row>
    <row r="606" spans="12:13" ht="15.75" customHeight="1">
      <c r="L606" s="306"/>
      <c r="M606" s="306"/>
    </row>
    <row r="607" spans="12:13" ht="15.75" customHeight="1">
      <c r="L607" s="306"/>
      <c r="M607" s="306"/>
    </row>
    <row r="608" spans="12:13" ht="15.75" customHeight="1">
      <c r="L608" s="306"/>
      <c r="M608" s="306"/>
    </row>
    <row r="609" spans="12:13" ht="15.75" customHeight="1">
      <c r="L609" s="306"/>
      <c r="M609" s="306"/>
    </row>
    <row r="610" spans="12:13" ht="15.75" customHeight="1">
      <c r="L610" s="306"/>
      <c r="M610" s="306"/>
    </row>
    <row r="611" spans="12:13" ht="15.75" customHeight="1">
      <c r="L611" s="306"/>
      <c r="M611" s="306"/>
    </row>
    <row r="612" spans="12:13" ht="15.75" customHeight="1">
      <c r="L612" s="306"/>
      <c r="M612" s="306"/>
    </row>
    <row r="613" spans="12:13" ht="15.75" customHeight="1">
      <c r="L613" s="306"/>
      <c r="M613" s="306"/>
    </row>
    <row r="614" spans="12:13" ht="15.75" customHeight="1">
      <c r="L614" s="306"/>
      <c r="M614" s="306"/>
    </row>
    <row r="615" spans="12:13" ht="15.75" customHeight="1">
      <c r="L615" s="306"/>
      <c r="M615" s="306"/>
    </row>
    <row r="616" spans="12:13" ht="15.75" customHeight="1">
      <c r="L616" s="306"/>
      <c r="M616" s="306"/>
    </row>
    <row r="617" spans="12:13" ht="15.75" customHeight="1">
      <c r="L617" s="306"/>
      <c r="M617" s="306"/>
    </row>
    <row r="618" spans="12:13" ht="15.75" customHeight="1">
      <c r="L618" s="306"/>
      <c r="M618" s="306"/>
    </row>
    <row r="619" spans="12:13" ht="15.75" customHeight="1">
      <c r="L619" s="306"/>
      <c r="M619" s="306"/>
    </row>
    <row r="620" spans="12:13" ht="15.75" customHeight="1">
      <c r="L620" s="306"/>
      <c r="M620" s="306"/>
    </row>
    <row r="621" spans="12:13" ht="15.75" customHeight="1">
      <c r="L621" s="306"/>
      <c r="M621" s="306"/>
    </row>
    <row r="622" spans="12:13" ht="15.75" customHeight="1">
      <c r="L622" s="306"/>
      <c r="M622" s="306"/>
    </row>
    <row r="623" spans="12:13" ht="15.75" customHeight="1">
      <c r="L623" s="306"/>
      <c r="M623" s="306"/>
    </row>
    <row r="624" spans="12:13" ht="15.75" customHeight="1">
      <c r="L624" s="306"/>
      <c r="M624" s="306"/>
    </row>
    <row r="625" spans="12:13" ht="15.75" customHeight="1">
      <c r="L625" s="306"/>
      <c r="M625" s="306"/>
    </row>
    <row r="626" spans="12:13" ht="15.75" customHeight="1">
      <c r="L626" s="306"/>
      <c r="M626" s="306"/>
    </row>
    <row r="627" spans="12:13" ht="15.75" customHeight="1">
      <c r="L627" s="306"/>
      <c r="M627" s="306"/>
    </row>
    <row r="628" spans="12:13" ht="15.75" customHeight="1">
      <c r="L628" s="306"/>
      <c r="M628" s="306"/>
    </row>
    <row r="629" spans="12:13" ht="15.75" customHeight="1">
      <c r="L629" s="306"/>
      <c r="M629" s="306"/>
    </row>
    <row r="630" spans="12:13" ht="15.75" customHeight="1">
      <c r="L630" s="306"/>
      <c r="M630" s="306"/>
    </row>
    <row r="631" spans="12:13" ht="15.75" customHeight="1">
      <c r="L631" s="306"/>
      <c r="M631" s="306"/>
    </row>
    <row r="632" spans="12:13" ht="15.75" customHeight="1">
      <c r="L632" s="306"/>
      <c r="M632" s="306"/>
    </row>
    <row r="633" spans="12:13" ht="15.75" customHeight="1">
      <c r="L633" s="306"/>
      <c r="M633" s="306"/>
    </row>
    <row r="634" spans="12:13" ht="15.75" customHeight="1">
      <c r="L634" s="306"/>
      <c r="M634" s="306"/>
    </row>
    <row r="635" spans="12:13" ht="15.75" customHeight="1">
      <c r="L635" s="306"/>
      <c r="M635" s="306"/>
    </row>
    <row r="636" spans="12:13" ht="15.75" customHeight="1">
      <c r="L636" s="306"/>
      <c r="M636" s="306"/>
    </row>
    <row r="637" spans="12:13" ht="15.75" customHeight="1">
      <c r="L637" s="306"/>
      <c r="M637" s="306"/>
    </row>
    <row r="638" spans="12:13" ht="15.75" customHeight="1">
      <c r="L638" s="306"/>
      <c r="M638" s="306"/>
    </row>
    <row r="639" spans="12:13" ht="15.75" customHeight="1">
      <c r="L639" s="306"/>
      <c r="M639" s="306"/>
    </row>
    <row r="640" spans="12:13" ht="15.75" customHeight="1">
      <c r="L640" s="306"/>
      <c r="M640" s="306"/>
    </row>
    <row r="641" spans="12:13" ht="15.75" customHeight="1">
      <c r="L641" s="306"/>
      <c r="M641" s="306"/>
    </row>
    <row r="642" spans="12:13" ht="15.75" customHeight="1">
      <c r="L642" s="306"/>
      <c r="M642" s="306"/>
    </row>
    <row r="643" spans="12:13" ht="15.75" customHeight="1">
      <c r="L643" s="306"/>
      <c r="M643" s="306"/>
    </row>
    <row r="644" spans="12:13" ht="15.75" customHeight="1">
      <c r="L644" s="306"/>
      <c r="M644" s="306"/>
    </row>
    <row r="645" spans="12:13" ht="15.75" customHeight="1">
      <c r="L645" s="306"/>
      <c r="M645" s="306"/>
    </row>
    <row r="646" spans="12:13" ht="15.75" customHeight="1">
      <c r="L646" s="306"/>
      <c r="M646" s="306"/>
    </row>
    <row r="647" spans="12:13" ht="15.75" customHeight="1">
      <c r="L647" s="306"/>
      <c r="M647" s="306"/>
    </row>
    <row r="648" spans="12:13" ht="15.75" customHeight="1">
      <c r="L648" s="306"/>
      <c r="M648" s="306"/>
    </row>
    <row r="649" spans="12:13" ht="15.75" customHeight="1">
      <c r="L649" s="306"/>
      <c r="M649" s="306"/>
    </row>
    <row r="650" spans="12:13" ht="15.75" customHeight="1">
      <c r="L650" s="306"/>
      <c r="M650" s="306"/>
    </row>
    <row r="651" spans="12:13" ht="15.75" customHeight="1">
      <c r="L651" s="306"/>
      <c r="M651" s="306"/>
    </row>
    <row r="652" spans="12:13" ht="15.75" customHeight="1">
      <c r="L652" s="306"/>
      <c r="M652" s="306"/>
    </row>
    <row r="653" spans="12:13" ht="15.75" customHeight="1">
      <c r="L653" s="306"/>
      <c r="M653" s="306"/>
    </row>
    <row r="654" spans="12:13" ht="15.75" customHeight="1">
      <c r="L654" s="306"/>
      <c r="M654" s="306"/>
    </row>
    <row r="655" spans="12:13" ht="15.75" customHeight="1">
      <c r="L655" s="306"/>
      <c r="M655" s="306"/>
    </row>
    <row r="656" spans="12:13" ht="15.75" customHeight="1">
      <c r="L656" s="306"/>
      <c r="M656" s="306"/>
    </row>
    <row r="657" spans="12:13" ht="15.75" customHeight="1">
      <c r="L657" s="306"/>
      <c r="M657" s="306"/>
    </row>
    <row r="658" spans="12:13" ht="15.75" customHeight="1">
      <c r="L658" s="306"/>
      <c r="M658" s="306"/>
    </row>
    <row r="659" spans="12:13" ht="15.75" customHeight="1">
      <c r="L659" s="306"/>
      <c r="M659" s="306"/>
    </row>
    <row r="660" spans="12:13" ht="15.75" customHeight="1">
      <c r="L660" s="306"/>
      <c r="M660" s="306"/>
    </row>
    <row r="661" spans="12:13" ht="15.75" customHeight="1">
      <c r="L661" s="306"/>
      <c r="M661" s="306"/>
    </row>
    <row r="662" spans="12:13" ht="15.75" customHeight="1">
      <c r="L662" s="306"/>
      <c r="M662" s="306"/>
    </row>
    <row r="663" spans="12:13" ht="15.75" customHeight="1">
      <c r="L663" s="306"/>
      <c r="M663" s="306"/>
    </row>
    <row r="664" spans="12:13" ht="15.75" customHeight="1">
      <c r="L664" s="306"/>
      <c r="M664" s="306"/>
    </row>
    <row r="665" spans="12:13" ht="15.75" customHeight="1">
      <c r="L665" s="306"/>
      <c r="M665" s="306"/>
    </row>
    <row r="666" spans="12:13" ht="15.75" customHeight="1">
      <c r="L666" s="306"/>
      <c r="M666" s="306"/>
    </row>
    <row r="667" spans="12:13" ht="15.75" customHeight="1">
      <c r="L667" s="306"/>
      <c r="M667" s="306"/>
    </row>
    <row r="668" spans="12:13" ht="15.75" customHeight="1">
      <c r="L668" s="306"/>
      <c r="M668" s="306"/>
    </row>
    <row r="669" spans="12:13" ht="15.75" customHeight="1">
      <c r="L669" s="306"/>
      <c r="M669" s="306"/>
    </row>
    <row r="670" spans="12:13" ht="15.75" customHeight="1">
      <c r="L670" s="306"/>
      <c r="M670" s="306"/>
    </row>
    <row r="671" spans="12:13" ht="15.75" customHeight="1">
      <c r="L671" s="306"/>
      <c r="M671" s="306"/>
    </row>
    <row r="672" spans="12:13" ht="15.75" customHeight="1">
      <c r="L672" s="306"/>
      <c r="M672" s="306"/>
    </row>
    <row r="673" spans="12:13" ht="15.75" customHeight="1">
      <c r="L673" s="306"/>
      <c r="M673" s="306"/>
    </row>
    <row r="674" spans="12:13" ht="15.75" customHeight="1">
      <c r="L674" s="306"/>
      <c r="M674" s="306"/>
    </row>
    <row r="675" spans="12:13" ht="15.75" customHeight="1">
      <c r="L675" s="306"/>
      <c r="M675" s="306"/>
    </row>
    <row r="676" spans="12:13" ht="15.75" customHeight="1">
      <c r="L676" s="306"/>
      <c r="M676" s="306"/>
    </row>
    <row r="677" spans="12:13" ht="15.75" customHeight="1">
      <c r="L677" s="306"/>
      <c r="M677" s="306"/>
    </row>
    <row r="678" spans="12:13" ht="15.75" customHeight="1">
      <c r="L678" s="306"/>
      <c r="M678" s="306"/>
    </row>
    <row r="679" spans="12:13" ht="15.75" customHeight="1">
      <c r="L679" s="306"/>
      <c r="M679" s="306"/>
    </row>
    <row r="680" spans="12:13" ht="15.75" customHeight="1">
      <c r="L680" s="306"/>
      <c r="M680" s="306"/>
    </row>
    <row r="681" spans="12:13" ht="15.75" customHeight="1">
      <c r="L681" s="306"/>
      <c r="M681" s="306"/>
    </row>
    <row r="682" spans="12:13" ht="15.75" customHeight="1">
      <c r="L682" s="306"/>
      <c r="M682" s="306"/>
    </row>
    <row r="683" spans="12:13" ht="15.75" customHeight="1">
      <c r="L683" s="306"/>
      <c r="M683" s="306"/>
    </row>
    <row r="684" spans="12:13" ht="15.75" customHeight="1">
      <c r="L684" s="306"/>
      <c r="M684" s="306"/>
    </row>
    <row r="685" spans="12:13" ht="15.75" customHeight="1">
      <c r="L685" s="306"/>
      <c r="M685" s="306"/>
    </row>
    <row r="686" spans="12:13" ht="15.75" customHeight="1">
      <c r="L686" s="306"/>
      <c r="M686" s="306"/>
    </row>
    <row r="687" spans="12:13" ht="15.75" customHeight="1">
      <c r="L687" s="306"/>
      <c r="M687" s="306"/>
    </row>
    <row r="688" spans="12:13" ht="15.75" customHeight="1">
      <c r="L688" s="306"/>
      <c r="M688" s="306"/>
    </row>
    <row r="689" spans="12:13" ht="15.75" customHeight="1">
      <c r="L689" s="306"/>
      <c r="M689" s="306"/>
    </row>
    <row r="690" spans="12:13" ht="15.75" customHeight="1">
      <c r="L690" s="306"/>
      <c r="M690" s="306"/>
    </row>
    <row r="691" spans="12:13" ht="15.75" customHeight="1">
      <c r="L691" s="306"/>
      <c r="M691" s="306"/>
    </row>
    <row r="692" spans="12:13" ht="15.75" customHeight="1">
      <c r="L692" s="306"/>
      <c r="M692" s="306"/>
    </row>
    <row r="693" spans="12:13" ht="15.75" customHeight="1">
      <c r="L693" s="306"/>
      <c r="M693" s="306"/>
    </row>
    <row r="694" spans="12:13" ht="15.75" customHeight="1">
      <c r="L694" s="306"/>
      <c r="M694" s="306"/>
    </row>
    <row r="695" spans="12:13" ht="15.75" customHeight="1">
      <c r="L695" s="306"/>
      <c r="M695" s="306"/>
    </row>
    <row r="696" spans="12:13" ht="15.75" customHeight="1">
      <c r="L696" s="306"/>
      <c r="M696" s="306"/>
    </row>
    <row r="697" spans="12:13" ht="15.75" customHeight="1">
      <c r="L697" s="306"/>
      <c r="M697" s="306"/>
    </row>
    <row r="698" spans="12:13" ht="15.75" customHeight="1">
      <c r="L698" s="306"/>
      <c r="M698" s="306"/>
    </row>
    <row r="699" spans="12:13" ht="15.75" customHeight="1">
      <c r="L699" s="306"/>
      <c r="M699" s="306"/>
    </row>
    <row r="700" spans="12:13" ht="15.75" customHeight="1">
      <c r="L700" s="306"/>
      <c r="M700" s="306"/>
    </row>
    <row r="701" spans="12:13" ht="15.75" customHeight="1">
      <c r="L701" s="306"/>
      <c r="M701" s="306"/>
    </row>
    <row r="702" spans="12:13" ht="15.75" customHeight="1">
      <c r="L702" s="306"/>
      <c r="M702" s="306"/>
    </row>
    <row r="703" spans="12:13" ht="15.75" customHeight="1">
      <c r="L703" s="306"/>
      <c r="M703" s="306"/>
    </row>
    <row r="704" spans="12:13" ht="15.75" customHeight="1">
      <c r="L704" s="306"/>
      <c r="M704" s="306"/>
    </row>
    <row r="705" spans="12:13" ht="15.75" customHeight="1">
      <c r="L705" s="306"/>
      <c r="M705" s="306"/>
    </row>
    <row r="706" spans="12:13" ht="15.75" customHeight="1">
      <c r="L706" s="306"/>
      <c r="M706" s="306"/>
    </row>
    <row r="707" spans="12:13" ht="15.75" customHeight="1">
      <c r="L707" s="306"/>
      <c r="M707" s="306"/>
    </row>
    <row r="708" spans="12:13" ht="15.75" customHeight="1">
      <c r="L708" s="306"/>
      <c r="M708" s="306"/>
    </row>
    <row r="709" spans="12:13" ht="15.75" customHeight="1">
      <c r="L709" s="306"/>
      <c r="M709" s="306"/>
    </row>
    <row r="710" spans="12:13" ht="15.75" customHeight="1">
      <c r="L710" s="306"/>
      <c r="M710" s="306"/>
    </row>
    <row r="711" spans="12:13" ht="15.75" customHeight="1">
      <c r="L711" s="306"/>
      <c r="M711" s="306"/>
    </row>
    <row r="712" spans="12:13" ht="15.75" customHeight="1">
      <c r="L712" s="306"/>
      <c r="M712" s="306"/>
    </row>
    <row r="713" spans="12:13" ht="15.75" customHeight="1">
      <c r="L713" s="306"/>
      <c r="M713" s="306"/>
    </row>
    <row r="714" spans="12:13" ht="15.75" customHeight="1">
      <c r="L714" s="306"/>
      <c r="M714" s="306"/>
    </row>
    <row r="715" spans="12:13" ht="15.75" customHeight="1">
      <c r="L715" s="306"/>
      <c r="M715" s="306"/>
    </row>
    <row r="716" spans="12:13" ht="15.75" customHeight="1">
      <c r="L716" s="306"/>
      <c r="M716" s="306"/>
    </row>
    <row r="717" spans="12:13" ht="15.75" customHeight="1">
      <c r="L717" s="306"/>
      <c r="M717" s="306"/>
    </row>
    <row r="718" spans="12:13" ht="15.75" customHeight="1">
      <c r="L718" s="306"/>
      <c r="M718" s="306"/>
    </row>
    <row r="719" spans="12:13" ht="15.75" customHeight="1">
      <c r="L719" s="306"/>
      <c r="M719" s="306"/>
    </row>
    <row r="720" spans="12:13" ht="15.75" customHeight="1">
      <c r="L720" s="306"/>
      <c r="M720" s="306"/>
    </row>
    <row r="721" spans="12:13" ht="15.75" customHeight="1">
      <c r="L721" s="306"/>
      <c r="M721" s="306"/>
    </row>
    <row r="722" spans="12:13" ht="15.75" customHeight="1">
      <c r="L722" s="306"/>
      <c r="M722" s="306"/>
    </row>
    <row r="723" spans="12:13" ht="15.75" customHeight="1">
      <c r="L723" s="306"/>
      <c r="M723" s="306"/>
    </row>
    <row r="724" spans="12:13" ht="15.75" customHeight="1">
      <c r="L724" s="306"/>
      <c r="M724" s="306"/>
    </row>
    <row r="725" spans="12:13" ht="15.75" customHeight="1">
      <c r="L725" s="306"/>
      <c r="M725" s="306"/>
    </row>
    <row r="726" spans="12:13" ht="15.75" customHeight="1">
      <c r="L726" s="306"/>
      <c r="M726" s="306"/>
    </row>
    <row r="727" spans="12:13" ht="15.75" customHeight="1">
      <c r="L727" s="306"/>
      <c r="M727" s="306"/>
    </row>
    <row r="728" spans="12:13" ht="15.75" customHeight="1">
      <c r="L728" s="306"/>
      <c r="M728" s="306"/>
    </row>
    <row r="729" spans="12:13" ht="15.75" customHeight="1">
      <c r="L729" s="306"/>
      <c r="M729" s="306"/>
    </row>
    <row r="730" spans="12:13" ht="15.75" customHeight="1">
      <c r="L730" s="306"/>
      <c r="M730" s="306"/>
    </row>
    <row r="731" spans="12:13" ht="15.75" customHeight="1">
      <c r="L731" s="306"/>
      <c r="M731" s="306"/>
    </row>
    <row r="732" spans="12:13" ht="15.75" customHeight="1">
      <c r="L732" s="306"/>
      <c r="M732" s="306"/>
    </row>
    <row r="733" spans="12:13" ht="15.75" customHeight="1">
      <c r="L733" s="306"/>
      <c r="M733" s="306"/>
    </row>
    <row r="734" spans="12:13" ht="15.75" customHeight="1">
      <c r="L734" s="306"/>
      <c r="M734" s="306"/>
    </row>
    <row r="735" spans="12:13" ht="15.75" customHeight="1">
      <c r="L735" s="306"/>
      <c r="M735" s="306"/>
    </row>
    <row r="736" spans="12:13" ht="15.75" customHeight="1">
      <c r="L736" s="306"/>
      <c r="M736" s="306"/>
    </row>
    <row r="737" spans="12:13" ht="15.75" customHeight="1">
      <c r="L737" s="306"/>
      <c r="M737" s="306"/>
    </row>
    <row r="738" spans="12:13" ht="15.75" customHeight="1">
      <c r="L738" s="306"/>
      <c r="M738" s="306"/>
    </row>
    <row r="739" spans="12:13" ht="15.75" customHeight="1">
      <c r="L739" s="306"/>
      <c r="M739" s="306"/>
    </row>
    <row r="740" spans="12:13" ht="15.75" customHeight="1">
      <c r="L740" s="306"/>
      <c r="M740" s="306"/>
    </row>
    <row r="741" spans="12:13" ht="15.75" customHeight="1">
      <c r="L741" s="306"/>
      <c r="M741" s="306"/>
    </row>
    <row r="742" spans="12:13" ht="15.75" customHeight="1">
      <c r="L742" s="306"/>
      <c r="M742" s="306"/>
    </row>
    <row r="743" spans="12:13" ht="15.75" customHeight="1">
      <c r="L743" s="306"/>
      <c r="M743" s="306"/>
    </row>
    <row r="744" spans="12:13" ht="15.75" customHeight="1">
      <c r="L744" s="306"/>
      <c r="M744" s="306"/>
    </row>
    <row r="745" spans="12:13" ht="15.75" customHeight="1">
      <c r="L745" s="306"/>
      <c r="M745" s="306"/>
    </row>
    <row r="746" spans="12:13" ht="15.75" customHeight="1">
      <c r="L746" s="306"/>
      <c r="M746" s="306"/>
    </row>
    <row r="747" spans="12:13" ht="15.75" customHeight="1">
      <c r="L747" s="306"/>
      <c r="M747" s="306"/>
    </row>
    <row r="748" spans="12:13" ht="15.75" customHeight="1">
      <c r="L748" s="306"/>
      <c r="M748" s="306"/>
    </row>
    <row r="749" spans="12:13" ht="15.75" customHeight="1">
      <c r="L749" s="306"/>
      <c r="M749" s="306"/>
    </row>
    <row r="750" spans="12:13" ht="15.75" customHeight="1">
      <c r="L750" s="306"/>
      <c r="M750" s="306"/>
    </row>
    <row r="751" spans="12:13" ht="15.75" customHeight="1">
      <c r="L751" s="306"/>
      <c r="M751" s="306"/>
    </row>
    <row r="752" spans="12:13" ht="15.75" customHeight="1">
      <c r="L752" s="306"/>
      <c r="M752" s="306"/>
    </row>
    <row r="753" spans="12:13" ht="15.75" customHeight="1">
      <c r="L753" s="306"/>
      <c r="M753" s="306"/>
    </row>
    <row r="754" spans="12:13" ht="15.75" customHeight="1">
      <c r="L754" s="306"/>
      <c r="M754" s="306"/>
    </row>
    <row r="755" spans="12:13" ht="15.75" customHeight="1">
      <c r="L755" s="306"/>
      <c r="M755" s="306"/>
    </row>
    <row r="756" spans="12:13" ht="15.75" customHeight="1">
      <c r="L756" s="306"/>
      <c r="M756" s="306"/>
    </row>
    <row r="757" spans="12:13" ht="15.75" customHeight="1">
      <c r="L757" s="306"/>
      <c r="M757" s="306"/>
    </row>
    <row r="758" spans="12:13" ht="15.75" customHeight="1">
      <c r="L758" s="306"/>
      <c r="M758" s="306"/>
    </row>
    <row r="759" spans="12:13" ht="15.75" customHeight="1">
      <c r="L759" s="306"/>
      <c r="M759" s="306"/>
    </row>
    <row r="760" spans="12:13" ht="15.75" customHeight="1">
      <c r="L760" s="306"/>
      <c r="M760" s="306"/>
    </row>
    <row r="761" spans="12:13" ht="15.75" customHeight="1">
      <c r="L761" s="306"/>
      <c r="M761" s="306"/>
    </row>
    <row r="762" spans="12:13" ht="15.75" customHeight="1">
      <c r="L762" s="306"/>
      <c r="M762" s="306"/>
    </row>
    <row r="763" spans="12:13" ht="15.75" customHeight="1">
      <c r="L763" s="306"/>
      <c r="M763" s="306"/>
    </row>
    <row r="764" spans="12:13" ht="15.75" customHeight="1">
      <c r="L764" s="306"/>
      <c r="M764" s="306"/>
    </row>
    <row r="765" spans="12:13" ht="15.75" customHeight="1">
      <c r="L765" s="306"/>
      <c r="M765" s="306"/>
    </row>
    <row r="766" spans="12:13" ht="15.75" customHeight="1">
      <c r="L766" s="306"/>
      <c r="M766" s="306"/>
    </row>
    <row r="767" spans="12:13" ht="15.75" customHeight="1">
      <c r="L767" s="306"/>
      <c r="M767" s="306"/>
    </row>
    <row r="768" spans="12:13" ht="15.75" customHeight="1">
      <c r="L768" s="306"/>
      <c r="M768" s="306"/>
    </row>
    <row r="769" spans="12:13" ht="15.75" customHeight="1">
      <c r="L769" s="306"/>
      <c r="M769" s="306"/>
    </row>
    <row r="770" spans="12:13" ht="15.75" customHeight="1">
      <c r="L770" s="306"/>
      <c r="M770" s="306"/>
    </row>
    <row r="771" spans="12:13" ht="15.75" customHeight="1">
      <c r="L771" s="306"/>
      <c r="M771" s="306"/>
    </row>
    <row r="772" spans="12:13" ht="15.75" customHeight="1">
      <c r="L772" s="306"/>
      <c r="M772" s="306"/>
    </row>
    <row r="773" spans="12:13" ht="15.75" customHeight="1">
      <c r="L773" s="306"/>
      <c r="M773" s="306"/>
    </row>
    <row r="774" spans="12:13" ht="15.75" customHeight="1">
      <c r="L774" s="306"/>
      <c r="M774" s="306"/>
    </row>
    <row r="775" spans="12:13" ht="15.75" customHeight="1">
      <c r="L775" s="306"/>
      <c r="M775" s="306"/>
    </row>
    <row r="776" spans="12:13" ht="15.75" customHeight="1">
      <c r="L776" s="306"/>
      <c r="M776" s="306"/>
    </row>
    <row r="777" spans="12:13" ht="15.75" customHeight="1">
      <c r="L777" s="306"/>
      <c r="M777" s="306"/>
    </row>
    <row r="778" spans="12:13" ht="15.75" customHeight="1">
      <c r="L778" s="306"/>
      <c r="M778" s="306"/>
    </row>
    <row r="779" spans="12:13" ht="15.75" customHeight="1">
      <c r="L779" s="306"/>
      <c r="M779" s="306"/>
    </row>
    <row r="780" spans="12:13" ht="15.75" customHeight="1">
      <c r="L780" s="306"/>
      <c r="M780" s="306"/>
    </row>
    <row r="781" spans="12:13" ht="15.75" customHeight="1">
      <c r="L781" s="306"/>
      <c r="M781" s="306"/>
    </row>
    <row r="782" spans="12:13" ht="15.75" customHeight="1">
      <c r="L782" s="306"/>
      <c r="M782" s="306"/>
    </row>
    <row r="783" spans="12:13" ht="15.75" customHeight="1">
      <c r="L783" s="306"/>
      <c r="M783" s="306"/>
    </row>
    <row r="784" spans="12:13" ht="15.75" customHeight="1">
      <c r="L784" s="306"/>
      <c r="M784" s="306"/>
    </row>
    <row r="785" spans="12:13" ht="15.75" customHeight="1">
      <c r="L785" s="306"/>
      <c r="M785" s="306"/>
    </row>
    <row r="786" spans="12:13" ht="15.75" customHeight="1">
      <c r="L786" s="306"/>
      <c r="M786" s="306"/>
    </row>
    <row r="787" spans="12:13" ht="15.75" customHeight="1">
      <c r="L787" s="306"/>
      <c r="M787" s="306"/>
    </row>
    <row r="788" spans="12:13" ht="15.75" customHeight="1">
      <c r="L788" s="306"/>
      <c r="M788" s="306"/>
    </row>
    <row r="789" spans="12:13" ht="15.75" customHeight="1">
      <c r="L789" s="306"/>
      <c r="M789" s="306"/>
    </row>
    <row r="790" spans="12:13" ht="15.75" customHeight="1">
      <c r="L790" s="306"/>
      <c r="M790" s="306"/>
    </row>
    <row r="791" spans="12:13" ht="15.75" customHeight="1">
      <c r="L791" s="306"/>
      <c r="M791" s="306"/>
    </row>
    <row r="792" spans="12:13" ht="15.75" customHeight="1">
      <c r="L792" s="306"/>
      <c r="M792" s="306"/>
    </row>
    <row r="793" spans="12:13" ht="15.75" customHeight="1">
      <c r="L793" s="306"/>
      <c r="M793" s="306"/>
    </row>
    <row r="794" spans="12:13" ht="15.75" customHeight="1">
      <c r="L794" s="306"/>
      <c r="M794" s="306"/>
    </row>
    <row r="795" spans="12:13" ht="15.75" customHeight="1">
      <c r="L795" s="306"/>
      <c r="M795" s="306"/>
    </row>
    <row r="796" spans="12:13" ht="15.75" customHeight="1">
      <c r="L796" s="306"/>
      <c r="M796" s="306"/>
    </row>
    <row r="797" spans="12:13" ht="15.75" customHeight="1">
      <c r="L797" s="306"/>
      <c r="M797" s="306"/>
    </row>
    <row r="798" spans="12:13" ht="15.75" customHeight="1">
      <c r="L798" s="306"/>
      <c r="M798" s="306"/>
    </row>
    <row r="799" spans="12:13" ht="15.75" customHeight="1">
      <c r="L799" s="306"/>
      <c r="M799" s="306"/>
    </row>
    <row r="800" spans="12:13" ht="15.75" customHeight="1">
      <c r="L800" s="306"/>
      <c r="M800" s="306"/>
    </row>
    <row r="801" spans="12:13" ht="15.75" customHeight="1">
      <c r="L801" s="306"/>
      <c r="M801" s="306"/>
    </row>
    <row r="802" spans="12:13" ht="15.75" customHeight="1">
      <c r="L802" s="306"/>
      <c r="M802" s="306"/>
    </row>
    <row r="803" spans="12:13" ht="15.75" customHeight="1">
      <c r="L803" s="306"/>
      <c r="M803" s="306"/>
    </row>
    <row r="804" spans="12:13" ht="15.75" customHeight="1">
      <c r="L804" s="306"/>
      <c r="M804" s="306"/>
    </row>
    <row r="805" spans="12:13" ht="15.75" customHeight="1">
      <c r="L805" s="306"/>
      <c r="M805" s="306"/>
    </row>
    <row r="806" spans="12:13" ht="15.75" customHeight="1">
      <c r="L806" s="306"/>
      <c r="M806" s="306"/>
    </row>
    <row r="807" spans="12:13" ht="15.75" customHeight="1">
      <c r="L807" s="306"/>
      <c r="M807" s="306"/>
    </row>
    <row r="808" spans="12:13" ht="15.75" customHeight="1">
      <c r="L808" s="306"/>
      <c r="M808" s="306"/>
    </row>
    <row r="809" spans="12:13" ht="15.75" customHeight="1">
      <c r="L809" s="306"/>
      <c r="M809" s="306"/>
    </row>
    <row r="810" spans="12:13" ht="15.75" customHeight="1">
      <c r="L810" s="306"/>
      <c r="M810" s="306"/>
    </row>
    <row r="811" spans="12:13" ht="15.75" customHeight="1">
      <c r="L811" s="306"/>
      <c r="M811" s="306"/>
    </row>
    <row r="812" spans="12:13" ht="15.75" customHeight="1">
      <c r="L812" s="306"/>
      <c r="M812" s="306"/>
    </row>
    <row r="813" spans="12:13" ht="15.75" customHeight="1">
      <c r="L813" s="306"/>
      <c r="M813" s="306"/>
    </row>
    <row r="814" spans="12:13" ht="15.75" customHeight="1">
      <c r="L814" s="306"/>
      <c r="M814" s="306"/>
    </row>
    <row r="815" spans="12:13" ht="15.75" customHeight="1">
      <c r="L815" s="306"/>
      <c r="M815" s="306"/>
    </row>
    <row r="816" spans="12:13" ht="15.75" customHeight="1">
      <c r="L816" s="306"/>
      <c r="M816" s="306"/>
    </row>
    <row r="817" spans="12:13" ht="15.75" customHeight="1">
      <c r="L817" s="306"/>
      <c r="M817" s="306"/>
    </row>
    <row r="818" spans="12:13" ht="15.75" customHeight="1">
      <c r="L818" s="306"/>
      <c r="M818" s="306"/>
    </row>
    <row r="819" spans="12:13" ht="15.75" customHeight="1">
      <c r="L819" s="306"/>
      <c r="M819" s="306"/>
    </row>
    <row r="820" spans="12:13" ht="15.75" customHeight="1">
      <c r="L820" s="306"/>
      <c r="M820" s="306"/>
    </row>
    <row r="821" spans="12:13" ht="15.75" customHeight="1">
      <c r="L821" s="306"/>
      <c r="M821" s="306"/>
    </row>
    <row r="822" spans="12:13" ht="15.75" customHeight="1">
      <c r="L822" s="306"/>
      <c r="M822" s="306"/>
    </row>
    <row r="823" spans="12:13" ht="15.75" customHeight="1">
      <c r="L823" s="306"/>
      <c r="M823" s="306"/>
    </row>
    <row r="824" spans="12:13" ht="15.75" customHeight="1">
      <c r="L824" s="306"/>
      <c r="M824" s="306"/>
    </row>
    <row r="825" spans="12:13" ht="15.75" customHeight="1">
      <c r="L825" s="306"/>
      <c r="M825" s="306"/>
    </row>
    <row r="826" spans="12:13" ht="15.75" customHeight="1">
      <c r="L826" s="306"/>
      <c r="M826" s="306"/>
    </row>
    <row r="827" spans="12:13" ht="15.75" customHeight="1">
      <c r="L827" s="306"/>
      <c r="M827" s="306"/>
    </row>
    <row r="828" spans="12:13" ht="15.75" customHeight="1">
      <c r="L828" s="306"/>
      <c r="M828" s="306"/>
    </row>
    <row r="829" spans="12:13" ht="15.75" customHeight="1">
      <c r="L829" s="306"/>
      <c r="M829" s="306"/>
    </row>
    <row r="830" spans="12:13" ht="15.75" customHeight="1">
      <c r="L830" s="306"/>
      <c r="M830" s="306"/>
    </row>
    <row r="831" spans="12:13" ht="15.75" customHeight="1">
      <c r="L831" s="306"/>
      <c r="M831" s="306"/>
    </row>
    <row r="832" spans="12:13" ht="15.75" customHeight="1">
      <c r="L832" s="306"/>
      <c r="M832" s="306"/>
    </row>
    <row r="833" spans="12:13" ht="15.75" customHeight="1">
      <c r="L833" s="306"/>
      <c r="M833" s="306"/>
    </row>
    <row r="834" spans="12:13" ht="15.75" customHeight="1">
      <c r="L834" s="306"/>
      <c r="M834" s="306"/>
    </row>
    <row r="835" spans="12:13" ht="15.75" customHeight="1">
      <c r="L835" s="306"/>
      <c r="M835" s="306"/>
    </row>
    <row r="836" spans="12:13" ht="15.75" customHeight="1">
      <c r="L836" s="306"/>
      <c r="M836" s="306"/>
    </row>
    <row r="837" spans="12:13" ht="15.75" customHeight="1">
      <c r="L837" s="306"/>
      <c r="M837" s="306"/>
    </row>
    <row r="838" spans="12:13" ht="15.75" customHeight="1">
      <c r="L838" s="306"/>
      <c r="M838" s="306"/>
    </row>
    <row r="839" spans="12:13" ht="15.75" customHeight="1">
      <c r="L839" s="306"/>
      <c r="M839" s="306"/>
    </row>
    <row r="840" spans="12:13" ht="15.75" customHeight="1">
      <c r="L840" s="306"/>
      <c r="M840" s="306"/>
    </row>
    <row r="841" spans="12:13" ht="15.75" customHeight="1">
      <c r="L841" s="306"/>
      <c r="M841" s="306"/>
    </row>
    <row r="842" spans="12:13" ht="15.75" customHeight="1">
      <c r="L842" s="306"/>
      <c r="M842" s="306"/>
    </row>
    <row r="843" spans="12:13" ht="15.75" customHeight="1">
      <c r="L843" s="306"/>
      <c r="M843" s="306"/>
    </row>
    <row r="844" spans="12:13" ht="15.75" customHeight="1">
      <c r="L844" s="306"/>
      <c r="M844" s="306"/>
    </row>
    <row r="845" spans="12:13" ht="15.75" customHeight="1">
      <c r="L845" s="306"/>
      <c r="M845" s="306"/>
    </row>
    <row r="846" spans="12:13" ht="15.75" customHeight="1">
      <c r="L846" s="306"/>
      <c r="M846" s="306"/>
    </row>
    <row r="847" spans="12:13" ht="15.75" customHeight="1">
      <c r="L847" s="306"/>
      <c r="M847" s="306"/>
    </row>
    <row r="848" spans="12:13" ht="15.75" customHeight="1">
      <c r="L848" s="306"/>
      <c r="M848" s="306"/>
    </row>
    <row r="849" spans="12:13" ht="15.75" customHeight="1">
      <c r="L849" s="306"/>
      <c r="M849" s="306"/>
    </row>
    <row r="850" spans="12:13" ht="15.75" customHeight="1">
      <c r="L850" s="306"/>
      <c r="M850" s="306"/>
    </row>
    <row r="851" spans="12:13" ht="15.75" customHeight="1">
      <c r="L851" s="306"/>
      <c r="M851" s="306"/>
    </row>
    <row r="852" spans="12:13" ht="15.75" customHeight="1">
      <c r="L852" s="306"/>
      <c r="M852" s="306"/>
    </row>
    <row r="853" spans="12:13" ht="15.75" customHeight="1">
      <c r="L853" s="306"/>
      <c r="M853" s="306"/>
    </row>
    <row r="854" spans="12:13" ht="15.75" customHeight="1">
      <c r="L854" s="306"/>
      <c r="M854" s="306"/>
    </row>
    <row r="855" spans="12:13" ht="15.75" customHeight="1">
      <c r="L855" s="306"/>
      <c r="M855" s="306"/>
    </row>
    <row r="856" spans="12:13" ht="15.75" customHeight="1">
      <c r="L856" s="306"/>
      <c r="M856" s="306"/>
    </row>
    <row r="857" spans="12:13" ht="15.75" customHeight="1">
      <c r="L857" s="306"/>
      <c r="M857" s="306"/>
    </row>
    <row r="858" spans="12:13" ht="15.75" customHeight="1">
      <c r="L858" s="306"/>
      <c r="M858" s="306"/>
    </row>
    <row r="859" spans="12:13" ht="15.75" customHeight="1">
      <c r="L859" s="306"/>
      <c r="M859" s="306"/>
    </row>
    <row r="860" spans="12:13" ht="15.75" customHeight="1">
      <c r="L860" s="306"/>
      <c r="M860" s="306"/>
    </row>
    <row r="861" spans="12:13" ht="15.75" customHeight="1">
      <c r="L861" s="306"/>
      <c r="M861" s="306"/>
    </row>
    <row r="862" spans="12:13" ht="15.75" customHeight="1">
      <c r="L862" s="306"/>
      <c r="M862" s="306"/>
    </row>
    <row r="863" spans="12:13" ht="15.75" customHeight="1">
      <c r="L863" s="306"/>
      <c r="M863" s="306"/>
    </row>
    <row r="864" spans="12:13" ht="15.75" customHeight="1">
      <c r="L864" s="306"/>
      <c r="M864" s="306"/>
    </row>
    <row r="865" spans="12:13" ht="15.75" customHeight="1">
      <c r="L865" s="306"/>
      <c r="M865" s="306"/>
    </row>
    <row r="866" spans="12:13" ht="15.75" customHeight="1">
      <c r="L866" s="306"/>
      <c r="M866" s="306"/>
    </row>
    <row r="867" spans="12:13" ht="15.75" customHeight="1">
      <c r="L867" s="306"/>
      <c r="M867" s="306"/>
    </row>
    <row r="868" spans="12:13" ht="15.75" customHeight="1">
      <c r="L868" s="306"/>
      <c r="M868" s="306"/>
    </row>
    <row r="869" spans="12:13" ht="15.75" customHeight="1">
      <c r="L869" s="306"/>
      <c r="M869" s="306"/>
    </row>
    <row r="870" spans="12:13" ht="15.75" customHeight="1">
      <c r="L870" s="306"/>
      <c r="M870" s="306"/>
    </row>
    <row r="871" spans="12:13" ht="15.75" customHeight="1">
      <c r="L871" s="306"/>
      <c r="M871" s="306"/>
    </row>
    <row r="872" spans="12:13" ht="15.75" customHeight="1">
      <c r="L872" s="306"/>
      <c r="M872" s="306"/>
    </row>
    <row r="873" spans="12:13" ht="15.75" customHeight="1">
      <c r="L873" s="306"/>
      <c r="M873" s="306"/>
    </row>
    <row r="874" spans="12:13" ht="15.75" customHeight="1">
      <c r="L874" s="306"/>
      <c r="M874" s="306"/>
    </row>
    <row r="875" spans="12:13" ht="15.75" customHeight="1">
      <c r="L875" s="306"/>
      <c r="M875" s="306"/>
    </row>
    <row r="876" spans="12:13" ht="15.75" customHeight="1">
      <c r="L876" s="306"/>
      <c r="M876" s="306"/>
    </row>
    <row r="877" spans="12:13" ht="15.75" customHeight="1">
      <c r="L877" s="306"/>
      <c r="M877" s="306"/>
    </row>
    <row r="878" spans="12:13" ht="15.75" customHeight="1">
      <c r="L878" s="306"/>
      <c r="M878" s="306"/>
    </row>
    <row r="879" spans="12:13" ht="15.75" customHeight="1">
      <c r="L879" s="306"/>
      <c r="M879" s="306"/>
    </row>
    <row r="880" spans="12:13" ht="15.75" customHeight="1">
      <c r="L880" s="306"/>
      <c r="M880" s="306"/>
    </row>
    <row r="881" spans="12:13" ht="15.75" customHeight="1">
      <c r="L881" s="306"/>
      <c r="M881" s="306"/>
    </row>
    <row r="882" spans="12:13" ht="15.75" customHeight="1">
      <c r="L882" s="306"/>
      <c r="M882" s="306"/>
    </row>
    <row r="883" spans="12:13" ht="15.75" customHeight="1">
      <c r="L883" s="306"/>
      <c r="M883" s="306"/>
    </row>
    <row r="884" spans="12:13" ht="15.75" customHeight="1">
      <c r="L884" s="306"/>
      <c r="M884" s="306"/>
    </row>
    <row r="885" spans="12:13" ht="15.75" customHeight="1">
      <c r="L885" s="306"/>
      <c r="M885" s="306"/>
    </row>
    <row r="886" spans="12:13" ht="15.75" customHeight="1">
      <c r="L886" s="306"/>
      <c r="M886" s="306"/>
    </row>
    <row r="887" spans="12:13" ht="15.75" customHeight="1">
      <c r="L887" s="306"/>
      <c r="M887" s="306"/>
    </row>
    <row r="888" spans="12:13" ht="15.75" customHeight="1">
      <c r="L888" s="306"/>
      <c r="M888" s="306"/>
    </row>
    <row r="889" spans="12:13" ht="15.75" customHeight="1">
      <c r="L889" s="306"/>
      <c r="M889" s="306"/>
    </row>
    <row r="890" spans="12:13" ht="15.75" customHeight="1">
      <c r="L890" s="306"/>
      <c r="M890" s="306"/>
    </row>
    <row r="891" spans="12:13" ht="15.75" customHeight="1">
      <c r="L891" s="306"/>
      <c r="M891" s="306"/>
    </row>
    <row r="892" spans="12:13" ht="15.75" customHeight="1">
      <c r="L892" s="306"/>
      <c r="M892" s="306"/>
    </row>
    <row r="893" spans="12:13" ht="15.75" customHeight="1">
      <c r="L893" s="306"/>
      <c r="M893" s="306"/>
    </row>
    <row r="894" spans="12:13" ht="15.75" customHeight="1">
      <c r="L894" s="306"/>
      <c r="M894" s="306"/>
    </row>
    <row r="895" spans="12:13" ht="15.75" customHeight="1">
      <c r="L895" s="306"/>
      <c r="M895" s="306"/>
    </row>
    <row r="896" spans="12:13" ht="15.75" customHeight="1">
      <c r="L896" s="306"/>
      <c r="M896" s="306"/>
    </row>
    <row r="897" spans="12:13" ht="15.75" customHeight="1">
      <c r="L897" s="306"/>
      <c r="M897" s="306"/>
    </row>
    <row r="898" spans="12:13" ht="15.75" customHeight="1">
      <c r="L898" s="306"/>
      <c r="M898" s="306"/>
    </row>
    <row r="899" spans="12:13" ht="15.75" customHeight="1">
      <c r="L899" s="306"/>
      <c r="M899" s="306"/>
    </row>
    <row r="900" spans="12:13" ht="15.75" customHeight="1">
      <c r="L900" s="306"/>
      <c r="M900" s="306"/>
    </row>
    <row r="901" spans="12:13" ht="15.75" customHeight="1">
      <c r="L901" s="306"/>
      <c r="M901" s="306"/>
    </row>
    <row r="902" spans="12:13" ht="15.75" customHeight="1">
      <c r="L902" s="306"/>
      <c r="M902" s="306"/>
    </row>
    <row r="903" spans="12:13" ht="15.75" customHeight="1">
      <c r="L903" s="306"/>
      <c r="M903" s="306"/>
    </row>
    <row r="904" spans="12:13" ht="15.75" customHeight="1">
      <c r="L904" s="306"/>
      <c r="M904" s="306"/>
    </row>
    <row r="905" spans="12:13" ht="15.75" customHeight="1">
      <c r="L905" s="306"/>
      <c r="M905" s="306"/>
    </row>
    <row r="906" spans="12:13" ht="15.75" customHeight="1">
      <c r="L906" s="306"/>
      <c r="M906" s="306"/>
    </row>
    <row r="907" spans="12:13" ht="15.75" customHeight="1">
      <c r="L907" s="306"/>
      <c r="M907" s="306"/>
    </row>
    <row r="908" spans="12:13" ht="15.75" customHeight="1">
      <c r="L908" s="306"/>
      <c r="M908" s="306"/>
    </row>
    <row r="909" spans="12:13" ht="15.75" customHeight="1">
      <c r="L909" s="306"/>
      <c r="M909" s="306"/>
    </row>
    <row r="910" spans="12:13" ht="15.75" customHeight="1">
      <c r="L910" s="306"/>
      <c r="M910" s="306"/>
    </row>
    <row r="911" spans="12:13" ht="15.75" customHeight="1">
      <c r="L911" s="306"/>
      <c r="M911" s="306"/>
    </row>
    <row r="912" spans="12:13" ht="15.75" customHeight="1">
      <c r="L912" s="306"/>
      <c r="M912" s="306"/>
    </row>
    <row r="913" spans="12:13" ht="15.75" customHeight="1">
      <c r="L913" s="306"/>
      <c r="M913" s="306"/>
    </row>
    <row r="914" spans="12:13" ht="15.75" customHeight="1">
      <c r="L914" s="306"/>
      <c r="M914" s="306"/>
    </row>
    <row r="915" spans="12:13" ht="15.75" customHeight="1">
      <c r="L915" s="306"/>
      <c r="M915" s="306"/>
    </row>
    <row r="916" spans="12:13" ht="15.75" customHeight="1">
      <c r="L916" s="306"/>
      <c r="M916" s="306"/>
    </row>
    <row r="917" spans="12:13" ht="15.75" customHeight="1">
      <c r="L917" s="306"/>
      <c r="M917" s="306"/>
    </row>
    <row r="918" spans="12:13" ht="15.75" customHeight="1">
      <c r="L918" s="306"/>
      <c r="M918" s="306"/>
    </row>
    <row r="919" spans="12:13" ht="15.75" customHeight="1">
      <c r="L919" s="306"/>
      <c r="M919" s="306"/>
    </row>
    <row r="920" spans="12:13" ht="15.75" customHeight="1">
      <c r="L920" s="306"/>
      <c r="M920" s="306"/>
    </row>
    <row r="921" spans="12:13" ht="15.75" customHeight="1">
      <c r="L921" s="306"/>
      <c r="M921" s="306"/>
    </row>
    <row r="922" spans="12:13" ht="15.75" customHeight="1">
      <c r="L922" s="306"/>
      <c r="M922" s="306"/>
    </row>
    <row r="923" spans="12:13" ht="15.75" customHeight="1">
      <c r="L923" s="306"/>
      <c r="M923" s="306"/>
    </row>
    <row r="924" spans="12:13" ht="15.75" customHeight="1">
      <c r="L924" s="306"/>
      <c r="M924" s="306"/>
    </row>
    <row r="925" spans="12:13" ht="15.75" customHeight="1">
      <c r="L925" s="306"/>
      <c r="M925" s="306"/>
    </row>
    <row r="926" spans="12:13" ht="15.75" customHeight="1">
      <c r="L926" s="306"/>
      <c r="M926" s="306"/>
    </row>
    <row r="927" spans="12:13" ht="15.75" customHeight="1">
      <c r="L927" s="306"/>
      <c r="M927" s="306"/>
    </row>
    <row r="928" spans="12:13" ht="15.75" customHeight="1">
      <c r="L928" s="306"/>
      <c r="M928" s="306"/>
    </row>
    <row r="929" spans="12:13" ht="15.75" customHeight="1">
      <c r="L929" s="306"/>
      <c r="M929" s="306"/>
    </row>
    <row r="930" spans="12:13" ht="15.75" customHeight="1">
      <c r="L930" s="306"/>
      <c r="M930" s="306"/>
    </row>
    <row r="931" spans="12:13" ht="15.75" customHeight="1">
      <c r="L931" s="306"/>
      <c r="M931" s="306"/>
    </row>
    <row r="932" spans="12:13" ht="15.75" customHeight="1">
      <c r="L932" s="306"/>
      <c r="M932" s="306"/>
    </row>
    <row r="933" spans="12:13" ht="15.75" customHeight="1">
      <c r="L933" s="306"/>
      <c r="M933" s="306"/>
    </row>
    <row r="934" spans="12:13" ht="15.75" customHeight="1">
      <c r="L934" s="306"/>
      <c r="M934" s="306"/>
    </row>
    <row r="935" spans="12:13" ht="15.75" customHeight="1">
      <c r="L935" s="306"/>
      <c r="M935" s="306"/>
    </row>
    <row r="936" spans="12:13" ht="15.75" customHeight="1">
      <c r="L936" s="306"/>
      <c r="M936" s="306"/>
    </row>
    <row r="937" spans="12:13" ht="15.75" customHeight="1">
      <c r="L937" s="306"/>
      <c r="M937" s="306"/>
    </row>
    <row r="938" spans="12:13" ht="15.75" customHeight="1">
      <c r="L938" s="306"/>
      <c r="M938" s="306"/>
    </row>
    <row r="939" spans="12:13" ht="15.75" customHeight="1">
      <c r="L939" s="306"/>
      <c r="M939" s="306"/>
    </row>
    <row r="940" spans="12:13" ht="15.75" customHeight="1">
      <c r="L940" s="306"/>
      <c r="M940" s="306"/>
    </row>
    <row r="941" spans="12:13" ht="15.75" customHeight="1">
      <c r="L941" s="306"/>
      <c r="M941" s="306"/>
    </row>
    <row r="942" spans="12:13" ht="15.75" customHeight="1">
      <c r="L942" s="306"/>
      <c r="M942" s="306"/>
    </row>
    <row r="943" spans="12:13" ht="15.75" customHeight="1">
      <c r="L943" s="306"/>
      <c r="M943" s="306"/>
    </row>
    <row r="944" spans="12:13" ht="15.75" customHeight="1">
      <c r="L944" s="306"/>
      <c r="M944" s="306"/>
    </row>
    <row r="945" spans="12:13" ht="15.75" customHeight="1">
      <c r="L945" s="306"/>
      <c r="M945" s="306"/>
    </row>
    <row r="946" spans="12:13" ht="15.75" customHeight="1">
      <c r="L946" s="306"/>
      <c r="M946" s="306"/>
    </row>
    <row r="947" spans="12:13" ht="15.75" customHeight="1">
      <c r="L947" s="306"/>
      <c r="M947" s="306"/>
    </row>
    <row r="948" spans="12:13" ht="15.75" customHeight="1">
      <c r="L948" s="306"/>
      <c r="M948" s="306"/>
    </row>
    <row r="949" spans="12:13" ht="15.75" customHeight="1">
      <c r="L949" s="306"/>
      <c r="M949" s="306"/>
    </row>
    <row r="950" spans="12:13" ht="15.75" customHeight="1">
      <c r="L950" s="306"/>
      <c r="M950" s="306"/>
    </row>
    <row r="951" spans="12:13" ht="15.75" customHeight="1">
      <c r="L951" s="306"/>
      <c r="M951" s="306"/>
    </row>
    <row r="952" spans="12:13" ht="15.75" customHeight="1">
      <c r="L952" s="306"/>
      <c r="M952" s="306"/>
    </row>
    <row r="953" spans="12:13" ht="15.75" customHeight="1">
      <c r="L953" s="306"/>
      <c r="M953" s="306"/>
    </row>
    <row r="954" spans="12:13" ht="15.75" customHeight="1">
      <c r="L954" s="306"/>
      <c r="M954" s="306"/>
    </row>
    <row r="955" spans="12:13" ht="15.75" customHeight="1">
      <c r="L955" s="306"/>
      <c r="M955" s="306"/>
    </row>
    <row r="956" spans="12:13" ht="15.75" customHeight="1">
      <c r="L956" s="306"/>
      <c r="M956" s="306"/>
    </row>
    <row r="957" spans="12:13" ht="15.75" customHeight="1">
      <c r="L957" s="306"/>
      <c r="M957" s="306"/>
    </row>
    <row r="958" spans="12:13" ht="15.75" customHeight="1">
      <c r="L958" s="306"/>
      <c r="M958" s="306"/>
    </row>
    <row r="959" spans="12:13" ht="15.75" customHeight="1">
      <c r="L959" s="306"/>
      <c r="M959" s="306"/>
    </row>
    <row r="960" spans="12:13" ht="15.75" customHeight="1">
      <c r="L960" s="306"/>
      <c r="M960" s="306"/>
    </row>
    <row r="961" spans="12:13" ht="15.75" customHeight="1">
      <c r="L961" s="306"/>
      <c r="M961" s="306"/>
    </row>
    <row r="962" spans="12:13" ht="15.75" customHeight="1">
      <c r="L962" s="306"/>
      <c r="M962" s="306"/>
    </row>
    <row r="963" spans="12:13" ht="15.75" customHeight="1">
      <c r="L963" s="306"/>
      <c r="M963" s="306"/>
    </row>
    <row r="964" spans="12:13" ht="15.75" customHeight="1">
      <c r="L964" s="306"/>
      <c r="M964" s="306"/>
    </row>
    <row r="965" spans="12:13" ht="15.75" customHeight="1">
      <c r="L965" s="306"/>
      <c r="M965" s="306"/>
    </row>
    <row r="966" spans="12:13" ht="15.75" customHeight="1">
      <c r="L966" s="306"/>
      <c r="M966" s="306"/>
    </row>
    <row r="967" spans="12:13" ht="15.75" customHeight="1">
      <c r="L967" s="306"/>
      <c r="M967" s="306"/>
    </row>
    <row r="968" spans="12:13" ht="15.75" customHeight="1">
      <c r="L968" s="306"/>
      <c r="M968" s="306"/>
    </row>
    <row r="969" spans="12:13" ht="15.75" customHeight="1">
      <c r="L969" s="306"/>
      <c r="M969" s="306"/>
    </row>
    <row r="970" spans="12:13" ht="15.75" customHeight="1">
      <c r="L970" s="306"/>
      <c r="M970" s="306"/>
    </row>
    <row r="971" spans="12:13" ht="15.75" customHeight="1">
      <c r="L971" s="306"/>
      <c r="M971" s="306"/>
    </row>
    <row r="972" spans="12:13" ht="15.75" customHeight="1">
      <c r="L972" s="306"/>
      <c r="M972" s="306"/>
    </row>
    <row r="973" spans="12:13" ht="15.75" customHeight="1">
      <c r="L973" s="306"/>
      <c r="M973" s="306"/>
    </row>
    <row r="974" spans="12:13" ht="15.75" customHeight="1">
      <c r="L974" s="306"/>
      <c r="M974" s="306"/>
    </row>
    <row r="975" spans="12:13" ht="15.75" customHeight="1">
      <c r="L975" s="306"/>
      <c r="M975" s="306"/>
    </row>
    <row r="976" spans="12:13" ht="15.75" customHeight="1">
      <c r="L976" s="306"/>
      <c r="M976" s="306"/>
    </row>
    <row r="977" spans="12:13" ht="15.75" customHeight="1">
      <c r="L977" s="306"/>
      <c r="M977" s="306"/>
    </row>
    <row r="978" spans="12:13" ht="15.75" customHeight="1">
      <c r="L978" s="306"/>
      <c r="M978" s="306"/>
    </row>
    <row r="979" spans="12:13" ht="15.75" customHeight="1">
      <c r="L979" s="306"/>
      <c r="M979" s="306"/>
    </row>
    <row r="980" spans="12:13" ht="15.75" customHeight="1">
      <c r="L980" s="306"/>
      <c r="M980" s="306"/>
    </row>
    <row r="981" spans="12:13" ht="15.75" customHeight="1">
      <c r="L981" s="306"/>
      <c r="M981" s="306"/>
    </row>
    <row r="982" spans="12:13" ht="15.75" customHeight="1">
      <c r="L982" s="306"/>
      <c r="M982" s="306"/>
    </row>
    <row r="983" spans="12:13" ht="15.75" customHeight="1">
      <c r="L983" s="306"/>
      <c r="M983" s="306"/>
    </row>
    <row r="984" spans="12:13" ht="15.75" customHeight="1">
      <c r="L984" s="306"/>
      <c r="M984" s="306"/>
    </row>
    <row r="985" spans="12:13" ht="15.75" customHeight="1">
      <c r="L985" s="306"/>
      <c r="M985" s="306"/>
    </row>
    <row r="986" spans="12:13" ht="15.75" customHeight="1">
      <c r="L986" s="306"/>
      <c r="M986" s="306"/>
    </row>
    <row r="987" spans="12:13" ht="15.75" customHeight="1">
      <c r="L987" s="306"/>
      <c r="M987" s="306"/>
    </row>
    <row r="988" spans="12:13" ht="15.75" customHeight="1">
      <c r="L988" s="306"/>
      <c r="M988" s="306"/>
    </row>
    <row r="989" spans="12:13" ht="15.75" customHeight="1">
      <c r="L989" s="306"/>
      <c r="M989" s="306"/>
    </row>
    <row r="990" spans="12:13" ht="15.75" customHeight="1">
      <c r="L990" s="306"/>
      <c r="M990" s="306"/>
    </row>
    <row r="991" spans="12:13" ht="15.75" customHeight="1">
      <c r="L991" s="306"/>
      <c r="M991" s="306"/>
    </row>
    <row r="992" spans="12:13" ht="15.75" customHeight="1">
      <c r="L992" s="306"/>
      <c r="M992" s="306"/>
    </row>
    <row r="993" spans="12:13" ht="15.75" customHeight="1">
      <c r="L993" s="306"/>
      <c r="M993" s="306"/>
    </row>
    <row r="994" spans="12:13" ht="15.75" customHeight="1">
      <c r="L994" s="306"/>
      <c r="M994" s="306"/>
    </row>
    <row r="995" spans="12:13" ht="15.75" customHeight="1">
      <c r="L995" s="306"/>
      <c r="M995" s="306"/>
    </row>
    <row r="996" spans="12:13" ht="15.75" customHeight="1">
      <c r="L996" s="306"/>
      <c r="M996" s="306"/>
    </row>
    <row r="997" spans="12:13" ht="15.75" customHeight="1">
      <c r="L997" s="306"/>
      <c r="M997" s="306"/>
    </row>
    <row r="998" spans="12:13" ht="15.75" customHeight="1">
      <c r="L998" s="306"/>
      <c r="M998" s="306"/>
    </row>
    <row r="999" spans="12:13" ht="15.75" customHeight="1">
      <c r="L999" s="306"/>
      <c r="M999" s="306"/>
    </row>
    <row r="1000" spans="12:13" ht="15.75" customHeight="1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A206" workbookViewId="0">
      <selection activeCell="O219" sqref="O219"/>
    </sheetView>
  </sheetViews>
  <sheetFormatPr baseColWidth="10" defaultColWidth="14.42578125" defaultRowHeight="15" customHeight="1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>
      <c r="CV1" s="1"/>
      <c r="CW1" s="1"/>
      <c r="CX1" s="1"/>
      <c r="CY1" s="1"/>
      <c r="CZ1" s="1"/>
      <c r="DA1" s="1"/>
      <c r="DB1" s="1"/>
    </row>
    <row r="2" spans="2:106">
      <c r="CV2" s="1"/>
      <c r="CW2" s="1"/>
      <c r="CX2" s="1"/>
      <c r="CY2" s="1"/>
      <c r="CZ2" s="1"/>
      <c r="DA2" s="1"/>
      <c r="DB2" s="1"/>
    </row>
    <row r="3" spans="2:106" ht="18.7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55">
        <v>2019</v>
      </c>
      <c r="AC3" s="808"/>
      <c r="AD3" s="808"/>
      <c r="AE3" s="808"/>
      <c r="AF3" s="80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5"/>
      <c r="AB33" s="808"/>
      <c r="AC33" s="808"/>
      <c r="AD33" s="808"/>
      <c r="AE33" s="808"/>
      <c r="AF33" s="808"/>
      <c r="AG33" s="808"/>
      <c r="AH33" s="808"/>
      <c r="AI33" s="808"/>
      <c r="AJ33" s="808"/>
      <c r="AK33" s="808"/>
      <c r="AL33" s="808"/>
      <c r="AM33" s="80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>
      <c r="N64" s="205"/>
      <c r="R64" s="856" t="s">
        <v>1413</v>
      </c>
      <c r="S64" s="808"/>
      <c r="T64" s="808"/>
      <c r="U64" s="808"/>
      <c r="V64" s="809"/>
      <c r="W64" s="857" t="s">
        <v>1414</v>
      </c>
      <c r="X64" s="808"/>
      <c r="Y64" s="808"/>
      <c r="Z64" s="809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58" t="s">
        <v>1419</v>
      </c>
      <c r="AJ65" s="840"/>
      <c r="AK65" s="840"/>
      <c r="AL65" s="840"/>
      <c r="AM65" s="840"/>
      <c r="AN65" s="840"/>
      <c r="AO65" s="840"/>
      <c r="AP65" s="840"/>
      <c r="AQ65" s="840"/>
      <c r="AR65" s="840"/>
      <c r="AS65" s="840"/>
      <c r="AT65" s="840"/>
      <c r="AU65" s="840"/>
      <c r="AV65" s="823"/>
      <c r="AW65" s="858" t="s">
        <v>1420</v>
      </c>
      <c r="AX65" s="840"/>
      <c r="AY65" s="840"/>
      <c r="AZ65" s="840"/>
      <c r="BA65" s="840"/>
      <c r="BB65" s="840"/>
      <c r="BC65" s="840"/>
      <c r="BD65" s="840"/>
      <c r="BE65" s="840"/>
      <c r="BF65" s="840"/>
      <c r="BG65" s="840"/>
      <c r="BH65" s="840"/>
      <c r="BI65" s="840"/>
      <c r="BJ65" s="823"/>
      <c r="BK65" s="858" t="s">
        <v>1421</v>
      </c>
      <c r="BL65" s="840"/>
      <c r="BM65" s="840"/>
      <c r="BN65" s="840"/>
      <c r="BO65" s="840"/>
      <c r="BP65" s="840"/>
      <c r="BQ65" s="840"/>
      <c r="BR65" s="840"/>
      <c r="BS65" s="840"/>
      <c r="BT65" s="840"/>
      <c r="BU65" s="840"/>
      <c r="BV65" s="840"/>
      <c r="BW65" s="840"/>
      <c r="BX65" s="823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>
      <c r="CV93" s="1"/>
      <c r="CW93" s="1"/>
      <c r="CX93" s="1"/>
      <c r="CY93" s="1"/>
      <c r="CZ93" s="1"/>
      <c r="DA93" s="1"/>
      <c r="DB93" s="1"/>
    </row>
    <row r="94" spans="9:121" ht="15.75" customHeight="1">
      <c r="CV94" s="1"/>
      <c r="CW94" s="1"/>
      <c r="CX94" s="1"/>
      <c r="CY94" s="1"/>
      <c r="CZ94" s="1"/>
      <c r="DA94" s="1"/>
      <c r="DB94" s="1"/>
    </row>
    <row r="95" spans="9:121" ht="15.75" customHeight="1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>
      <c r="R96" s="856" t="s">
        <v>1413</v>
      </c>
      <c r="S96" s="808"/>
      <c r="T96" s="808"/>
      <c r="U96" s="808"/>
      <c r="V96" s="809"/>
      <c r="W96" s="857" t="s">
        <v>1414</v>
      </c>
      <c r="X96" s="808"/>
      <c r="Y96" s="808"/>
      <c r="Z96" s="809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59" t="s">
        <v>1446</v>
      </c>
      <c r="AJ97" s="840"/>
      <c r="AK97" s="840"/>
      <c r="AL97" s="840"/>
      <c r="AM97" s="840"/>
      <c r="AN97" s="840"/>
      <c r="AO97" s="840"/>
      <c r="AP97" s="840"/>
      <c r="AQ97" s="840"/>
      <c r="AR97" s="840"/>
      <c r="AS97" s="840"/>
      <c r="AT97" s="840"/>
      <c r="AU97" s="840"/>
      <c r="AV97" s="823"/>
      <c r="AW97" s="859" t="s">
        <v>1447</v>
      </c>
      <c r="AX97" s="840"/>
      <c r="AY97" s="840"/>
      <c r="AZ97" s="840"/>
      <c r="BA97" s="840"/>
      <c r="BB97" s="840"/>
      <c r="BC97" s="840"/>
      <c r="BD97" s="840"/>
      <c r="BE97" s="840"/>
      <c r="BF97" s="840"/>
      <c r="BG97" s="840"/>
      <c r="BH97" s="840"/>
      <c r="BI97" s="840"/>
      <c r="BJ97" s="823"/>
      <c r="BK97" s="859" t="s">
        <v>1448</v>
      </c>
      <c r="BL97" s="840"/>
      <c r="BM97" s="840"/>
      <c r="BN97" s="840"/>
      <c r="BO97" s="840"/>
      <c r="BP97" s="840"/>
      <c r="BQ97" s="840"/>
      <c r="BR97" s="840"/>
      <c r="BS97" s="840"/>
      <c r="BT97" s="840"/>
      <c r="BU97" s="840"/>
      <c r="BV97" s="840"/>
      <c r="BW97" s="840"/>
      <c r="BX97" s="82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>
      <c r="CV113" s="1"/>
      <c r="CW113" s="1"/>
      <c r="CX113" s="1"/>
      <c r="CY113" s="1"/>
      <c r="CZ113" s="1"/>
      <c r="DA113" s="1"/>
      <c r="DB113" s="1"/>
    </row>
    <row r="114" spans="10:106" ht="15.75" customHeight="1">
      <c r="CV114" s="1"/>
      <c r="CW114" s="1"/>
      <c r="CX114" s="1"/>
      <c r="CY114" s="1"/>
      <c r="CZ114" s="1"/>
      <c r="DA114" s="1"/>
      <c r="DB114" s="1"/>
    </row>
    <row r="115" spans="10:106" ht="15.75" customHeight="1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>
      <c r="J116" s="860" t="s">
        <v>1478</v>
      </c>
      <c r="K116" s="861"/>
      <c r="L116" s="861"/>
      <c r="M116" s="861"/>
      <c r="N116" s="861"/>
      <c r="O116" s="861"/>
      <c r="P116" s="861"/>
      <c r="Q116" s="861"/>
      <c r="R116" s="861"/>
      <c r="S116" s="861"/>
      <c r="T116" s="861"/>
      <c r="U116" s="861"/>
      <c r="V116" s="861"/>
      <c r="W116" s="861"/>
      <c r="X116" s="861"/>
      <c r="Y116" s="861"/>
      <c r="Z116" s="861"/>
      <c r="AA116" s="861"/>
      <c r="AB116" s="861"/>
      <c r="AC116" s="861"/>
      <c r="AD116" s="861"/>
      <c r="AE116" s="861"/>
      <c r="AF116" s="861"/>
      <c r="AG116" s="862"/>
      <c r="CV116" s="1"/>
      <c r="CW116" s="1"/>
      <c r="CX116" s="1"/>
      <c r="CY116" s="1"/>
      <c r="CZ116" s="1"/>
      <c r="DA116" s="1"/>
      <c r="DB116" s="1"/>
    </row>
    <row r="117" spans="10:106" ht="15.75" customHeight="1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863" t="s">
        <v>1490</v>
      </c>
      <c r="K138" s="861"/>
      <c r="L138" s="861"/>
      <c r="M138" s="861"/>
      <c r="N138" s="861"/>
      <c r="O138" s="861"/>
      <c r="P138" s="861"/>
      <c r="Q138" s="861"/>
      <c r="R138" s="861"/>
      <c r="S138" s="861"/>
      <c r="T138" s="861"/>
      <c r="U138" s="861"/>
      <c r="V138" s="861"/>
      <c r="W138" s="861"/>
      <c r="X138" s="861"/>
      <c r="Y138" s="861"/>
      <c r="Z138" s="861"/>
      <c r="AA138" s="861"/>
      <c r="AB138" s="861"/>
      <c r="AC138" s="861"/>
      <c r="AD138" s="861"/>
      <c r="AE138" s="861"/>
      <c r="AF138" s="861"/>
      <c r="AG138" s="862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12" t="s">
        <v>1492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>
      <c r="J152" s="863" t="s">
        <v>1496</v>
      </c>
      <c r="K152" s="861"/>
      <c r="L152" s="861"/>
      <c r="M152" s="861"/>
      <c r="N152" s="861"/>
      <c r="O152" s="861"/>
      <c r="P152" s="861"/>
      <c r="Q152" s="861"/>
      <c r="R152" s="861"/>
      <c r="S152" s="861"/>
      <c r="T152" s="861"/>
      <c r="U152" s="861"/>
      <c r="V152" s="861"/>
      <c r="W152" s="861"/>
      <c r="X152" s="861"/>
      <c r="Y152" s="861"/>
      <c r="Z152" s="861"/>
      <c r="AA152" s="861"/>
      <c r="AB152" s="861"/>
      <c r="AC152" s="861"/>
      <c r="AD152" s="861"/>
      <c r="AE152" s="861"/>
      <c r="AF152" s="861"/>
      <c r="AG152" s="862"/>
      <c r="CV152" s="1"/>
      <c r="CW152" s="1"/>
      <c r="CX152" s="1"/>
      <c r="CY152" s="1"/>
      <c r="CZ152" s="1"/>
      <c r="DA152" s="1"/>
      <c r="DB152" s="1"/>
    </row>
    <row r="153" spans="1:121" ht="15.75" customHeight="1">
      <c r="CV153" s="1"/>
      <c r="CW153" s="1"/>
      <c r="CX153" s="1"/>
      <c r="CY153" s="1"/>
      <c r="CZ153" s="1"/>
      <c r="DA153" s="1"/>
      <c r="DB153" s="1"/>
    </row>
    <row r="154" spans="1:121" ht="15.75" customHeight="1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2" t="s">
        <v>1501</v>
      </c>
      <c r="O155" s="811"/>
      <c r="P155" s="852" t="s">
        <v>1501</v>
      </c>
      <c r="Q155" s="811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>
      <c r="J169" s="860" t="s">
        <v>1508</v>
      </c>
      <c r="K169" s="861"/>
      <c r="L169" s="861"/>
      <c r="M169" s="861"/>
      <c r="N169" s="861"/>
      <c r="O169" s="861"/>
      <c r="P169" s="861"/>
      <c r="Q169" s="861"/>
      <c r="R169" s="861"/>
      <c r="S169" s="861"/>
      <c r="T169" s="861"/>
      <c r="U169" s="861"/>
      <c r="V169" s="861"/>
      <c r="W169" s="861"/>
      <c r="X169" s="861"/>
      <c r="Y169" s="861"/>
      <c r="Z169" s="861"/>
      <c r="AA169" s="861"/>
      <c r="AB169" s="861"/>
      <c r="AC169" s="861"/>
      <c r="AD169" s="861"/>
      <c r="AE169" s="861"/>
      <c r="AF169" s="861"/>
      <c r="AG169" s="862"/>
      <c r="CV169" s="1"/>
      <c r="CW169" s="1"/>
      <c r="CX169" s="1"/>
      <c r="CY169" s="1"/>
      <c r="CZ169" s="1"/>
      <c r="DA169" s="1"/>
      <c r="DB169" s="1"/>
    </row>
    <row r="170" spans="10:106" ht="15" customHeight="1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>
      <c r="J174" s="842" t="s">
        <v>1509</v>
      </c>
      <c r="K174" s="811"/>
      <c r="L174" s="811"/>
      <c r="M174" s="811"/>
      <c r="N174" s="811"/>
      <c r="O174" s="81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>
      <c r="CV175" s="1"/>
      <c r="CW175" s="1"/>
      <c r="CX175" s="1"/>
      <c r="CY175" s="1"/>
      <c r="CZ175" s="1"/>
      <c r="DA175" s="1"/>
      <c r="DB175" s="1"/>
    </row>
    <row r="176" spans="10:106" ht="15.75" customHeight="1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>
      <c r="CV190" s="1"/>
      <c r="CW190" s="1"/>
      <c r="CX190" s="1"/>
      <c r="CY190" s="1"/>
      <c r="CZ190" s="1"/>
      <c r="DA190" s="1"/>
      <c r="DB190" s="1"/>
    </row>
    <row r="191" spans="7:106" ht="15.75" customHeight="1">
      <c r="CV191" s="1"/>
      <c r="CW191" s="1"/>
      <c r="CX191" s="1"/>
      <c r="CY191" s="1"/>
      <c r="CZ191" s="1"/>
      <c r="DA191" s="1"/>
      <c r="DB191" s="1"/>
    </row>
    <row r="192" spans="7:106" ht="15.75" customHeight="1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>
      <c r="CV200" s="1"/>
      <c r="CW200" s="1"/>
      <c r="CX200" s="1"/>
      <c r="CY200" s="1"/>
      <c r="CZ200" s="1"/>
      <c r="DA200" s="1"/>
      <c r="DB200" s="1"/>
    </row>
    <row r="201" spans="10:106" ht="15.75" customHeight="1">
      <c r="CV201" s="1"/>
      <c r="CW201" s="1"/>
      <c r="CX201" s="1"/>
      <c r="CY201" s="1"/>
      <c r="CZ201" s="1"/>
      <c r="DA201" s="1"/>
      <c r="DB201" s="1"/>
    </row>
    <row r="202" spans="10:106" ht="15.75" customHeight="1">
      <c r="CV202" s="1"/>
      <c r="CW202" s="1"/>
      <c r="CX202" s="1"/>
      <c r="CY202" s="1"/>
      <c r="CZ202" s="1"/>
      <c r="DA202" s="1"/>
      <c r="DB202" s="1"/>
    </row>
    <row r="203" spans="10:106" ht="15.75" customHeight="1">
      <c r="J203" s="860" t="s">
        <v>1534</v>
      </c>
      <c r="K203" s="861"/>
      <c r="L203" s="861"/>
      <c r="M203" s="861"/>
      <c r="N203" s="861"/>
      <c r="O203" s="861"/>
      <c r="P203" s="861"/>
      <c r="Q203" s="861"/>
      <c r="R203" s="861"/>
      <c r="S203" s="861"/>
      <c r="T203" s="861"/>
      <c r="U203" s="861"/>
      <c r="V203" s="861"/>
      <c r="W203" s="861"/>
      <c r="X203" s="861"/>
      <c r="Y203" s="861"/>
      <c r="Z203" s="861"/>
      <c r="AA203" s="861"/>
      <c r="AB203" s="861"/>
      <c r="AC203" s="861"/>
      <c r="AD203" s="861"/>
      <c r="AE203" s="861"/>
      <c r="AF203" s="861"/>
      <c r="AG203" s="862"/>
      <c r="CV203" s="1"/>
      <c r="CW203" s="1"/>
      <c r="CX203" s="1"/>
      <c r="CY203" s="1"/>
      <c r="CZ203" s="1"/>
      <c r="DA203" s="1"/>
      <c r="DB203" s="1"/>
    </row>
    <row r="204" spans="10:106" ht="15.75" customHeight="1">
      <c r="CV204" s="1"/>
      <c r="CW204" s="1"/>
      <c r="CX204" s="1"/>
      <c r="CY204" s="1"/>
      <c r="CZ204" s="1"/>
      <c r="DA204" s="1"/>
      <c r="DB204" s="1"/>
    </row>
    <row r="205" spans="10:106" ht="15.75" customHeight="1">
      <c r="CV205" s="1"/>
      <c r="CW205" s="1"/>
      <c r="CX205" s="1"/>
      <c r="CY205" s="1"/>
      <c r="CZ205" s="1"/>
      <c r="DA205" s="1"/>
      <c r="DB205" s="1"/>
    </row>
    <row r="206" spans="10:106" ht="15.75" customHeight="1">
      <c r="O206" s="852" t="s">
        <v>1535</v>
      </c>
      <c r="P206" s="811"/>
      <c r="Q206" s="811"/>
      <c r="R206" s="811"/>
      <c r="T206" s="810" t="s">
        <v>1536</v>
      </c>
      <c r="U206" s="811"/>
      <c r="V206" s="811"/>
      <c r="W206" s="811"/>
      <c r="Z206" s="864" t="s">
        <v>1537</v>
      </c>
      <c r="AA206" s="808"/>
      <c r="AB206" s="808"/>
      <c r="AC206" s="809"/>
      <c r="CV206" s="1"/>
      <c r="CW206" s="1"/>
      <c r="CX206" s="1"/>
      <c r="CY206" s="1"/>
      <c r="CZ206" s="1"/>
      <c r="DA206" s="1"/>
      <c r="DB206" s="1"/>
    </row>
    <row r="207" spans="10:106" ht="15.75" customHeight="1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>
      <c r="O218" s="807" t="s">
        <v>1539</v>
      </c>
      <c r="P218" s="808"/>
      <c r="Q218" s="809"/>
      <c r="T218" s="810" t="s">
        <v>1536</v>
      </c>
      <c r="U218" s="811"/>
      <c r="V218" s="811"/>
      <c r="W218" s="811"/>
      <c r="Z218" s="856" t="s">
        <v>1540</v>
      </c>
      <c r="AA218" s="808"/>
      <c r="AB218" s="80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>
      <c r="CV227" s="1"/>
      <c r="CW227" s="1"/>
      <c r="CX227" s="1"/>
      <c r="CY227" s="1"/>
      <c r="CZ227" s="1"/>
      <c r="DA227" s="1"/>
      <c r="DB227" s="1"/>
    </row>
    <row r="228" spans="10:106" ht="15.75" customHeight="1">
      <c r="CV228" s="1"/>
      <c r="CW228" s="1"/>
      <c r="CX228" s="1"/>
      <c r="CY228" s="1"/>
      <c r="CZ228" s="1"/>
      <c r="DA228" s="1"/>
      <c r="DB228" s="1"/>
    </row>
    <row r="229" spans="10:106" ht="15.75" customHeight="1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DI3" workbookViewId="0">
      <selection activeCell="AF27" sqref="AF27"/>
    </sheetView>
  </sheetViews>
  <sheetFormatPr baseColWidth="10" defaultColWidth="14.42578125" defaultRowHeight="15" customHeight="1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4.8554687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1.14062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10.7109375" customWidth="1"/>
    <col min="127" max="127" width="17.42578125" customWidth="1"/>
    <col min="128" max="128" width="10.7109375" customWidth="1"/>
  </cols>
  <sheetData>
    <row r="1" spans="1:128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>
      <c r="B3" s="116"/>
      <c r="C3" s="865" t="s">
        <v>1541</v>
      </c>
      <c r="D3" s="811"/>
      <c r="E3" s="811"/>
      <c r="F3" s="811"/>
      <c r="G3" s="811"/>
      <c r="H3" s="811"/>
      <c r="I3" s="658"/>
      <c r="K3" s="116"/>
      <c r="L3" s="865" t="s">
        <v>1542</v>
      </c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659"/>
      <c r="Y3" s="659"/>
      <c r="Z3" s="659"/>
      <c r="AA3" s="659"/>
      <c r="AB3" s="658"/>
      <c r="AC3" s="380"/>
      <c r="AD3" s="116"/>
      <c r="AE3" s="865" t="s">
        <v>1543</v>
      </c>
      <c r="AF3" s="811"/>
      <c r="AG3" s="811"/>
      <c r="AH3" s="811"/>
      <c r="AI3" s="811"/>
      <c r="AJ3" s="811"/>
      <c r="AK3" s="811"/>
      <c r="AL3" s="656"/>
      <c r="AM3" s="1"/>
      <c r="AN3" s="866" t="s">
        <v>1544</v>
      </c>
      <c r="AO3" s="808"/>
      <c r="AP3" s="808"/>
      <c r="AQ3" s="808"/>
      <c r="AR3" s="808"/>
      <c r="AS3" s="808"/>
      <c r="AT3" s="808"/>
      <c r="AU3" s="808"/>
      <c r="AV3" s="808"/>
      <c r="AW3" s="808"/>
      <c r="AX3" s="808"/>
      <c r="AY3" s="808"/>
      <c r="AZ3" s="808"/>
      <c r="BA3" s="808"/>
      <c r="BB3" s="808"/>
      <c r="BC3" s="808"/>
      <c r="BD3" s="808"/>
      <c r="BE3" s="808"/>
      <c r="BF3" s="808"/>
      <c r="BG3" s="808"/>
      <c r="BH3" s="808"/>
      <c r="BI3" s="808"/>
      <c r="BJ3" s="809"/>
      <c r="BK3" s="43"/>
      <c r="BL3" s="116"/>
      <c r="BM3" s="865" t="s">
        <v>1545</v>
      </c>
      <c r="BN3" s="811"/>
      <c r="BO3" s="811"/>
      <c r="BP3" s="811"/>
      <c r="BQ3" s="811"/>
      <c r="BR3" s="811"/>
      <c r="BS3" s="811"/>
      <c r="BT3" s="811"/>
      <c r="BU3" s="659"/>
      <c r="BV3" s="659"/>
      <c r="BW3" s="659"/>
      <c r="BX3" s="656"/>
      <c r="BZ3" s="660"/>
      <c r="CA3" s="865" t="s">
        <v>1546</v>
      </c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288"/>
      <c r="CP3" s="305"/>
      <c r="CR3" s="116"/>
      <c r="CS3" s="865" t="s">
        <v>1547</v>
      </c>
      <c r="CT3" s="811"/>
      <c r="CU3" s="811"/>
      <c r="CV3" s="811"/>
      <c r="CW3" s="811"/>
      <c r="CX3" s="811"/>
      <c r="CY3" s="811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8" t="s">
        <v>1549</v>
      </c>
      <c r="M5" s="811"/>
      <c r="N5" s="811"/>
      <c r="O5" s="811"/>
      <c r="P5" s="661"/>
      <c r="Q5" s="868" t="s">
        <v>1550</v>
      </c>
      <c r="R5" s="811"/>
      <c r="S5" s="811"/>
      <c r="T5" s="661"/>
      <c r="U5" s="868" t="s">
        <v>1551</v>
      </c>
      <c r="V5" s="811"/>
      <c r="W5" s="661"/>
      <c r="X5" s="665"/>
      <c r="Y5" s="867" t="s">
        <v>1552</v>
      </c>
      <c r="Z5" s="808"/>
      <c r="AA5" s="809"/>
      <c r="AB5" s="663"/>
      <c r="AC5" s="380"/>
      <c r="AD5" s="662"/>
      <c r="AE5" s="868" t="s">
        <v>1553</v>
      </c>
      <c r="AF5" s="811"/>
      <c r="AG5" s="811"/>
      <c r="AH5" s="661"/>
      <c r="AI5" s="868" t="s">
        <v>1554</v>
      </c>
      <c r="AJ5" s="811"/>
      <c r="AK5" s="811"/>
      <c r="AL5" s="663"/>
      <c r="AM5" s="666"/>
      <c r="AN5" s="868" t="s">
        <v>1555</v>
      </c>
      <c r="AO5" s="811"/>
      <c r="AP5" s="811"/>
      <c r="AQ5" s="811"/>
      <c r="AR5" s="666"/>
      <c r="AS5" s="867" t="s">
        <v>1556</v>
      </c>
      <c r="AT5" s="808"/>
      <c r="AU5" s="808"/>
      <c r="AV5" s="808"/>
      <c r="AW5" s="808"/>
      <c r="AX5" s="808"/>
      <c r="AY5" s="808"/>
      <c r="AZ5" s="809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8" t="s">
        <v>1558</v>
      </c>
      <c r="BN5" s="811"/>
      <c r="BO5" s="811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9" t="s">
        <v>1561</v>
      </c>
      <c r="CB5" s="870"/>
      <c r="CC5" s="870"/>
      <c r="CD5" s="870"/>
      <c r="CE5" s="870"/>
      <c r="CF5" s="870"/>
      <c r="CG5" s="871"/>
      <c r="CH5" s="666"/>
      <c r="CI5" s="868" t="s">
        <v>1562</v>
      </c>
      <c r="CJ5" s="811"/>
      <c r="CK5" s="811"/>
      <c r="CL5" s="811"/>
      <c r="CM5" s="811"/>
      <c r="CN5" s="811"/>
      <c r="CO5" s="811"/>
      <c r="CP5" s="671"/>
      <c r="CQ5" s="661"/>
      <c r="CR5" s="662"/>
      <c r="CS5" s="869" t="s">
        <v>1563</v>
      </c>
      <c r="CT5" s="870"/>
      <c r="CU5" s="870"/>
      <c r="CV5" s="870"/>
      <c r="CW5" s="870"/>
      <c r="CX5" s="870"/>
      <c r="CY5" s="870"/>
      <c r="CZ5" s="871"/>
      <c r="DA5" s="669" t="s">
        <v>1564</v>
      </c>
      <c r="DB5" s="665"/>
      <c r="DC5" s="665"/>
      <c r="DD5" s="867" t="s">
        <v>1565</v>
      </c>
      <c r="DE5" s="808"/>
      <c r="DF5" s="808"/>
      <c r="DG5" s="809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A23" s="661" t="s">
        <v>1567</v>
      </c>
      <c r="CB23" s="661"/>
      <c r="CC23" s="661"/>
      <c r="CD23" s="661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38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691" t="s">
        <v>312</v>
      </c>
      <c r="CB26" s="690" t="s">
        <v>881</v>
      </c>
      <c r="CC26" s="690" t="s">
        <v>882</v>
      </c>
      <c r="CD26" s="689" t="s">
        <v>930</v>
      </c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e">
        <f t="array" aca="1" ref="CS26" ca="1">+ANCHORARRAY(CW9)</f>
        <v>#NAME?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 t="str">
        <f>+PROCESS!N91</f>
        <v>COMPRA-ELC-COLO-CAM1</v>
      </c>
      <c r="CB27" s="1" t="s">
        <v>901</v>
      </c>
      <c r="CC27" s="12" t="str">
        <f>+CB10</f>
        <v>ELC-O-COL-CAM2-CAM3</v>
      </c>
      <c r="CD27" s="292">
        <v>1</v>
      </c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6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2" t="str">
        <f t="array" ref="CA28:CA31">+PROCESS!N92:N95</f>
        <v>COMPRA-ELC-COLO-CAM2-CAM3</v>
      </c>
      <c r="CB28" s="1" t="s">
        <v>901</v>
      </c>
      <c r="CC28" s="12" t="str">
        <f>+CB12</f>
        <v>ELC-O-COL-CAM2-CAM3</v>
      </c>
      <c r="CD28" s="292">
        <v>1</v>
      </c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6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7">U19</f>
        <v>F.E. GAS</v>
      </c>
      <c r="DG28" s="365">
        <f t="shared" si="17"/>
        <v>55.539114956987063</v>
      </c>
      <c r="DH28" s="656"/>
      <c r="DJ28" s="116"/>
      <c r="DM28" s="222"/>
    </row>
    <row r="29" spans="2:127" ht="15.75" customHeight="1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2" t="str">
        <v>COMPRA-ELC-COLO-CAM4</v>
      </c>
      <c r="CB29" s="1" t="s">
        <v>901</v>
      </c>
      <c r="CC29" s="718" t="str">
        <f>+CB14</f>
        <v>ELC-O-COL-CAM4</v>
      </c>
      <c r="CD29" s="292">
        <v>1</v>
      </c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T29" s="11" t="str">
        <f t="shared" ref="CT29:CT32" si="18">+DW11</f>
        <v>ELC-G-COL-CAM4</v>
      </c>
      <c r="CU29" s="266">
        <v>1.1268327155444839E-2</v>
      </c>
      <c r="CZ29" s="1"/>
      <c r="DA29" s="12" t="str">
        <f t="shared" si="16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9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9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2" t="str">
        <v>COMPRA-ELC-COLO-CAM5</v>
      </c>
      <c r="CB30" s="1" t="s">
        <v>901</v>
      </c>
      <c r="CC30" s="718" t="str">
        <f>+CB16</f>
        <v>ELC-O-COL-CAM6</v>
      </c>
      <c r="CD30" s="292">
        <v>1</v>
      </c>
      <c r="CE30" s="390"/>
      <c r="CF30" s="390"/>
      <c r="CG30" s="390"/>
      <c r="CH30" s="390"/>
      <c r="CM30" s="720" t="str">
        <v>COLELC-HOIL-CAM3</v>
      </c>
      <c r="CN30" s="205">
        <v>0.95282307361310337</v>
      </c>
      <c r="CP30" s="305"/>
      <c r="CR30" s="116"/>
      <c r="CT30" s="11" t="str">
        <f t="shared" si="18"/>
        <v>ELC-G-COL-CAM5</v>
      </c>
      <c r="CU30" s="266">
        <v>1.1268327155444839E-2</v>
      </c>
      <c r="CZ30" s="1"/>
      <c r="DA30" s="12" t="str">
        <f t="shared" si="16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9" t="str">
        <f t="shared" ref="AT31:AT32" si="19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9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2" t="str">
        <v>COMPRA-ELC-COLO-CAM6</v>
      </c>
      <c r="CB31" s="1" t="s">
        <v>901</v>
      </c>
      <c r="CC31" s="718" t="str">
        <f>+CB18</f>
        <v>ELC-O-COL-CAM7</v>
      </c>
      <c r="CD31" s="292">
        <v>1</v>
      </c>
      <c r="CE31" s="390"/>
      <c r="CF31" s="390"/>
      <c r="CG31" s="390"/>
      <c r="CH31" s="390"/>
      <c r="CM31" s="720" t="str">
        <v>COLELC-LOIL-CAM4</v>
      </c>
      <c r="CN31" s="205">
        <v>0.4052236060193658</v>
      </c>
      <c r="CP31" s="305"/>
      <c r="CR31" s="116"/>
      <c r="CT31" s="11" t="str">
        <f t="shared" si="18"/>
        <v>ELC-G-COL-CAM6</v>
      </c>
      <c r="CU31" s="266">
        <v>1.1268327155444839E-2</v>
      </c>
      <c r="CZ31" s="1"/>
      <c r="DA31" s="12" t="str">
        <f t="shared" si="16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9" t="str">
        <f t="shared" si="19"/>
        <v>FUEL-OIL-CAM3</v>
      </c>
      <c r="AU32" s="344"/>
      <c r="AV32" s="2"/>
      <c r="AW32" s="1"/>
      <c r="AX32" s="1"/>
      <c r="AY32" s="1"/>
      <c r="AZ32" s="1"/>
      <c r="BA32" s="1"/>
      <c r="BB32" s="1"/>
      <c r="BC32" s="719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D32" s="292"/>
      <c r="CE32" s="390"/>
      <c r="CF32" s="390"/>
      <c r="CG32" s="390"/>
      <c r="CH32" s="390"/>
      <c r="CM32" s="720" t="str">
        <v>COLELC-MOIL-CAM5</v>
      </c>
      <c r="CN32" s="205">
        <v>0.4052236060193658</v>
      </c>
      <c r="CP32" s="305"/>
      <c r="CR32" s="116"/>
      <c r="CT32" s="11" t="str">
        <f t="shared" si="18"/>
        <v>ELC-G-COL-CAM7</v>
      </c>
      <c r="CU32" s="266">
        <v>1.1268327155444839E-2</v>
      </c>
      <c r="CZ32" s="1"/>
      <c r="DA32" s="12" t="str">
        <f t="shared" si="16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1" t="str">
        <f t="shared" ref="AT33:AT34" si="20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1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D33" s="292"/>
      <c r="CE33" s="1"/>
      <c r="CF33" s="1"/>
      <c r="CG33" s="1"/>
      <c r="CH33" s="1"/>
      <c r="CM33" s="720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9" t="str">
        <f t="shared" si="20"/>
        <v>FUEL-DSL-CAM3</v>
      </c>
      <c r="AU34" s="344"/>
      <c r="AV34" s="2"/>
      <c r="AW34" s="1"/>
      <c r="AX34" s="1"/>
      <c r="AY34" s="1"/>
      <c r="AZ34" s="1"/>
      <c r="BA34" s="1"/>
      <c r="BB34" s="1"/>
      <c r="BC34" s="719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2"/>
      <c r="V35" s="722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3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C37" s="12" t="s">
        <v>556</v>
      </c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38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337" t="s">
        <v>312</v>
      </c>
      <c r="CB39" s="337" t="s">
        <v>882</v>
      </c>
      <c r="CC39" s="337" t="s">
        <v>1056</v>
      </c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 t="str">
        <f>+CA27</f>
        <v>COMPRA-ELC-COLO-CAM1</v>
      </c>
      <c r="CB40" s="1" t="str">
        <f>+COMM!AK20</f>
        <v>CO2e-CAM1</v>
      </c>
      <c r="CC40" s="222">
        <f>+'3. Scope3'!$G$19</f>
        <v>46.111111111111114</v>
      </c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2" t="str">
        <f>+(CA28)</f>
        <v>COMPRA-ELC-COLO-CAM2-CAM3</v>
      </c>
      <c r="CB41" s="12" t="str">
        <f t="array" ref="CB41:CB44">+DL23:DL26</f>
        <v>CO2e-CAM2-CAM3</v>
      </c>
      <c r="CC41" s="222">
        <f>+'3. Scope3'!$G$19</f>
        <v>46.111111111111114</v>
      </c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2" t="str">
        <f t="shared" ref="CA42:CA44" si="21">+(CA29)</f>
        <v>COMPRA-ELC-COLO-CAM4</v>
      </c>
      <c r="CB42" s="12" t="str">
        <v>CO2e-CAM4</v>
      </c>
      <c r="CC42" s="222">
        <f>+'3. Scope3'!$G$19</f>
        <v>46.111111111111114</v>
      </c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4" t="str">
        <f>+AP9</f>
        <v>FUEL-GAS-CAM1</v>
      </c>
      <c r="AP43" s="337" t="str">
        <f>+AP16</f>
        <v>FUEL-DSL-CAM1</v>
      </c>
      <c r="AQ43" s="725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2" t="str">
        <f t="shared" si="21"/>
        <v>COMPRA-ELC-COLO-CAM5</v>
      </c>
      <c r="CB43" s="12" t="str">
        <v>CO2e-CAM5</v>
      </c>
      <c r="CC43" s="222">
        <f>+'3. Scope3'!$G$19</f>
        <v>46.111111111111114</v>
      </c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2" t="str">
        <f t="shared" si="21"/>
        <v>COMPRA-ELC-COLO-CAM6</v>
      </c>
      <c r="CB44" s="12" t="str">
        <v>CO2e-CAM6</v>
      </c>
      <c r="CC44" s="222">
        <f>+'3. Scope3'!$G$19</f>
        <v>46.111111111111114</v>
      </c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C45" s="222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C46" s="222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4" t="str">
        <f>+AP10</f>
        <v>FUEL-GAS-CAM2</v>
      </c>
      <c r="AP48" s="337" t="str">
        <f>+AP17</f>
        <v>FUEL-DSL-CAM2</v>
      </c>
      <c r="AQ48" s="725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6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4" t="str">
        <f>+AP11</f>
        <v>FUEL-GAS-CAM3</v>
      </c>
      <c r="AP52" s="337" t="str">
        <f>+AP18</f>
        <v>FUEL-DSL-CAM3</v>
      </c>
      <c r="AQ52" s="725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6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4" t="str">
        <f>+AP12</f>
        <v>FUEL-GAS-CAM4</v>
      </c>
      <c r="AP56" s="337" t="str">
        <f>+AP19</f>
        <v>FUEL-DSL-CAM4</v>
      </c>
      <c r="AQ56" s="725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6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4" t="str">
        <f>+AP13</f>
        <v>FUEL-GAS-CAM5</v>
      </c>
      <c r="AP60" s="337" t="str">
        <f>+AP20</f>
        <v>FUEL-DSL-CAM5</v>
      </c>
      <c r="AQ60" s="725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6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4" t="str">
        <f>+AP14</f>
        <v>FUEL-GAS-CAM6</v>
      </c>
      <c r="AP64" s="337" t="str">
        <f>+AP21</f>
        <v>FUEL-DSL-CAM6</v>
      </c>
      <c r="AQ64" s="725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6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4" t="str">
        <f>+AP15</f>
        <v>FUEL-GAS-CAM7</v>
      </c>
      <c r="AP69" s="337" t="str">
        <f>+AP22</f>
        <v>FUEL-DSL-CAM7</v>
      </c>
      <c r="AQ69" s="725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A978" s="1"/>
      <c r="CB978" s="1"/>
      <c r="CC978" s="1"/>
      <c r="CD978" s="1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A979" s="1"/>
      <c r="CB979" s="1"/>
      <c r="CC979" s="1"/>
      <c r="CD979" s="1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A980" s="1"/>
      <c r="CB980" s="1"/>
      <c r="CC980" s="1"/>
      <c r="CD980" s="1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A981" s="1"/>
      <c r="CB981" s="1"/>
      <c r="CC981" s="1"/>
      <c r="CD981" s="1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A982" s="1"/>
      <c r="CB982" s="1"/>
      <c r="CC982" s="1"/>
      <c r="CD982" s="1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A983" s="1"/>
      <c r="CB983" s="1"/>
      <c r="CC983" s="1"/>
      <c r="CD983" s="1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A984" s="1"/>
      <c r="CB984" s="1"/>
      <c r="CC984" s="1"/>
      <c r="CD984" s="1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A985" s="1"/>
      <c r="CB985" s="1"/>
      <c r="CC985" s="1"/>
      <c r="CD985" s="1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A986" s="1"/>
      <c r="CB986" s="1"/>
      <c r="CC986" s="1"/>
      <c r="CD986" s="1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A987" s="1"/>
      <c r="CB987" s="1"/>
      <c r="CC987" s="1"/>
      <c r="CD987" s="1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A988" s="1"/>
      <c r="CB988" s="1"/>
      <c r="CC988" s="1"/>
      <c r="CD988" s="1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A989" s="1"/>
      <c r="CB989" s="1"/>
      <c r="CC989" s="1"/>
      <c r="CD989" s="1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A990" s="1"/>
      <c r="CB990" s="1"/>
      <c r="CC990" s="1"/>
      <c r="CD990" s="1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A991" s="1"/>
      <c r="CB991" s="1"/>
      <c r="CC991" s="1"/>
      <c r="CD991" s="1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A992" s="1"/>
      <c r="CB992" s="1"/>
      <c r="CC992" s="1"/>
      <c r="CD992" s="1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A993" s="1"/>
      <c r="CB993" s="1"/>
      <c r="CC993" s="1"/>
      <c r="CD993" s="1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A994" s="1"/>
      <c r="CB994" s="1"/>
      <c r="CC994" s="1"/>
      <c r="CD994" s="1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A995" s="1"/>
      <c r="CB995" s="1"/>
      <c r="CC995" s="1"/>
      <c r="CD995" s="1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A996" s="1"/>
      <c r="CB996" s="1"/>
      <c r="CC996" s="1"/>
      <c r="CD996" s="1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A997" s="1"/>
      <c r="CB997" s="1"/>
      <c r="CC997" s="1"/>
      <c r="CD997" s="1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A998" s="1"/>
      <c r="CB998" s="1"/>
      <c r="CC998" s="1"/>
      <c r="CD998" s="1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A999" s="1"/>
      <c r="CB999" s="1"/>
      <c r="CC999" s="1"/>
      <c r="CD999" s="1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A1000" s="1"/>
      <c r="CB1000" s="1"/>
      <c r="CC1000" s="1"/>
      <c r="CD1000" s="1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s="1"/>
      <c r="B4" s="1"/>
      <c r="C4" s="1"/>
      <c r="D4" s="1"/>
      <c r="E4" s="1"/>
      <c r="F4" s="1" t="s">
        <v>556</v>
      </c>
      <c r="G4" s="1"/>
      <c r="H4" s="727"/>
      <c r="I4" s="728"/>
      <c r="J4" s="728"/>
      <c r="K4" s="728"/>
      <c r="L4" s="728"/>
      <c r="M4" s="728"/>
      <c r="N4" s="729"/>
      <c r="O4" s="1"/>
      <c r="P4" s="727"/>
      <c r="Q4" s="728"/>
      <c r="R4" s="728"/>
      <c r="S4" s="728"/>
      <c r="T4" s="728"/>
      <c r="U4" s="728"/>
      <c r="V4" s="729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>
      <c r="A5" s="1"/>
      <c r="B5" s="1"/>
      <c r="C5" s="1"/>
      <c r="D5" s="1"/>
      <c r="E5" s="1"/>
      <c r="F5" s="1"/>
      <c r="G5" s="1"/>
      <c r="H5" s="730"/>
      <c r="I5" s="1"/>
      <c r="J5" s="1"/>
      <c r="K5" s="1"/>
      <c r="L5" s="1"/>
      <c r="M5" s="1"/>
      <c r="N5" s="731"/>
      <c r="O5" s="1"/>
      <c r="P5" s="730"/>
      <c r="Q5" s="1"/>
      <c r="R5" s="1"/>
      <c r="S5" s="1"/>
      <c r="T5" s="1"/>
      <c r="U5" s="1"/>
      <c r="V5" s="73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>
      <c r="A6" s="1"/>
      <c r="B6" s="1"/>
      <c r="C6" s="1"/>
      <c r="D6" s="1"/>
      <c r="E6" s="1"/>
      <c r="F6" s="1"/>
      <c r="G6" s="1"/>
      <c r="H6" s="730"/>
      <c r="I6" s="1"/>
      <c r="J6" s="841" t="s">
        <v>1577</v>
      </c>
      <c r="K6" s="840"/>
      <c r="L6" s="823"/>
      <c r="M6" s="732" t="s">
        <v>1578</v>
      </c>
      <c r="N6" s="731"/>
      <c r="O6" s="1"/>
      <c r="P6" s="730"/>
      <c r="Q6" s="1"/>
      <c r="R6" s="841" t="s">
        <v>1579</v>
      </c>
      <c r="S6" s="840"/>
      <c r="T6" s="823"/>
      <c r="U6" s="732" t="s">
        <v>1580</v>
      </c>
      <c r="V6" s="73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>
      <c r="A7" s="1"/>
      <c r="B7" s="1"/>
      <c r="C7" s="1"/>
      <c r="D7" s="733" t="s">
        <v>1581</v>
      </c>
      <c r="E7" s="734" t="s">
        <v>1582</v>
      </c>
      <c r="F7" s="735" t="s">
        <v>1578</v>
      </c>
      <c r="G7" s="1"/>
      <c r="H7" s="730"/>
      <c r="I7" s="538"/>
      <c r="J7" s="736" t="s">
        <v>1492</v>
      </c>
      <c r="K7" s="737" t="s">
        <v>1583</v>
      </c>
      <c r="L7" s="738" t="s">
        <v>997</v>
      </c>
      <c r="M7" s="739" t="s">
        <v>997</v>
      </c>
      <c r="N7" s="731"/>
      <c r="O7" s="1"/>
      <c r="P7" s="730"/>
      <c r="Q7" s="538"/>
      <c r="R7" s="736" t="s">
        <v>1492</v>
      </c>
      <c r="S7" s="737" t="s">
        <v>1583</v>
      </c>
      <c r="T7" s="738" t="s">
        <v>997</v>
      </c>
      <c r="U7" s="739" t="s">
        <v>997</v>
      </c>
      <c r="V7" s="731"/>
      <c r="W7" s="1"/>
      <c r="X7" s="1"/>
      <c r="Y7" s="1"/>
      <c r="Z7" s="1"/>
      <c r="AA7" s="1"/>
      <c r="AB7" s="1"/>
      <c r="AC7" s="1"/>
      <c r="AD7" s="1"/>
      <c r="AE7" s="1"/>
    </row>
    <row r="8" spans="1:38">
      <c r="A8" s="1"/>
      <c r="B8" s="1"/>
      <c r="C8" s="740" t="s">
        <v>1584</v>
      </c>
      <c r="D8" s="741">
        <f>+D9+D10+D11</f>
        <v>38.799999999999997</v>
      </c>
      <c r="E8" s="742"/>
      <c r="F8" s="743"/>
      <c r="G8" s="1"/>
      <c r="H8" s="730"/>
      <c r="I8" s="744" t="s">
        <v>1493</v>
      </c>
      <c r="J8" s="745">
        <f t="shared" ref="J8:L8" si="0">+SUM(J9:J11)</f>
        <v>16.216999999999999</v>
      </c>
      <c r="K8" s="746">
        <f t="shared" si="0"/>
        <v>22.582999999999998</v>
      </c>
      <c r="L8" s="747">
        <f t="shared" si="0"/>
        <v>38.799999999999997</v>
      </c>
      <c r="M8" s="748">
        <f>+SUM(M9:M12)</f>
        <v>1.9</v>
      </c>
      <c r="N8" s="731"/>
      <c r="O8" s="1"/>
      <c r="P8" s="730"/>
      <c r="Q8" s="744" t="s">
        <v>1493</v>
      </c>
      <c r="R8" s="745">
        <f t="shared" ref="R8:T8" si="1">+J8/1000</f>
        <v>1.6216999999999999E-2</v>
      </c>
      <c r="S8" s="746">
        <f t="shared" si="1"/>
        <v>2.2582999999999999E-2</v>
      </c>
      <c r="T8" s="746">
        <f t="shared" si="1"/>
        <v>3.8799999999999994E-2</v>
      </c>
      <c r="U8" s="748">
        <f t="shared" ref="U8:U12" si="2">+M8*(1/1000)*1000</f>
        <v>1.9</v>
      </c>
      <c r="V8" s="731"/>
      <c r="W8" s="1"/>
      <c r="X8" s="1"/>
      <c r="Y8" s="1"/>
      <c r="Z8" s="1"/>
      <c r="AA8" s="1"/>
      <c r="AB8" s="1"/>
      <c r="AC8" s="1"/>
      <c r="AD8" s="1"/>
      <c r="AE8" s="1"/>
    </row>
    <row r="9" spans="1:38">
      <c r="A9" s="1"/>
      <c r="B9" s="1"/>
      <c r="C9" s="749" t="s">
        <v>1485</v>
      </c>
      <c r="D9" s="657">
        <v>14.3</v>
      </c>
      <c r="E9" s="656">
        <v>0.74</v>
      </c>
      <c r="F9" s="750">
        <v>0.3</v>
      </c>
      <c r="G9" s="1"/>
      <c r="H9" s="730"/>
      <c r="I9" s="751" t="s">
        <v>1485</v>
      </c>
      <c r="J9" s="752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3">
        <v>0.3</v>
      </c>
      <c r="N9" s="731"/>
      <c r="O9" s="1"/>
      <c r="P9" s="730"/>
      <c r="Q9" s="751" t="s">
        <v>1485</v>
      </c>
      <c r="R9" s="752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3">
        <f t="shared" si="2"/>
        <v>0.3</v>
      </c>
      <c r="V9" s="731"/>
      <c r="W9" s="1"/>
      <c r="X9" s="1"/>
      <c r="Y9" s="1"/>
      <c r="Z9" s="1"/>
      <c r="AA9" s="1"/>
      <c r="AB9" s="1"/>
      <c r="AC9" s="1"/>
      <c r="AD9" s="1"/>
      <c r="AE9" s="1"/>
    </row>
    <row r="10" spans="1:38">
      <c r="A10" s="1"/>
      <c r="B10" s="1"/>
      <c r="C10" s="749" t="s">
        <v>1486</v>
      </c>
      <c r="D10" s="657">
        <v>5.3</v>
      </c>
      <c r="E10" s="656">
        <v>0.23</v>
      </c>
      <c r="F10" s="750">
        <v>0.4</v>
      </c>
      <c r="G10" s="1"/>
      <c r="H10" s="730"/>
      <c r="I10" s="751" t="s">
        <v>1494</v>
      </c>
      <c r="J10" s="752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3">
        <v>0.4</v>
      </c>
      <c r="N10" s="731"/>
      <c r="O10" s="1"/>
      <c r="P10" s="730"/>
      <c r="Q10" s="751" t="s">
        <v>1494</v>
      </c>
      <c r="R10" s="752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3">
        <f t="shared" si="2"/>
        <v>0.4</v>
      </c>
      <c r="V10" s="731"/>
      <c r="W10" s="1"/>
      <c r="X10" s="1"/>
      <c r="Y10" s="1"/>
      <c r="Z10" s="1"/>
      <c r="AA10" s="1"/>
      <c r="AB10" s="1"/>
      <c r="AC10" s="1"/>
      <c r="AD10" s="1"/>
      <c r="AE10" s="1"/>
    </row>
    <row r="11" spans="1:38">
      <c r="A11" s="1"/>
      <c r="B11" s="1"/>
      <c r="C11" s="749" t="s">
        <v>1487</v>
      </c>
      <c r="D11" s="657">
        <v>19.2</v>
      </c>
      <c r="E11" s="656">
        <v>0.23</v>
      </c>
      <c r="F11" s="750">
        <v>0.5</v>
      </c>
      <c r="G11" s="1"/>
      <c r="H11" s="730"/>
      <c r="I11" s="754" t="s">
        <v>1487</v>
      </c>
      <c r="J11" s="752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3">
        <v>0.5</v>
      </c>
      <c r="N11" s="731"/>
      <c r="O11" s="1"/>
      <c r="P11" s="730"/>
      <c r="Q11" s="754" t="s">
        <v>1487</v>
      </c>
      <c r="R11" s="752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3">
        <f t="shared" si="2"/>
        <v>0.5</v>
      </c>
      <c r="V11" s="731"/>
      <c r="W11" s="1"/>
      <c r="X11" s="1"/>
      <c r="Y11" s="1"/>
      <c r="Z11" s="1"/>
      <c r="AA11" s="1"/>
      <c r="AB11" s="1"/>
      <c r="AC11" s="1"/>
      <c r="AD11" s="1"/>
      <c r="AE11" s="1"/>
    </row>
    <row r="12" spans="1:38">
      <c r="A12" s="1"/>
      <c r="B12" s="1"/>
      <c r="C12" s="755" t="s">
        <v>1585</v>
      </c>
      <c r="D12" s="756">
        <v>16.100000000000001</v>
      </c>
      <c r="E12" s="757">
        <f>+SUMPRODUCT(D9:D11,E9:E11)</f>
        <v>16.216999999999999</v>
      </c>
      <c r="F12" s="758">
        <v>0.7</v>
      </c>
      <c r="G12" s="1"/>
      <c r="H12" s="730"/>
      <c r="I12" s="759" t="s">
        <v>1495</v>
      </c>
      <c r="J12" s="760">
        <f>+J8</f>
        <v>16.216999999999999</v>
      </c>
      <c r="K12" s="411"/>
      <c r="L12" s="761"/>
      <c r="M12" s="762">
        <v>0.7</v>
      </c>
      <c r="N12" s="731"/>
      <c r="O12" s="1"/>
      <c r="P12" s="730"/>
      <c r="Q12" s="759" t="s">
        <v>1495</v>
      </c>
      <c r="R12" s="760">
        <f>+R8</f>
        <v>1.6216999999999999E-2</v>
      </c>
      <c r="S12" s="411"/>
      <c r="T12" s="761"/>
      <c r="U12" s="762">
        <f t="shared" si="2"/>
        <v>0.7</v>
      </c>
      <c r="V12" s="731"/>
      <c r="W12" s="1"/>
      <c r="X12" s="1"/>
      <c r="Y12" s="1"/>
      <c r="Z12" s="1"/>
      <c r="AA12" s="1"/>
      <c r="AB12" s="1"/>
      <c r="AC12" s="1"/>
      <c r="AD12" s="1"/>
      <c r="AE12" s="1"/>
    </row>
    <row r="13" spans="1:38">
      <c r="A13" s="1"/>
      <c r="B13" s="1"/>
      <c r="C13" s="1"/>
      <c r="D13" s="763" t="s">
        <v>1581</v>
      </c>
      <c r="E13" s="764" t="s">
        <v>1582</v>
      </c>
      <c r="F13" s="765" t="s">
        <v>1578</v>
      </c>
      <c r="G13" s="1"/>
      <c r="H13" s="730"/>
      <c r="I13" s="1"/>
      <c r="J13" s="1"/>
      <c r="K13" s="1"/>
      <c r="L13" s="1"/>
      <c r="M13" s="1"/>
      <c r="N13" s="731"/>
      <c r="O13" s="1"/>
      <c r="P13" s="730"/>
      <c r="Q13" s="1"/>
      <c r="R13" s="1"/>
      <c r="S13" s="1"/>
      <c r="T13" s="1"/>
      <c r="U13" s="1"/>
      <c r="V13" s="731"/>
      <c r="W13" s="1"/>
      <c r="X13" s="1"/>
      <c r="Y13" s="1"/>
      <c r="Z13" s="1"/>
      <c r="AA13" s="1"/>
      <c r="AB13" s="1"/>
      <c r="AC13" s="1"/>
      <c r="AD13" s="1"/>
      <c r="AE13" s="1"/>
    </row>
    <row r="14" spans="1:38">
      <c r="A14" s="1"/>
      <c r="B14" s="1"/>
      <c r="C14" s="735" t="s">
        <v>1586</v>
      </c>
      <c r="D14" s="766">
        <v>4</v>
      </c>
      <c r="E14" s="1"/>
      <c r="F14" s="767">
        <v>0.3</v>
      </c>
      <c r="G14" s="1"/>
      <c r="H14" s="730"/>
      <c r="I14" s="1"/>
      <c r="J14" s="1"/>
      <c r="K14" s="1"/>
      <c r="L14" s="1"/>
      <c r="M14" s="1"/>
      <c r="N14" s="731"/>
      <c r="O14" s="1"/>
      <c r="P14" s="730"/>
      <c r="Q14" s="1"/>
      <c r="R14" s="1"/>
      <c r="S14" s="1"/>
      <c r="T14" s="1"/>
      <c r="U14" s="1"/>
      <c r="V14" s="731"/>
      <c r="W14" s="1"/>
      <c r="X14" s="1"/>
      <c r="Y14" s="1"/>
      <c r="Z14" s="1"/>
      <c r="AA14" s="1"/>
      <c r="AB14" s="1"/>
      <c r="AC14" s="1"/>
      <c r="AD14" s="1"/>
      <c r="AE14" s="1"/>
    </row>
    <row r="15" spans="1:38">
      <c r="A15" s="1"/>
      <c r="B15" s="1"/>
      <c r="C15" s="753" t="s">
        <v>1515</v>
      </c>
      <c r="D15" s="657">
        <v>4.5999999999999996</v>
      </c>
      <c r="E15" s="656">
        <v>1</v>
      </c>
      <c r="F15" s="750">
        <v>0.3</v>
      </c>
      <c r="G15" s="1"/>
      <c r="H15" s="730"/>
      <c r="I15" s="1"/>
      <c r="J15" s="1"/>
      <c r="K15" s="1"/>
      <c r="L15" s="1"/>
      <c r="M15" s="1"/>
      <c r="N15" s="731"/>
      <c r="O15" s="216"/>
      <c r="P15" s="730"/>
      <c r="Q15" s="1"/>
      <c r="R15" s="1"/>
      <c r="S15" s="1"/>
      <c r="T15" s="1"/>
      <c r="U15" s="1"/>
      <c r="V15" s="731"/>
      <c r="W15" s="1"/>
      <c r="X15" s="1"/>
      <c r="Y15" s="1"/>
      <c r="Z15" s="1"/>
      <c r="AA15" s="1"/>
      <c r="AB15" s="1"/>
      <c r="AC15" s="1"/>
      <c r="AD15" s="1"/>
      <c r="AE15" s="1"/>
    </row>
    <row r="16" spans="1:38">
      <c r="A16" s="1"/>
      <c r="B16" s="1"/>
      <c r="C16" s="753" t="s">
        <v>1517</v>
      </c>
      <c r="D16" s="657">
        <v>3.9</v>
      </c>
      <c r="E16" s="656">
        <v>1</v>
      </c>
      <c r="F16" s="750">
        <v>0.3</v>
      </c>
      <c r="G16" s="1"/>
      <c r="H16" s="730"/>
      <c r="I16" s="1"/>
      <c r="J16" s="768" t="s">
        <v>1577</v>
      </c>
      <c r="K16" s="732" t="s">
        <v>1578</v>
      </c>
      <c r="L16" s="1"/>
      <c r="M16" s="1"/>
      <c r="N16" s="731"/>
      <c r="O16" s="1"/>
      <c r="P16" s="730"/>
      <c r="Q16" s="1"/>
      <c r="R16" s="768" t="s">
        <v>1579</v>
      </c>
      <c r="S16" s="732" t="s">
        <v>1578</v>
      </c>
      <c r="T16" s="1"/>
      <c r="U16" s="1"/>
      <c r="V16" s="731"/>
      <c r="W16" s="1"/>
      <c r="X16" s="1"/>
      <c r="Y16" s="1"/>
      <c r="Z16" s="1"/>
      <c r="AA16" s="1"/>
      <c r="AB16" s="1"/>
      <c r="AC16" s="1"/>
      <c r="AD16" s="1"/>
      <c r="AE16" s="1"/>
    </row>
    <row r="17" spans="1:38">
      <c r="A17" s="1"/>
      <c r="B17" s="1"/>
      <c r="C17" s="762" t="s">
        <v>1587</v>
      </c>
      <c r="D17" s="657">
        <v>1.1000000000000001</v>
      </c>
      <c r="E17" s="656">
        <v>1</v>
      </c>
      <c r="F17" s="758">
        <v>0.3</v>
      </c>
      <c r="G17" s="1"/>
      <c r="H17" s="730"/>
      <c r="I17" s="756" t="s">
        <v>1588</v>
      </c>
      <c r="J17" s="769">
        <v>4</v>
      </c>
      <c r="K17" s="770">
        <v>0.3</v>
      </c>
      <c r="L17" s="1"/>
      <c r="M17" s="1"/>
      <c r="N17" s="731"/>
      <c r="O17" s="1"/>
      <c r="P17" s="730"/>
      <c r="Q17" s="756" t="s">
        <v>1588</v>
      </c>
      <c r="R17" s="769">
        <f t="shared" ref="R17:R20" si="9">+J17/1000</f>
        <v>4.0000000000000001E-3</v>
      </c>
      <c r="S17" s="770">
        <f t="shared" ref="S17:S20" si="10">+K17*1000/1000</f>
        <v>0.3</v>
      </c>
      <c r="T17" s="1"/>
      <c r="U17" s="1"/>
      <c r="V17" s="73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>
      <c r="A18" s="1"/>
      <c r="B18" s="1"/>
      <c r="C18" s="1"/>
      <c r="D18" s="763" t="s">
        <v>1581</v>
      </c>
      <c r="E18" s="764" t="s">
        <v>1582</v>
      </c>
      <c r="F18" s="765" t="s">
        <v>1578</v>
      </c>
      <c r="G18" s="1"/>
      <c r="H18" s="730"/>
      <c r="I18" s="751" t="s">
        <v>1589</v>
      </c>
      <c r="J18" s="771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1"/>
      <c r="O18" s="1"/>
      <c r="P18" s="730"/>
      <c r="Q18" s="751" t="s">
        <v>1589</v>
      </c>
      <c r="R18" s="771">
        <f t="shared" si="9"/>
        <v>4.5999999999999999E-3</v>
      </c>
      <c r="S18" s="321">
        <f t="shared" si="10"/>
        <v>0.3</v>
      </c>
      <c r="T18" s="1"/>
      <c r="U18" s="1"/>
      <c r="V18" s="73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>
      <c r="A19" s="1"/>
      <c r="B19" s="1"/>
      <c r="C19" s="740" t="s">
        <v>1590</v>
      </c>
      <c r="D19" s="772">
        <f>+SUM(D20:D26)</f>
        <v>84.449999999999989</v>
      </c>
      <c r="E19" s="734"/>
      <c r="F19" s="767">
        <f>+SUM(F20:F27)</f>
        <v>5.6703000000000001</v>
      </c>
      <c r="G19" s="1"/>
      <c r="H19" s="730"/>
      <c r="I19" s="751" t="s">
        <v>1591</v>
      </c>
      <c r="J19" s="771">
        <f t="shared" si="11"/>
        <v>3.9</v>
      </c>
      <c r="K19" s="321">
        <f t="shared" si="12"/>
        <v>0.3</v>
      </c>
      <c r="L19" s="1"/>
      <c r="M19" s="1"/>
      <c r="N19" s="731"/>
      <c r="O19" s="1"/>
      <c r="P19" s="730"/>
      <c r="Q19" s="751" t="s">
        <v>1591</v>
      </c>
      <c r="R19" s="771">
        <f t="shared" si="9"/>
        <v>3.8999999999999998E-3</v>
      </c>
      <c r="S19" s="321">
        <f t="shared" si="10"/>
        <v>0.3</v>
      </c>
      <c r="T19" s="1"/>
      <c r="U19" s="1"/>
      <c r="V19" s="73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>
      <c r="A20" s="1"/>
      <c r="B20" s="1"/>
      <c r="C20" s="749" t="s">
        <v>1551</v>
      </c>
      <c r="D20" s="657">
        <v>0.5</v>
      </c>
      <c r="E20" s="656"/>
      <c r="F20" s="750">
        <v>0.03</v>
      </c>
      <c r="G20" s="1"/>
      <c r="H20" s="730"/>
      <c r="I20" s="754" t="s">
        <v>1592</v>
      </c>
      <c r="J20" s="773">
        <f t="shared" si="11"/>
        <v>1.1000000000000001</v>
      </c>
      <c r="K20" s="325">
        <f t="shared" si="12"/>
        <v>0.3</v>
      </c>
      <c r="L20" s="1"/>
      <c r="M20" s="1"/>
      <c r="N20" s="731"/>
      <c r="O20" s="1"/>
      <c r="P20" s="730"/>
      <c r="Q20" s="754" t="s">
        <v>1592</v>
      </c>
      <c r="R20" s="773">
        <f t="shared" si="9"/>
        <v>1.1000000000000001E-3</v>
      </c>
      <c r="S20" s="325">
        <f t="shared" si="10"/>
        <v>0.3</v>
      </c>
      <c r="T20" s="1"/>
      <c r="U20" s="1"/>
      <c r="V20" s="73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>
      <c r="A21" s="1"/>
      <c r="B21" s="1"/>
      <c r="C21" s="749" t="s">
        <v>1593</v>
      </c>
      <c r="D21" s="657">
        <v>0.02</v>
      </c>
      <c r="E21" s="656"/>
      <c r="F21" s="750">
        <v>2.0000000000000001E-4</v>
      </c>
      <c r="G21" s="1"/>
      <c r="H21" s="730"/>
      <c r="I21" s="1"/>
      <c r="J21" s="1"/>
      <c r="K21" s="1"/>
      <c r="L21" s="1"/>
      <c r="M21" s="1"/>
      <c r="N21" s="731"/>
      <c r="O21" s="1"/>
      <c r="P21" s="730"/>
      <c r="Q21" s="1"/>
      <c r="R21" s="1"/>
      <c r="S21" s="1"/>
      <c r="T21" s="1"/>
      <c r="U21" s="1"/>
      <c r="V21" s="73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>
      <c r="A22" s="1"/>
      <c r="B22" s="1"/>
      <c r="C22" s="749" t="s">
        <v>1594</v>
      </c>
      <c r="D22" s="657">
        <v>0.6</v>
      </c>
      <c r="E22" s="656"/>
      <c r="F22" s="750">
        <v>1E-4</v>
      </c>
      <c r="G22" s="1"/>
      <c r="H22" s="730"/>
      <c r="I22" s="1"/>
      <c r="J22" s="1"/>
      <c r="K22" s="1"/>
      <c r="L22" s="1"/>
      <c r="M22" s="1"/>
      <c r="N22" s="731"/>
      <c r="O22" s="1"/>
      <c r="P22" s="730"/>
      <c r="Q22" s="1"/>
      <c r="R22" s="1"/>
      <c r="S22" s="1"/>
      <c r="T22" s="1"/>
      <c r="U22" s="1"/>
      <c r="V22" s="73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>
      <c r="A23" s="1"/>
      <c r="B23" s="1"/>
      <c r="C23" s="749" t="s">
        <v>1595</v>
      </c>
      <c r="D23" s="657">
        <v>11.8</v>
      </c>
      <c r="E23" s="656"/>
      <c r="F23" s="750">
        <v>0.25</v>
      </c>
      <c r="G23" s="1"/>
      <c r="H23" s="730"/>
      <c r="I23" s="1"/>
      <c r="J23" s="1"/>
      <c r="K23" s="1"/>
      <c r="L23" s="1"/>
      <c r="M23" s="1"/>
      <c r="N23" s="731"/>
      <c r="O23" s="1"/>
      <c r="P23" s="730"/>
      <c r="Q23" s="1"/>
      <c r="R23" s="1"/>
      <c r="S23" s="1"/>
      <c r="T23" s="1"/>
      <c r="U23" s="1"/>
      <c r="V23" s="73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>
      <c r="A24" s="1"/>
      <c r="B24" s="1"/>
      <c r="C24" s="749" t="s">
        <v>1596</v>
      </c>
      <c r="D24" s="657">
        <v>11.83</v>
      </c>
      <c r="E24" s="656"/>
      <c r="F24" s="750">
        <v>0.17</v>
      </c>
      <c r="G24" s="1"/>
      <c r="H24" s="730"/>
      <c r="I24" s="1"/>
      <c r="J24" s="62" t="s">
        <v>1577</v>
      </c>
      <c r="K24" s="62" t="s">
        <v>1578</v>
      </c>
      <c r="L24" s="1"/>
      <c r="M24" s="1"/>
      <c r="N24" s="731"/>
      <c r="O24" s="1"/>
      <c r="P24" s="730"/>
      <c r="Q24" s="1"/>
      <c r="R24" s="62" t="s">
        <v>1579</v>
      </c>
      <c r="S24" s="62" t="s">
        <v>1578</v>
      </c>
      <c r="T24" s="1"/>
      <c r="U24" s="1"/>
      <c r="V24" s="73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>
      <c r="A25" s="1"/>
      <c r="B25" s="1"/>
      <c r="C25" s="749" t="s">
        <v>1597</v>
      </c>
      <c r="D25" s="657">
        <v>32.799999999999997</v>
      </c>
      <c r="E25" s="656">
        <v>0.99</v>
      </c>
      <c r="F25" s="750">
        <v>1.75</v>
      </c>
      <c r="G25" s="1"/>
      <c r="H25" s="730"/>
      <c r="I25" s="763" t="s">
        <v>1590</v>
      </c>
      <c r="J25" s="768">
        <v>84.45</v>
      </c>
      <c r="K25" s="765">
        <f>+SUM(F20:F27)</f>
        <v>5.6703000000000001</v>
      </c>
      <c r="L25" s="1"/>
      <c r="M25" s="1"/>
      <c r="N25" s="731"/>
      <c r="O25" s="1"/>
      <c r="P25" s="730"/>
      <c r="Q25" s="763" t="s">
        <v>1590</v>
      </c>
      <c r="R25" s="768">
        <f t="shared" ref="R25:R27" si="13">+J25/1000</f>
        <v>8.4449999999999997E-2</v>
      </c>
      <c r="S25" s="765">
        <f t="shared" ref="S25:S27" si="14">+K25*1000/1000</f>
        <v>5.6703000000000001</v>
      </c>
      <c r="T25" s="1"/>
      <c r="U25" s="1"/>
      <c r="V25" s="73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>
      <c r="A26" s="1"/>
      <c r="B26" s="1"/>
      <c r="C26" s="749" t="s">
        <v>1598</v>
      </c>
      <c r="D26" s="657">
        <v>26.9</v>
      </c>
      <c r="E26" s="656">
        <v>0.54</v>
      </c>
      <c r="F26" s="750">
        <v>0.56000000000000005</v>
      </c>
      <c r="G26" s="1"/>
      <c r="H26" s="730"/>
      <c r="I26" s="752" t="s">
        <v>1599</v>
      </c>
      <c r="J26" s="753">
        <f>+SUM(D20:D26)</f>
        <v>84.449999999999989</v>
      </c>
      <c r="K26" s="750">
        <f>+SUM(F20:F26)</f>
        <v>2.7603</v>
      </c>
      <c r="L26" s="1"/>
      <c r="M26" s="1"/>
      <c r="N26" s="731"/>
      <c r="O26" s="1"/>
      <c r="P26" s="730"/>
      <c r="Q26" s="752" t="s">
        <v>1599</v>
      </c>
      <c r="R26" s="753">
        <f t="shared" si="13"/>
        <v>8.4449999999999983E-2</v>
      </c>
      <c r="S26" s="750">
        <f t="shared" si="14"/>
        <v>2.7603</v>
      </c>
      <c r="T26" s="1"/>
      <c r="U26" s="1"/>
      <c r="V26" s="73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>
      <c r="A27" s="1"/>
      <c r="B27" s="1"/>
      <c r="C27" s="755" t="s">
        <v>1600</v>
      </c>
      <c r="D27" s="756">
        <v>64.400000000000006</v>
      </c>
      <c r="E27" s="774">
        <f>+SUMPRODUCT(D25:D26,E25:E26)</f>
        <v>46.99799999999999</v>
      </c>
      <c r="F27" s="758">
        <v>2.91</v>
      </c>
      <c r="G27" s="1"/>
      <c r="H27" s="730"/>
      <c r="I27" s="775" t="s">
        <v>1601</v>
      </c>
      <c r="J27" s="776">
        <f>+D27</f>
        <v>64.400000000000006</v>
      </c>
      <c r="K27" s="758">
        <f>+F27</f>
        <v>2.91</v>
      </c>
      <c r="L27" s="1"/>
      <c r="M27" s="1"/>
      <c r="N27" s="731"/>
      <c r="O27" s="1"/>
      <c r="P27" s="730"/>
      <c r="Q27" s="775" t="s">
        <v>1601</v>
      </c>
      <c r="R27" s="776">
        <f t="shared" si="13"/>
        <v>6.4399999999999999E-2</v>
      </c>
      <c r="S27" s="758">
        <f t="shared" si="14"/>
        <v>2.91</v>
      </c>
      <c r="T27" s="1"/>
      <c r="U27" s="1"/>
      <c r="V27" s="73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>
      <c r="A28" s="1"/>
      <c r="B28" s="1"/>
      <c r="C28" s="1"/>
      <c r="D28" s="1"/>
      <c r="E28" s="1"/>
      <c r="F28" s="1"/>
      <c r="G28" s="1"/>
      <c r="H28" s="730"/>
      <c r="I28" s="1"/>
      <c r="J28" s="1"/>
      <c r="K28" s="1"/>
      <c r="L28" s="1"/>
      <c r="M28" s="1"/>
      <c r="N28" s="731"/>
      <c r="O28" s="1"/>
      <c r="P28" s="730"/>
      <c r="Q28" s="1"/>
      <c r="R28" s="1"/>
      <c r="S28" s="1"/>
      <c r="T28" s="1"/>
      <c r="U28" s="1"/>
      <c r="V28" s="73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>
      <c r="A29" s="1"/>
      <c r="B29" s="1"/>
      <c r="C29" s="1"/>
      <c r="D29" s="1"/>
      <c r="E29" s="1"/>
      <c r="F29" s="1"/>
      <c r="G29" s="1"/>
      <c r="H29" s="777"/>
      <c r="I29" s="778"/>
      <c r="J29" s="778"/>
      <c r="K29" s="778"/>
      <c r="L29" s="778"/>
      <c r="M29" s="778"/>
      <c r="N29" s="779"/>
      <c r="O29" s="1"/>
      <c r="P29" s="777"/>
      <c r="Q29" s="778"/>
      <c r="R29" s="778"/>
      <c r="S29" s="778"/>
      <c r="T29" s="778"/>
      <c r="U29" s="778"/>
      <c r="V29" s="77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>
      <c r="A51" s="1"/>
      <c r="B51" s="1"/>
      <c r="C51" s="780" t="s">
        <v>1584</v>
      </c>
      <c r="D51" s="781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>
      <c r="A52" s="1"/>
      <c r="B52" s="1"/>
      <c r="C52" s="749" t="s">
        <v>1485</v>
      </c>
      <c r="D52" s="782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>
      <c r="A53" s="1"/>
      <c r="B53" s="1"/>
      <c r="C53" s="749" t="s">
        <v>1486</v>
      </c>
      <c r="D53" s="782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>
      <c r="A54" s="1"/>
      <c r="B54" s="1"/>
      <c r="C54" s="749" t="s">
        <v>1487</v>
      </c>
      <c r="D54" s="782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>
      <c r="A55" s="1"/>
      <c r="B55" s="1"/>
      <c r="C55" s="755" t="s">
        <v>1585</v>
      </c>
      <c r="D55" s="761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>
      <c r="D4" s="14" t="str">
        <f>'5. Data'!D4</f>
        <v>PCI</v>
      </c>
      <c r="E4" s="14" t="str">
        <f>'5. Data'!E4</f>
        <v>F.E. CO2eq</v>
      </c>
    </row>
    <row r="5" spans="2:17">
      <c r="D5" s="14"/>
      <c r="E5" s="14" t="str">
        <f>'5. Data'!E5</f>
        <v>kt/PJ</v>
      </c>
      <c r="I5" s="872" t="s">
        <v>1603</v>
      </c>
      <c r="J5" s="828"/>
      <c r="K5" s="828"/>
      <c r="L5" s="828"/>
      <c r="M5" s="828"/>
      <c r="N5" s="828"/>
      <c r="O5" s="828"/>
      <c r="P5" s="828"/>
      <c r="Q5" s="828"/>
    </row>
    <row r="6" spans="2:17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3"/>
      <c r="J6" s="783">
        <v>2014</v>
      </c>
      <c r="K6" s="783">
        <v>2015</v>
      </c>
      <c r="L6" s="783">
        <v>2016</v>
      </c>
      <c r="M6" s="783">
        <v>2017</v>
      </c>
      <c r="N6" s="783">
        <v>2018</v>
      </c>
      <c r="O6" s="783">
        <v>2019</v>
      </c>
      <c r="P6" s="783">
        <v>2020</v>
      </c>
      <c r="Q6" s="783">
        <v>2021</v>
      </c>
    </row>
    <row r="7" spans="2:17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4" t="s">
        <v>1604</v>
      </c>
      <c r="J7" s="103">
        <v>1972</v>
      </c>
      <c r="K7" s="103">
        <v>2084</v>
      </c>
      <c r="L7" s="103">
        <v>1849</v>
      </c>
      <c r="M7" s="784">
        <v>1598</v>
      </c>
      <c r="N7" s="784">
        <v>1659</v>
      </c>
      <c r="O7" s="784">
        <v>1727</v>
      </c>
      <c r="P7" s="784">
        <v>1893</v>
      </c>
      <c r="Q7" s="784">
        <v>1770</v>
      </c>
    </row>
    <row r="8" spans="2:17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5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6" t="s">
        <v>1611</v>
      </c>
      <c r="J16" s="40" t="s">
        <v>1101</v>
      </c>
      <c r="K16" s="787">
        <v>0.29699999999999999</v>
      </c>
      <c r="L16" s="40" t="s">
        <v>1101</v>
      </c>
      <c r="M16" s="40" t="s">
        <v>1101</v>
      </c>
      <c r="N16" s="788">
        <v>0.3</v>
      </c>
      <c r="O16" s="788">
        <v>0.27</v>
      </c>
      <c r="P16" s="788">
        <v>0.28999999999999998</v>
      </c>
      <c r="Q16" s="788">
        <v>0.28000000000000003</v>
      </c>
    </row>
    <row r="17" spans="2:17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>
      <c r="B18" s="70" t="str">
        <f>'5. Data'!B18</f>
        <v>*Para todos, menos gas natural, las unidades son TJ/Mpc; PJ/kpc</v>
      </c>
      <c r="I18" s="789" t="s">
        <v>1613</v>
      </c>
      <c r="J18" s="49" t="str">
        <f t="shared" ref="J18:Q18" si="2">+IF(J16="-","-",J16*J13)</f>
        <v>-</v>
      </c>
      <c r="K18" s="790">
        <f t="shared" si="2"/>
        <v>548.85599999999999</v>
      </c>
      <c r="L18" s="790" t="str">
        <f t="shared" si="2"/>
        <v>-</v>
      </c>
      <c r="M18" s="790" t="str">
        <f t="shared" si="2"/>
        <v>-</v>
      </c>
      <c r="N18" s="790">
        <f t="shared" si="2"/>
        <v>518.1</v>
      </c>
      <c r="O18" s="790">
        <f t="shared" si="2"/>
        <v>511.11</v>
      </c>
      <c r="P18" s="790">
        <f t="shared" si="2"/>
        <v>513.41599999999994</v>
      </c>
      <c r="Q18" s="790">
        <f t="shared" si="2"/>
        <v>560.42000000000007</v>
      </c>
    </row>
    <row r="20" spans="2:17">
      <c r="I20" s="791" t="s">
        <v>1614</v>
      </c>
    </row>
    <row r="21" spans="2:17" ht="15.75" customHeight="1">
      <c r="C21" s="12" t="s">
        <v>1333</v>
      </c>
      <c r="D21" s="343">
        <v>6117863200</v>
      </c>
      <c r="E21" s="12" t="s">
        <v>1396</v>
      </c>
      <c r="I21" s="112" t="s">
        <v>1615</v>
      </c>
      <c r="J21" s="792">
        <f t="shared" ref="J21:Q21" si="3">-SUM(J8:J11)/J12</f>
        <v>1.4609053497942386</v>
      </c>
      <c r="K21" s="792">
        <f t="shared" si="3"/>
        <v>5.9760956175298807E-2</v>
      </c>
      <c r="L21" s="792">
        <f t="shared" si="3"/>
        <v>-6.8085106382978725E-2</v>
      </c>
      <c r="M21" s="792">
        <f t="shared" si="3"/>
        <v>1.2606837606837606</v>
      </c>
      <c r="N21" s="792">
        <f t="shared" si="3"/>
        <v>1.2845188284518829</v>
      </c>
      <c r="O21" s="792">
        <f t="shared" si="3"/>
        <v>1.6859504132231404</v>
      </c>
      <c r="P21" s="792">
        <f t="shared" si="3"/>
        <v>0.48050847457627122</v>
      </c>
      <c r="Q21" s="792">
        <f t="shared" si="3"/>
        <v>2.002164502164502</v>
      </c>
    </row>
    <row r="22" spans="2:17" ht="15.75" customHeight="1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>
      <c r="I25" s="118" t="s">
        <v>1620</v>
      </c>
      <c r="J25" s="793">
        <f t="shared" ref="J25:Q25" si="7">-J11/J12</f>
        <v>0</v>
      </c>
      <c r="K25" s="793">
        <f t="shared" si="7"/>
        <v>0</v>
      </c>
      <c r="L25" s="793">
        <f t="shared" si="7"/>
        <v>0</v>
      </c>
      <c r="M25" s="793">
        <f t="shared" si="7"/>
        <v>0.18803418803418803</v>
      </c>
      <c r="N25" s="793">
        <f t="shared" si="7"/>
        <v>0.2384937238493724</v>
      </c>
      <c r="O25" s="793">
        <f t="shared" si="7"/>
        <v>0.27685950413223143</v>
      </c>
      <c r="P25" s="793">
        <f t="shared" si="7"/>
        <v>0.12245762711864407</v>
      </c>
      <c r="Q25" s="793">
        <f t="shared" si="7"/>
        <v>-1.5151515151515152E-2</v>
      </c>
    </row>
    <row r="26" spans="2:17" ht="15.75" customHeight="1"/>
    <row r="27" spans="2:17" ht="15.75" customHeight="1">
      <c r="I27" s="783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/>
    <row r="30" spans="2:17" ht="15.75" customHeight="1"/>
    <row r="31" spans="2:17" ht="15.75" customHeight="1"/>
    <row r="32" spans="2:17" ht="15.75" customHeight="1"/>
    <row r="33" spans="9:17" ht="15.75" customHeight="1">
      <c r="I33" s="99" t="s">
        <v>1622</v>
      </c>
      <c r="J33" s="99"/>
      <c r="K33" s="99"/>
      <c r="L33" s="99"/>
      <c r="M33" s="99"/>
    </row>
    <row r="34" spans="9:17" ht="15.75" customHeight="1"/>
    <row r="35" spans="9:17" ht="15.75" customHeight="1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>
      <c r="I38" s="99" t="s">
        <v>1625</v>
      </c>
      <c r="M38" s="205">
        <f>(1840*(1000000000)/D23)/1000000</f>
        <v>317.24137931034483</v>
      </c>
    </row>
    <row r="39" spans="9:17" ht="15.75" customHeight="1"/>
    <row r="40" spans="9:17" ht="15.75" customHeight="1"/>
    <row r="41" spans="9:17" ht="15.75" customHeight="1"/>
    <row r="42" spans="9:17" ht="15.75" customHeight="1"/>
    <row r="43" spans="9:17" ht="15.75" customHeight="1"/>
    <row r="44" spans="9:17" ht="15.75" customHeight="1">
      <c r="I44" s="872" t="s">
        <v>1626</v>
      </c>
      <c r="J44" s="828"/>
      <c r="K44" s="828"/>
      <c r="L44" s="828"/>
      <c r="M44" s="828"/>
      <c r="N44" s="828"/>
      <c r="O44" s="828"/>
      <c r="P44" s="828"/>
      <c r="Q44" s="99"/>
    </row>
    <row r="45" spans="9:17" ht="15.75" customHeight="1">
      <c r="I45" s="118"/>
      <c r="J45" s="873" t="s">
        <v>1627</v>
      </c>
      <c r="K45" s="828"/>
      <c r="L45" s="873" t="s">
        <v>1628</v>
      </c>
      <c r="M45" s="826"/>
      <c r="N45" s="794"/>
      <c r="O45" s="49" t="s">
        <v>1629</v>
      </c>
      <c r="P45" s="795" t="s">
        <v>1628</v>
      </c>
    </row>
    <row r="46" spans="9:17" ht="15.75" customHeight="1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6" t="s">
        <v>1630</v>
      </c>
      <c r="O46" s="295">
        <f t="shared" ref="O46:O51" si="10">+J46/$J$53</f>
        <v>0.59700694815606625</v>
      </c>
      <c r="P46" s="797">
        <f>+L46/$L$53</f>
        <v>0.82698632788465398</v>
      </c>
    </row>
    <row r="47" spans="9:17" ht="15.75" customHeight="1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6" t="s">
        <v>1266</v>
      </c>
      <c r="O47" s="295">
        <f t="shared" si="10"/>
        <v>0.13575628006413681</v>
      </c>
      <c r="P47" s="797" t="s">
        <v>1101</v>
      </c>
    </row>
    <row r="48" spans="9:17" ht="15.75" customHeight="1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6" t="s">
        <v>1224</v>
      </c>
      <c r="O48" s="295">
        <f t="shared" si="10"/>
        <v>0.15606627471940138</v>
      </c>
      <c r="P48" s="797">
        <f t="shared" ref="P48:P52" si="11">+L48/$L$53</f>
        <v>0.13090551720085761</v>
      </c>
    </row>
    <row r="49" spans="9:16" ht="15.75" customHeight="1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6" t="s">
        <v>1249</v>
      </c>
      <c r="O49" s="295">
        <f t="shared" si="10"/>
        <v>6.0395510422234101E-2</v>
      </c>
      <c r="P49" s="797">
        <f t="shared" si="11"/>
        <v>1.6525532506722097E-2</v>
      </c>
    </row>
    <row r="50" spans="9:16" ht="15.75" customHeight="1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6" t="s">
        <v>1632</v>
      </c>
      <c r="O50" s="295">
        <f t="shared" si="10"/>
        <v>4.4895777659005882E-2</v>
      </c>
      <c r="P50" s="797">
        <f t="shared" si="11"/>
        <v>1.2642786369499321E-2</v>
      </c>
    </row>
    <row r="51" spans="9:16" ht="15.75" customHeight="1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6" t="s">
        <v>1258</v>
      </c>
      <c r="O51" s="295">
        <f t="shared" si="10"/>
        <v>5.8792089791555322E-3</v>
      </c>
      <c r="P51" s="797">
        <f t="shared" si="11"/>
        <v>7.4979673622641192E-3</v>
      </c>
    </row>
    <row r="52" spans="9:16" ht="15.75" customHeight="1">
      <c r="I52" s="12" t="s">
        <v>1633</v>
      </c>
      <c r="J52" s="49" t="s">
        <v>1101</v>
      </c>
      <c r="K52" s="49"/>
      <c r="L52" s="790">
        <f>+'5. Data'!AF102</f>
        <v>10.111980967983444</v>
      </c>
      <c r="M52" s="795" t="s">
        <v>1631</v>
      </c>
      <c r="N52" s="794" t="s">
        <v>1633</v>
      </c>
      <c r="O52" s="798" t="s">
        <v>1101</v>
      </c>
      <c r="P52" s="799">
        <f t="shared" si="11"/>
        <v>5.4418686760028282E-3</v>
      </c>
    </row>
    <row r="53" spans="9:16" ht="15.75" customHeight="1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/>
    <row r="55" spans="9:16" ht="15.75" customHeight="1"/>
    <row r="56" spans="9:16" ht="15.75" customHeight="1"/>
    <row r="57" spans="9:16" ht="15.75" customHeight="1">
      <c r="I57" s="872" t="s">
        <v>1634</v>
      </c>
      <c r="J57" s="828"/>
      <c r="K57" s="828"/>
      <c r="L57" s="828"/>
      <c r="M57" s="828"/>
      <c r="N57" s="828"/>
      <c r="O57" s="828"/>
      <c r="P57" s="828"/>
    </row>
    <row r="58" spans="9:16" ht="15.75" customHeight="1">
      <c r="J58" s="800" t="s">
        <v>1635</v>
      </c>
      <c r="K58" s="800" t="s">
        <v>1636</v>
      </c>
      <c r="L58" s="800" t="s">
        <v>1637</v>
      </c>
      <c r="M58" s="801" t="s">
        <v>1635</v>
      </c>
      <c r="N58" s="800" t="s">
        <v>1636</v>
      </c>
      <c r="O58" s="802" t="s">
        <v>1637</v>
      </c>
    </row>
    <row r="59" spans="9:16" ht="15.75" customHeight="1">
      <c r="I59" s="12" t="s">
        <v>1630</v>
      </c>
      <c r="J59" s="214">
        <v>2234</v>
      </c>
      <c r="K59" s="214">
        <v>322</v>
      </c>
      <c r="L59" s="214">
        <v>16</v>
      </c>
      <c r="M59" s="803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>
      <c r="I60" s="12" t="s">
        <v>1266</v>
      </c>
      <c r="J60" s="214">
        <v>508</v>
      </c>
      <c r="K60" s="214">
        <v>223</v>
      </c>
      <c r="L60" s="214">
        <v>229</v>
      </c>
      <c r="M60" s="803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>
      <c r="I61" s="12" t="s">
        <v>1224</v>
      </c>
      <c r="J61" s="214">
        <v>584</v>
      </c>
      <c r="K61" s="214">
        <v>22</v>
      </c>
      <c r="L61" s="214">
        <v>22</v>
      </c>
      <c r="M61" s="803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>
      <c r="I62" s="12" t="s">
        <v>1249</v>
      </c>
      <c r="J62" s="214">
        <v>226</v>
      </c>
      <c r="K62" s="214">
        <v>115</v>
      </c>
      <c r="L62" s="214">
        <v>73</v>
      </c>
      <c r="M62" s="803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>
      <c r="I63" s="12" t="s">
        <v>1632</v>
      </c>
      <c r="J63" s="214">
        <v>168</v>
      </c>
      <c r="K63" s="214">
        <v>85</v>
      </c>
      <c r="L63" s="214">
        <v>56</v>
      </c>
      <c r="M63" s="803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>
      <c r="I64" s="12" t="s">
        <v>1258</v>
      </c>
      <c r="J64" s="214">
        <v>22</v>
      </c>
      <c r="K64" s="214">
        <v>0</v>
      </c>
      <c r="L64" s="214">
        <v>0</v>
      </c>
      <c r="M64" s="803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>
      <c r="I65" s="12" t="s">
        <v>1633</v>
      </c>
      <c r="J65" s="214" t="s">
        <v>1101</v>
      </c>
      <c r="K65" s="214" t="s">
        <v>1101</v>
      </c>
      <c r="L65" s="214" t="s">
        <v>1101</v>
      </c>
      <c r="M65" s="803"/>
      <c r="N65" s="228"/>
      <c r="O65" s="363"/>
    </row>
    <row r="66" spans="9:17" ht="15.75" customHeight="1">
      <c r="I66" s="12" t="s">
        <v>1638</v>
      </c>
      <c r="J66" s="214">
        <v>17</v>
      </c>
      <c r="K66" s="214">
        <v>8</v>
      </c>
      <c r="L66" s="214">
        <v>7</v>
      </c>
      <c r="M66" s="803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>
      <c r="I67" s="12" t="s">
        <v>1639</v>
      </c>
      <c r="J67" s="214">
        <v>17</v>
      </c>
      <c r="K67" s="214">
        <v>7</v>
      </c>
      <c r="L67" s="214">
        <v>5</v>
      </c>
      <c r="M67" s="803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>
      <c r="I68" s="12" t="s">
        <v>1640</v>
      </c>
      <c r="J68" s="214">
        <v>7</v>
      </c>
      <c r="K68" s="214">
        <v>9</v>
      </c>
      <c r="L68" s="214">
        <v>2</v>
      </c>
      <c r="M68" s="803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4">
        <f t="shared" ref="M69:O69" si="22">+J69/J$69</f>
        <v>1</v>
      </c>
      <c r="N69" s="793">
        <f t="shared" si="22"/>
        <v>1</v>
      </c>
      <c r="O69" s="805">
        <f t="shared" si="22"/>
        <v>1</v>
      </c>
    </row>
    <row r="70" spans="9:17" ht="15.75" customHeight="1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/>
    <row r="72" spans="9:17" ht="15.75" customHeight="1"/>
    <row r="73" spans="9:17" ht="15.75" customHeight="1"/>
    <row r="74" spans="9:17" ht="15.75" customHeight="1"/>
    <row r="75" spans="9:17" ht="15.75" customHeight="1">
      <c r="I75" s="12" t="s">
        <v>1622</v>
      </c>
    </row>
    <row r="76" spans="9:17" ht="15.75" customHeight="1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6">
        <v>2021</v>
      </c>
    </row>
    <row r="77" spans="9:17" ht="15.75" customHeight="1">
      <c r="I77" s="12" t="s">
        <v>1635</v>
      </c>
      <c r="J77" s="12">
        <f>+J69</f>
        <v>3783</v>
      </c>
      <c r="K77" s="12">
        <v>2949</v>
      </c>
      <c r="L77" s="12">
        <v>3164</v>
      </c>
      <c r="M77" s="803">
        <v>1</v>
      </c>
      <c r="N77" s="228">
        <v>1</v>
      </c>
      <c r="O77" s="363">
        <v>1</v>
      </c>
    </row>
    <row r="78" spans="9:17" ht="15.75" customHeight="1">
      <c r="I78" s="12" t="s">
        <v>1636</v>
      </c>
      <c r="J78" s="12">
        <f>+K69</f>
        <v>791</v>
      </c>
      <c r="K78" s="12">
        <v>632</v>
      </c>
      <c r="L78" s="12">
        <v>689</v>
      </c>
      <c r="M78" s="803">
        <f t="shared" ref="M78:O78" si="23">+J78/J77</f>
        <v>0.2090933121860957</v>
      </c>
      <c r="N78" s="803">
        <f t="shared" si="23"/>
        <v>0.21430993557138012</v>
      </c>
      <c r="O78" s="803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>
      <c r="I79" s="12" t="s">
        <v>1637</v>
      </c>
      <c r="J79" s="12">
        <f>+L69</f>
        <v>410</v>
      </c>
      <c r="K79" s="12">
        <v>450</v>
      </c>
      <c r="L79" s="12">
        <v>640</v>
      </c>
      <c r="M79" s="804">
        <f t="shared" ref="M79:O79" si="25">+J79/J77</f>
        <v>0.10837959291567539</v>
      </c>
      <c r="N79" s="804">
        <f t="shared" si="25"/>
        <v>0.1525940996948118</v>
      </c>
      <c r="O79" s="804">
        <f t="shared" si="25"/>
        <v>0.20227560050568899</v>
      </c>
      <c r="Q79" s="228">
        <f t="shared" si="24"/>
        <v>0.1544164310387254</v>
      </c>
    </row>
    <row r="80" spans="9:17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2022-12-06T02:06:23Z</dcterms:modified>
</cp:coreProperties>
</file>