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033445D4-94FB-4A1F-81EC-48C18C6F3D01}" xr6:coauthVersionLast="47" xr6:coauthVersionMax="47" xr10:uidLastSave="{00000000-0000-0000-0000-000000000000}"/>
  <bookViews>
    <workbookView xWindow="1185" yWindow="3135" windowWidth="21600" windowHeight="11385" activeTab="3" xr2:uid="{00000000-000D-0000-FFFF-FFFF00000000}"/>
  </bookViews>
  <sheets>
    <sheet name="Com" sheetId="1" r:id="rId1"/>
    <sheet name="Proc" sheetId="4" r:id="rId2"/>
    <sheet name="1, EXP_IMP" sheetId="5" r:id="rId3"/>
    <sheet name="1. DE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3" l="1"/>
  <c r="O25" i="3"/>
  <c r="I25" i="3"/>
  <c r="I24" i="3"/>
  <c r="J25" i="3"/>
  <c r="J24" i="3"/>
  <c r="H18" i="3"/>
  <c r="H16" i="3"/>
  <c r="I19" i="3"/>
  <c r="F21" i="5"/>
  <c r="F22" i="5"/>
  <c r="F23" i="5"/>
  <c r="F24" i="5"/>
  <c r="F25" i="5"/>
  <c r="F26" i="5"/>
  <c r="F27" i="5"/>
  <c r="F28" i="5"/>
  <c r="F29" i="5"/>
  <c r="F30" i="5"/>
  <c r="F31" i="5"/>
  <c r="F20" i="5"/>
  <c r="F19" i="5"/>
  <c r="E40" i="5"/>
  <c r="E39" i="5"/>
  <c r="E38" i="5"/>
  <c r="F17" i="5"/>
  <c r="D30" i="5"/>
  <c r="D29" i="5"/>
  <c r="D28" i="5"/>
  <c r="C18" i="5"/>
  <c r="C17" i="5"/>
  <c r="C16" i="5"/>
  <c r="C14" i="5"/>
  <c r="C13" i="5"/>
  <c r="D25" i="5"/>
  <c r="D26" i="5"/>
  <c r="D21" i="5"/>
  <c r="D22" i="5"/>
  <c r="D23" i="5"/>
  <c r="D24" i="5"/>
  <c r="D27" i="5"/>
  <c r="D20" i="5"/>
  <c r="C8" i="5"/>
  <c r="C9" i="5"/>
  <c r="C10" i="5"/>
  <c r="C11" i="5"/>
  <c r="C12" i="5"/>
  <c r="C15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8" i="5"/>
  <c r="K20" i="5" a="1"/>
  <c r="K20" i="5" s="1"/>
  <c r="K8" i="5" a="1"/>
  <c r="K8" i="5" s="1"/>
  <c r="J20" i="5" a="1"/>
  <c r="J20" i="5" s="1"/>
  <c r="J8" i="5" a="1"/>
  <c r="J8" i="5" s="1"/>
  <c r="C8" i="3" a="1"/>
  <c r="C8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3" l="1"/>
  <c r="H8" i="3" s="1"/>
  <c r="O8" i="3" s="1"/>
  <c r="J7" i="3"/>
  <c r="H7" i="3" s="1"/>
  <c r="O7" i="3" s="1"/>
  <c r="J6" i="3"/>
  <c r="H6" i="3" s="1"/>
  <c r="O6" i="3" s="1"/>
  <c r="J10" i="3"/>
  <c r="H10" i="3" s="1"/>
  <c r="O10" i="3" s="1"/>
  <c r="J9" i="3"/>
  <c r="H9" i="3" s="1"/>
  <c r="O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<sst xmlns="http://schemas.openxmlformats.org/spreadsheetml/2006/main" count="647" uniqueCount="155">
  <si>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</si>
  <si>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</si>
  <si>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</si>
  <si>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</si>
  <si>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</si>
  <si>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</si>
  <si>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</si>
  <si>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</si>
  <si>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</si>
  <si>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</si>
  <si>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</si>
  <si>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</si>
  <si>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</si>
  <si>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</si>
  <si>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Year</t>
  </si>
  <si>
    <t>LimType</t>
  </si>
  <si>
    <t>COST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</si>
  <si>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</si>
  <si>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</si>
  <si>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</si>
  <si>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</si>
  <si>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</si>
  <si>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</si>
  <si>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</si>
  <si>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</si>
  <si>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</si>
  <si>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</si>
  <si>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</si>
  <si>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</si>
  <si>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</si>
  <si>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</si>
  <si>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</si>
  <si>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</si>
  <si>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</si>
  <si>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</si>
  <si>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</si>
  <si>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</si>
  <si>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</si>
  <si>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</si>
  <si>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</si>
  <si>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</si>
  <si>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</si>
  <si>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</si>
  <si>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</si>
  <si>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</si>
  <si>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</si>
  <si>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</si>
  <si>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</si>
  <si>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</si>
  <si>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BLE-GSL</t>
  </si>
  <si>
    <t>BLE-DSL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</si>
  <si>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</si>
  <si>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</si>
  <si>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</si>
  <si>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</si>
  <si>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</si>
  <si>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</si>
  <si>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</si>
  <si>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</si>
  <si>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</si>
  <si>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</si>
  <si>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</si>
  <si>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</si>
  <si>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</si>
  <si>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</si>
  <si>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</si>
  <si>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</si>
  <si>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</si>
  <si>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</si>
  <si>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</si>
  <si>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</si>
  <si>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</si>
  <si>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</si>
  <si>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</si>
  <si>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</si>
  <si>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</si>
  <si>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</si>
  <si>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</si>
  <si>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</si>
  <si>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</si>
  <si>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</si>
  <si>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</si>
  <si>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</si>
  <si>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</si>
  <si>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</si>
  <si>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</si>
  <si>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</si>
  <si>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</si>
  <si>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</si>
  <si>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</si>
  <si>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</si>
  <si>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</si>
  <si>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</si>
  <si>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</si>
  <si>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</si>
  <si>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</si>
  <si>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</si>
  <si>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</si>
  <si>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</si>
  <si>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</si>
  <si>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</si>
  <si>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</si>
  <si>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</si>
  <si>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</si>
  <si>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</si>
  <si>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</si>
  <si>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</si>
  <si>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</si>
  <si>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</si>
  <si>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</si>
  <si>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</si>
  <si>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</si>
  <si>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</si>
  <si>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</si>
  <si>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</si>
  <si>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</si>
  <si>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</si>
  <si>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</si>
  <si>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</si>
  <si>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</si>
  <si>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</si>
  <si>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</si>
  <si>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</si>
  <si>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</si>
  <si>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</si>
  <si>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</si>
  <si>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</si>
  <si>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</si>
  <si>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</si>
  <si>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</si>
  <si>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</si>
  <si>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</si>
  <si>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</si>
  <si>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</si>
  <si>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</si>
  <si>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</si>
  <si>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</si>
  <si>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Costo de electricidad Colombia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</si>
  <si>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</si>
  <si>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</si>
  <si>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</si>
  <si>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</si>
  <si>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</si>
  <si>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</si>
  <si>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</si>
  <si>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</si>
  <si>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</si>
  <si>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</si>
  <si>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</si>
  <si>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</si>
  <si>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</si>
  <si>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</si>
  <si>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</si>
  <si>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</si>
  <si>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Share-I~FX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</si>
</sst>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Te\x\t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1"/>
      <color rgb="FF0000FF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2" applyFont="1" applyFill="1"/>
    <xf numFmtId="0" fontId="4" fillId="4" borderId="1" xfId="2" applyFont="1" applyFill="1" applyBorder="1" applyAlignment="1">
      <alignment vertical="center"/>
    </xf>
    <xf numFmtId="0" fontId="5" fillId="2" borderId="1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left" wrapText="1"/>
    </xf>
    <xf numFmtId="0" fontId="2" fillId="3" borderId="0" xfId="2" applyFill="1" applyAlignment="1">
      <alignment vertical="center"/>
    </xf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0" fontId="2" fillId="3" borderId="0" xfId="4" applyFill="1"/>
    <xf numFmtId="165" fontId="3" fillId="0" borderId="0" xfId="2" applyNumberFormat="1" applyFont="1"/>
    <xf numFmtId="0" fontId="4" fillId="4" borderId="2" xfId="4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6" fillId="0" borderId="0" xfId="0" applyFo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1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2" fillId="3" borderId="0" xfId="2" applyNumberFormat="1" applyFill="1"/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2" fontId="0" fillId="0" borderId="0" xfId="0" applyNumberFormat="1"/>
    <xf numFmtId="9" fontId="0" fillId="0" borderId="0" xfId="0" applyNumberFormat="1"/>
    <xf numFmtId="164" fontId="0" fillId="6" borderId="0" xfId="0" applyNumberFormat="1" applyFill="1"/>
    <xf numFmtId="9" fontId="0" fillId="6" borderId="0" xfId="0" applyNumberFormat="1" applyFill="1"/>
    <xf numFmtId="164" fontId="0" fillId="0" borderId="0" xfId="0" applyNumberFormat="1"/>
    <xf numFmtId="0" fontId="2" fillId="3" borderId="0" xfId="4" applyFont="1" applyFill="1" applyAlignment="1">
      <alignment horizontal="center" vertical="center"/>
    </xf>
    <xf numFmtId="0" fontId="2" fillId="3" borderId="0" xfId="4" applyFont="1" applyFill="1"/>
    <xf numFmtId="0" fontId="2" fillId="3" borderId="0" xfId="2" applyFont="1" applyFill="1" applyAlignment="1">
      <alignment horizontal="center" vertical="center"/>
    </xf>
    <xf numFmtId="0" fontId="4" fillId="4" borderId="2" xfId="4" applyFont="1" applyFill="1" applyBorder="1" applyAlignment="1">
      <alignment horizontal="center" vertical="center"/>
    </xf>
    <xf numFmtId="165" fontId="5" fillId="3" borderId="0" xfId="1" applyNumberFormat="1" applyFont="1" applyFill="1" applyBorder="1" applyAlignment="1">
      <alignment horizontal="left" wrapText="1"/>
    </xf>
    <xf numFmtId="165" fontId="0" fillId="0" borderId="0" xfId="0" applyNumberFormat="1"/>
    <xf numFmtId="0" fontId="4" fillId="3" borderId="0" xfId="4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center" wrapText="1"/>
    </xf>
  </cellXfs>
  <cellStyles count="5">
    <cellStyle name="20% - Énfasis5" xfId="1" builtinId="46"/>
    <cellStyle name="Normal" xfId="0" builtinId="0"/>
    <cellStyle name="Normal 10" xfId="2" xr:uid="{639375C3-5374-441A-B5B9-29EFF394B85E}"/>
    <cellStyle name="Normal 2" xfId="4" xr:uid="{496AC325-42FF-4168-84A3-9E84498F6084}"/>
    <cellStyle name="Normal 4 2" xfId="3" xr:uid="{BF8D61B1-2E2E-479D-ABA6-8FFB8D2C0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F1" zoomScale="70" zoomScaleNormal="70" workbookViewId="0">
      <selection activeCell="S3" sqref="S3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24" t="s">
        <v>60</v>
      </c>
      <c r="D2" s="1" t="s">
        <v>73</v>
      </c>
      <c r="F2" s="1" t="s">
        <v>74</v>
      </c>
      <c r="I2" s="1" t="s">
        <v>75</v>
      </c>
      <c r="K2" s="1" t="s">
        <v>77</v>
      </c>
    </row>
    <row r="3" spans="1:1409" x14ac:dyDescent="0.25">
      <c r="B3" s="24" t="s">
        <v>61</v>
      </c>
      <c r="D3" s="1" t="s">
        <v>55</v>
      </c>
      <c r="F3" s="1" t="s">
        <v>47</v>
      </c>
      <c r="I3" s="1" t="s">
        <v>76</v>
      </c>
      <c r="K3" s="1" t="s">
        <v>78</v>
      </c>
    </row>
    <row r="4" spans="1:1409" s="26" customFormat="1" x14ac:dyDescent="0.25">
      <c r="A4" s="22"/>
      <c r="B4" s="25" t="s">
        <v>62</v>
      </c>
      <c r="C4" s="22"/>
      <c r="D4" s="22" t="s">
        <v>56</v>
      </c>
      <c r="E4" s="22"/>
      <c r="F4" s="22" t="s">
        <v>51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  <c r="AMK4" s="22"/>
      <c r="AML4" s="22"/>
      <c r="AMM4" s="22"/>
      <c r="AMN4" s="22"/>
      <c r="AMO4" s="22"/>
      <c r="AMP4" s="22"/>
      <c r="AMQ4" s="22"/>
      <c r="AMR4" s="22"/>
      <c r="AMS4" s="22"/>
      <c r="AMT4" s="22"/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/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/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/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/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/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/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  <c r="ATS4" s="22"/>
      <c r="ATT4" s="22"/>
      <c r="ATU4" s="22"/>
      <c r="ATV4" s="22"/>
      <c r="ATW4" s="22"/>
      <c r="ATX4" s="22"/>
      <c r="ATY4" s="22"/>
      <c r="ATZ4" s="22"/>
      <c r="AUA4" s="22"/>
      <c r="AUB4" s="22"/>
      <c r="AUC4" s="22"/>
      <c r="AUD4" s="22"/>
      <c r="AUE4" s="22"/>
      <c r="AUF4" s="22"/>
      <c r="AUG4" s="22"/>
      <c r="AUH4" s="22"/>
      <c r="AUI4" s="22"/>
      <c r="AUJ4" s="22"/>
      <c r="AUK4" s="22"/>
      <c r="AUL4" s="22"/>
      <c r="AUM4" s="22"/>
      <c r="AUN4" s="22"/>
      <c r="AUO4" s="22"/>
      <c r="AUP4" s="22"/>
      <c r="AUQ4" s="22"/>
      <c r="AUR4" s="22"/>
      <c r="AUS4" s="22"/>
      <c r="AUT4" s="22"/>
      <c r="AUU4" s="22"/>
      <c r="AUV4" s="22"/>
      <c r="AUW4" s="22"/>
      <c r="AUX4" s="22"/>
      <c r="AUY4" s="22"/>
      <c r="AUZ4" s="22"/>
      <c r="AVA4" s="22"/>
      <c r="AVB4" s="22"/>
      <c r="AVC4" s="22"/>
      <c r="AVD4" s="22"/>
      <c r="AVE4" s="22"/>
      <c r="AVF4" s="22"/>
      <c r="AVG4" s="22"/>
      <c r="AVH4" s="22"/>
      <c r="AVI4" s="22"/>
      <c r="AVJ4" s="22"/>
      <c r="AVK4" s="22"/>
      <c r="AVL4" s="22"/>
      <c r="AVM4" s="22"/>
      <c r="AVN4" s="22"/>
      <c r="AVO4" s="22"/>
      <c r="AVP4" s="22"/>
      <c r="AVQ4" s="22"/>
      <c r="AVR4" s="22"/>
      <c r="AVS4" s="22"/>
      <c r="AVT4" s="22"/>
      <c r="AVU4" s="22"/>
      <c r="AVV4" s="22"/>
      <c r="AVW4" s="22"/>
      <c r="AVX4" s="22"/>
      <c r="AVY4" s="22"/>
      <c r="AVZ4" s="22"/>
      <c r="AWA4" s="22"/>
      <c r="AWB4" s="22"/>
      <c r="AWC4" s="22"/>
      <c r="AWD4" s="22"/>
      <c r="AWE4" s="22"/>
      <c r="AWF4" s="22"/>
      <c r="AWG4" s="22"/>
      <c r="AWH4" s="22"/>
      <c r="AWI4" s="22"/>
      <c r="AWJ4" s="22"/>
      <c r="AWK4" s="22"/>
      <c r="AWL4" s="22"/>
      <c r="AWM4" s="22"/>
      <c r="AWN4" s="22"/>
      <c r="AWO4" s="22"/>
      <c r="AWP4" s="22"/>
      <c r="AWQ4" s="22"/>
      <c r="AWR4" s="22"/>
      <c r="AWS4" s="22"/>
      <c r="AWT4" s="22"/>
      <c r="AWU4" s="22"/>
      <c r="AWV4" s="22"/>
      <c r="AWW4" s="22"/>
      <c r="AWX4" s="22"/>
      <c r="AWY4" s="22"/>
      <c r="AWZ4" s="22"/>
      <c r="AXA4" s="22"/>
      <c r="AXB4" s="22"/>
      <c r="AXC4" s="22"/>
      <c r="AXD4" s="22"/>
      <c r="AXE4" s="22"/>
      <c r="AXF4" s="22"/>
      <c r="AXG4" s="22"/>
      <c r="AXH4" s="22"/>
      <c r="AXI4" s="22"/>
      <c r="AXJ4" s="22"/>
      <c r="AXK4" s="22"/>
      <c r="AXL4" s="22"/>
      <c r="AXM4" s="22"/>
      <c r="AXN4" s="22"/>
      <c r="AXO4" s="22"/>
      <c r="AXP4" s="22"/>
      <c r="AXQ4" s="22"/>
      <c r="AXR4" s="22"/>
      <c r="AXS4" s="22"/>
      <c r="AXT4" s="22"/>
      <c r="AXU4" s="22"/>
      <c r="AXV4" s="22"/>
      <c r="AXW4" s="22"/>
      <c r="AXX4" s="22"/>
      <c r="AXY4" s="22"/>
      <c r="AXZ4" s="22"/>
      <c r="AYA4" s="22"/>
      <c r="AYB4" s="22"/>
      <c r="AYC4" s="22"/>
      <c r="AYD4" s="22"/>
      <c r="AYE4" s="22"/>
      <c r="AYF4" s="22"/>
      <c r="AYG4" s="22"/>
      <c r="AYH4" s="22"/>
      <c r="AYI4" s="22"/>
      <c r="AYJ4" s="22"/>
      <c r="AYK4" s="22"/>
      <c r="AYL4" s="22"/>
      <c r="AYM4" s="22"/>
      <c r="AYN4" s="22"/>
      <c r="AYO4" s="22"/>
      <c r="AYP4" s="22"/>
      <c r="AYQ4" s="22"/>
      <c r="AYR4" s="22"/>
      <c r="AYS4" s="22"/>
      <c r="AYT4" s="22"/>
      <c r="AYU4" s="22"/>
      <c r="AYV4" s="22"/>
      <c r="AYW4" s="22"/>
      <c r="AYX4" s="22"/>
      <c r="AYY4" s="22"/>
      <c r="AYZ4" s="22"/>
      <c r="AZA4" s="22"/>
      <c r="AZB4" s="22"/>
      <c r="AZC4" s="22"/>
      <c r="AZD4" s="22"/>
      <c r="AZE4" s="22"/>
      <c r="AZF4" s="22"/>
      <c r="AZG4" s="22"/>
      <c r="AZH4" s="22"/>
      <c r="AZI4" s="22"/>
      <c r="AZJ4" s="22"/>
      <c r="AZK4" s="22"/>
      <c r="AZL4" s="22"/>
      <c r="AZM4" s="22"/>
      <c r="AZN4" s="22"/>
      <c r="AZO4" s="22"/>
      <c r="AZP4" s="22"/>
      <c r="AZQ4" s="22"/>
      <c r="AZR4" s="22"/>
      <c r="AZS4" s="22"/>
      <c r="AZT4" s="22"/>
      <c r="AZU4" s="22"/>
      <c r="AZV4" s="22"/>
      <c r="AZW4" s="22"/>
      <c r="AZX4" s="22"/>
      <c r="AZY4" s="22"/>
      <c r="AZZ4" s="22"/>
      <c r="BAA4" s="22"/>
      <c r="BAB4" s="22"/>
      <c r="BAC4" s="22"/>
      <c r="BAD4" s="22"/>
      <c r="BAE4" s="22"/>
      <c r="BAF4" s="22"/>
      <c r="BAG4" s="22"/>
      <c r="BAH4" s="22"/>
      <c r="BAI4" s="22"/>
      <c r="BAJ4" s="22"/>
      <c r="BAK4" s="22"/>
      <c r="BAL4" s="22"/>
      <c r="BAM4" s="22"/>
      <c r="BAN4" s="22"/>
      <c r="BAO4" s="22"/>
      <c r="BAP4" s="22"/>
      <c r="BAQ4" s="22"/>
      <c r="BAR4" s="22"/>
      <c r="BAS4" s="22"/>
      <c r="BAT4" s="22"/>
      <c r="BAU4" s="22"/>
      <c r="BAV4" s="22"/>
      <c r="BAW4" s="22"/>
      <c r="BAX4" s="22"/>
      <c r="BAY4" s="22"/>
      <c r="BAZ4" s="22"/>
      <c r="BBA4" s="22"/>
      <c r="BBB4" s="22"/>
      <c r="BBC4" s="22"/>
      <c r="BBD4" s="22"/>
      <c r="BBE4" s="22"/>
    </row>
    <row r="5" spans="1:1409" x14ac:dyDescent="0.25">
      <c r="B5" s="24" t="s">
        <v>63</v>
      </c>
      <c r="D5" s="1" t="s">
        <v>71</v>
      </c>
      <c r="F5" s="1" t="s">
        <v>52</v>
      </c>
    </row>
    <row r="6" spans="1:1409" x14ac:dyDescent="0.25">
      <c r="B6" s="24" t="s">
        <v>64</v>
      </c>
      <c r="D6" s="1" t="s">
        <v>57</v>
      </c>
      <c r="F6" s="1" t="s">
        <v>53</v>
      </c>
    </row>
    <row r="7" spans="1:1409" x14ac:dyDescent="0.25">
      <c r="B7" s="24" t="s">
        <v>65</v>
      </c>
      <c r="D7" s="1" t="s">
        <v>72</v>
      </c>
      <c r="F7" s="1" t="s">
        <v>54</v>
      </c>
    </row>
    <row r="8" spans="1:1409" x14ac:dyDescent="0.25">
      <c r="B8" s="24" t="s">
        <v>66</v>
      </c>
      <c r="D8" s="1" t="s">
        <v>109</v>
      </c>
      <c r="F8" s="1" t="s">
        <v>45</v>
      </c>
    </row>
    <row r="9" spans="1:1409" x14ac:dyDescent="0.25">
      <c r="B9" s="24" t="s">
        <v>67</v>
      </c>
      <c r="F9" s="1" t="s">
        <v>46</v>
      </c>
    </row>
    <row r="10" spans="1:1409" x14ac:dyDescent="0.25">
      <c r="B10" s="24" t="s">
        <v>68</v>
      </c>
    </row>
    <row r="11" spans="1:1409" x14ac:dyDescent="0.25">
      <c r="B11" s="24" t="s">
        <v>69</v>
      </c>
    </row>
    <row r="12" spans="1:1409" x14ac:dyDescent="0.25">
      <c r="B12" s="24" t="s">
        <v>70</v>
      </c>
    </row>
    <row r="14" spans="1:1409" x14ac:dyDescent="0.25">
      <c r="X14" s="27" t="s">
        <v>106</v>
      </c>
      <c r="Y14" s="27"/>
      <c r="Z14" s="27"/>
      <c r="AA14" s="27"/>
      <c r="AB14" s="27"/>
      <c r="AC14" s="27"/>
      <c r="AD14" s="27"/>
      <c r="AE14" s="27"/>
      <c r="AF14" s="27"/>
    </row>
    <row r="15" spans="1:1409" x14ac:dyDescent="0.25">
      <c r="B15" s="27" t="s">
        <v>87</v>
      </c>
      <c r="C15" s="27"/>
      <c r="D15" s="27"/>
      <c r="E15" s="27"/>
      <c r="F15" s="27"/>
      <c r="G15" s="27"/>
      <c r="H15" s="27"/>
      <c r="I15" s="27"/>
      <c r="J15" s="27"/>
      <c r="M15" s="27" t="s">
        <v>88</v>
      </c>
      <c r="N15" s="27"/>
      <c r="O15" s="27"/>
      <c r="P15" s="27"/>
      <c r="Q15" s="27"/>
      <c r="R15" s="27"/>
      <c r="S15" s="27"/>
      <c r="T15" s="27"/>
      <c r="U15" s="27"/>
      <c r="AI15" s="27" t="s">
        <v>101</v>
      </c>
      <c r="AJ15" s="27"/>
      <c r="AK15" s="27"/>
      <c r="AL15" s="27"/>
      <c r="AM15" s="27"/>
      <c r="AN15" s="27"/>
      <c r="AO15" s="27"/>
      <c r="AP15" s="27"/>
      <c r="AQ15" s="27"/>
    </row>
    <row r="17" spans="1:1409" x14ac:dyDescent="0.25">
      <c r="B17" s="14" t="s">
        <v>22</v>
      </c>
      <c r="C17" s="14"/>
      <c r="D17" s="15"/>
      <c r="E17" s="15"/>
      <c r="F17" s="15"/>
      <c r="G17" s="15"/>
      <c r="H17" s="15"/>
      <c r="I17" s="15"/>
      <c r="J17" s="15"/>
      <c r="M17" s="14" t="s">
        <v>22</v>
      </c>
      <c r="N17" s="14"/>
      <c r="O17" s="15"/>
      <c r="P17" s="15"/>
      <c r="Q17" s="15"/>
      <c r="R17" s="15"/>
      <c r="S17" s="15"/>
      <c r="T17" s="15"/>
      <c r="U17" s="15"/>
      <c r="X17" s="14" t="s">
        <v>22</v>
      </c>
      <c r="Y17" s="14"/>
      <c r="Z17" s="15"/>
      <c r="AA17" s="15"/>
      <c r="AB17" s="15"/>
      <c r="AC17" s="15"/>
      <c r="AD17" s="15"/>
      <c r="AE17" s="15"/>
      <c r="AF17" s="15"/>
      <c r="AI17" s="14" t="s">
        <v>22</v>
      </c>
      <c r="AJ17" s="14"/>
      <c r="AK17" s="15"/>
      <c r="AL17" s="15"/>
      <c r="AM17" s="15"/>
      <c r="AN17" s="15"/>
      <c r="AO17" s="15"/>
      <c r="AP17" s="15"/>
      <c r="AQ17" s="15"/>
    </row>
    <row r="18" spans="1:1409" x14ac:dyDescent="0.25">
      <c r="B18" s="16" t="s">
        <v>23</v>
      </c>
      <c r="C18" s="17" t="s">
        <v>24</v>
      </c>
      <c r="D18" s="16" t="s">
        <v>2</v>
      </c>
      <c r="E18" s="16" t="s">
        <v>25</v>
      </c>
      <c r="F18" s="16" t="s">
        <v>26</v>
      </c>
      <c r="G18" s="16" t="s">
        <v>15</v>
      </c>
      <c r="H18" s="16" t="s">
        <v>79</v>
      </c>
      <c r="I18" s="16" t="s">
        <v>80</v>
      </c>
      <c r="J18" s="16" t="s">
        <v>81</v>
      </c>
      <c r="M18" s="16" t="s">
        <v>23</v>
      </c>
      <c r="N18" s="17" t="s">
        <v>24</v>
      </c>
      <c r="O18" s="16" t="s">
        <v>2</v>
      </c>
      <c r="P18" s="16" t="s">
        <v>25</v>
      </c>
      <c r="Q18" s="16" t="s">
        <v>26</v>
      </c>
      <c r="R18" s="16" t="s">
        <v>15</v>
      </c>
      <c r="S18" s="16" t="s">
        <v>79</v>
      </c>
      <c r="T18" s="16" t="s">
        <v>80</v>
      </c>
      <c r="U18" s="16" t="s">
        <v>81</v>
      </c>
      <c r="X18" s="16" t="s">
        <v>23</v>
      </c>
      <c r="Y18" s="17" t="s">
        <v>24</v>
      </c>
      <c r="Z18" s="16" t="s">
        <v>2</v>
      </c>
      <c r="AA18" s="16" t="s">
        <v>25</v>
      </c>
      <c r="AB18" s="16" t="s">
        <v>26</v>
      </c>
      <c r="AC18" s="16" t="s">
        <v>15</v>
      </c>
      <c r="AD18" s="16" t="s">
        <v>79</v>
      </c>
      <c r="AE18" s="16" t="s">
        <v>80</v>
      </c>
      <c r="AF18" s="16" t="s">
        <v>81</v>
      </c>
      <c r="AI18" s="16" t="s">
        <v>23</v>
      </c>
      <c r="AJ18" s="17" t="s">
        <v>24</v>
      </c>
      <c r="AK18" s="16" t="s">
        <v>2</v>
      </c>
      <c r="AL18" s="16" t="s">
        <v>25</v>
      </c>
      <c r="AM18" s="16" t="s">
        <v>26</v>
      </c>
      <c r="AN18" s="16" t="s">
        <v>15</v>
      </c>
      <c r="AO18" s="16" t="s">
        <v>79</v>
      </c>
      <c r="AP18" s="16" t="s">
        <v>80</v>
      </c>
      <c r="AQ18" s="16" t="s">
        <v>81</v>
      </c>
    </row>
    <row r="19" spans="1:1409" s="26" customFormat="1" ht="24" thickBot="1" x14ac:dyDescent="0.3">
      <c r="A19" s="22"/>
      <c r="B19" s="18" t="s">
        <v>27</v>
      </c>
      <c r="C19" s="18" t="s">
        <v>28</v>
      </c>
      <c r="D19" s="18" t="s">
        <v>29</v>
      </c>
      <c r="E19" s="18" t="s">
        <v>30</v>
      </c>
      <c r="F19" s="18" t="s">
        <v>26</v>
      </c>
      <c r="G19" s="18" t="s">
        <v>82</v>
      </c>
      <c r="H19" s="18" t="s">
        <v>83</v>
      </c>
      <c r="I19" s="18" t="s">
        <v>84</v>
      </c>
      <c r="J19" s="18" t="s">
        <v>85</v>
      </c>
      <c r="K19" s="22"/>
      <c r="L19" s="22"/>
      <c r="M19" s="18" t="s">
        <v>27</v>
      </c>
      <c r="N19" s="18" t="s">
        <v>28</v>
      </c>
      <c r="O19" s="18" t="s">
        <v>29</v>
      </c>
      <c r="P19" s="18" t="s">
        <v>30</v>
      </c>
      <c r="Q19" s="18" t="s">
        <v>26</v>
      </c>
      <c r="R19" s="18" t="s">
        <v>82</v>
      </c>
      <c r="S19" s="18" t="s">
        <v>83</v>
      </c>
      <c r="T19" s="18" t="s">
        <v>84</v>
      </c>
      <c r="U19" s="18" t="s">
        <v>85</v>
      </c>
      <c r="V19" s="22"/>
      <c r="W19" s="22"/>
      <c r="X19" s="18" t="s">
        <v>27</v>
      </c>
      <c r="Y19" s="18" t="s">
        <v>28</v>
      </c>
      <c r="Z19" s="18" t="s">
        <v>29</v>
      </c>
      <c r="AA19" s="18" t="s">
        <v>30</v>
      </c>
      <c r="AB19" s="18" t="s">
        <v>26</v>
      </c>
      <c r="AC19" s="18" t="s">
        <v>82</v>
      </c>
      <c r="AD19" s="18" t="s">
        <v>83</v>
      </c>
      <c r="AE19" s="18" t="s">
        <v>84</v>
      </c>
      <c r="AF19" s="18" t="s">
        <v>85</v>
      </c>
      <c r="AG19" s="22"/>
      <c r="AH19" s="22"/>
      <c r="AI19" s="18" t="s">
        <v>27</v>
      </c>
      <c r="AJ19" s="18" t="s">
        <v>28</v>
      </c>
      <c r="AK19" s="18" t="s">
        <v>29</v>
      </c>
      <c r="AL19" s="18" t="s">
        <v>30</v>
      </c>
      <c r="AM19" s="18" t="s">
        <v>26</v>
      </c>
      <c r="AN19" s="18" t="s">
        <v>82</v>
      </c>
      <c r="AO19" s="18" t="s">
        <v>83</v>
      </c>
      <c r="AP19" s="18" t="s">
        <v>84</v>
      </c>
      <c r="AQ19" s="18" t="s">
        <v>85</v>
      </c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  <c r="AMM19" s="22"/>
      <c r="AMN19" s="22"/>
      <c r="AMO19" s="22"/>
      <c r="AMP19" s="22"/>
      <c r="AMQ19" s="22"/>
      <c r="AMR19" s="22"/>
      <c r="AMS19" s="22"/>
      <c r="AMT19" s="22"/>
      <c r="AMU19" s="22"/>
      <c r="AMV19" s="22"/>
      <c r="AMW19" s="22"/>
      <c r="AMX19" s="22"/>
      <c r="AMY19" s="22"/>
      <c r="AMZ19" s="22"/>
      <c r="ANA19" s="22"/>
      <c r="ANB19" s="22"/>
      <c r="ANC19" s="22"/>
      <c r="AND19" s="22"/>
      <c r="ANE19" s="22"/>
      <c r="ANF19" s="22"/>
      <c r="ANG19" s="22"/>
      <c r="ANH19" s="22"/>
      <c r="ANI19" s="22"/>
      <c r="ANJ19" s="22"/>
      <c r="ANK19" s="22"/>
      <c r="ANL19" s="22"/>
      <c r="ANM19" s="22"/>
      <c r="ANN19" s="22"/>
      <c r="ANO19" s="22"/>
      <c r="ANP19" s="22"/>
      <c r="ANQ19" s="22"/>
      <c r="ANR19" s="22"/>
      <c r="ANS19" s="22"/>
      <c r="ANT19" s="22"/>
      <c r="ANU19" s="22"/>
      <c r="ANV19" s="22"/>
      <c r="ANW19" s="22"/>
      <c r="ANX19" s="22"/>
      <c r="ANY19" s="22"/>
      <c r="ANZ19" s="22"/>
      <c r="AOA19" s="22"/>
      <c r="AOB19" s="22"/>
      <c r="AOC19" s="22"/>
      <c r="AOD19" s="22"/>
      <c r="AOE19" s="22"/>
      <c r="AOF19" s="22"/>
      <c r="AOG19" s="22"/>
      <c r="AOH19" s="22"/>
      <c r="AOI19" s="22"/>
      <c r="AOJ19" s="22"/>
      <c r="AOK19" s="22"/>
      <c r="AOL19" s="22"/>
      <c r="AOM19" s="22"/>
      <c r="AON19" s="22"/>
      <c r="AOO19" s="22"/>
      <c r="AOP19" s="22"/>
      <c r="AOQ19" s="22"/>
      <c r="AOR19" s="22"/>
      <c r="AOS19" s="22"/>
      <c r="AOT19" s="22"/>
      <c r="AOU19" s="22"/>
      <c r="AOV19" s="22"/>
      <c r="AOW19" s="22"/>
      <c r="AOX19" s="22"/>
      <c r="AOY19" s="22"/>
      <c r="AOZ19" s="22"/>
      <c r="APA19" s="22"/>
      <c r="APB19" s="22"/>
      <c r="APC19" s="22"/>
      <c r="APD19" s="22"/>
      <c r="APE19" s="22"/>
      <c r="APF19" s="22"/>
      <c r="APG19" s="22"/>
      <c r="APH19" s="22"/>
      <c r="API19" s="22"/>
      <c r="APJ19" s="22"/>
      <c r="APK19" s="22"/>
      <c r="APL19" s="22"/>
      <c r="APM19" s="22"/>
      <c r="APN19" s="22"/>
      <c r="APO19" s="22"/>
      <c r="APP19" s="22"/>
      <c r="APQ19" s="22"/>
      <c r="APR19" s="22"/>
      <c r="APS19" s="22"/>
      <c r="APT19" s="22"/>
      <c r="APU19" s="22"/>
      <c r="APV19" s="22"/>
      <c r="APW19" s="22"/>
      <c r="APX19" s="22"/>
      <c r="APY19" s="22"/>
      <c r="APZ19" s="22"/>
      <c r="AQA19" s="22"/>
      <c r="AQB19" s="22"/>
      <c r="AQC19" s="22"/>
      <c r="AQD19" s="22"/>
      <c r="AQE19" s="22"/>
      <c r="AQF19" s="22"/>
      <c r="AQG19" s="22"/>
      <c r="AQH19" s="22"/>
      <c r="AQI19" s="22"/>
      <c r="AQJ19" s="22"/>
      <c r="AQK19" s="22"/>
      <c r="AQL19" s="22"/>
      <c r="AQM19" s="22"/>
      <c r="AQN19" s="22"/>
      <c r="AQO19" s="22"/>
      <c r="AQP19" s="22"/>
      <c r="AQQ19" s="22"/>
      <c r="AQR19" s="22"/>
      <c r="AQS19" s="22"/>
      <c r="AQT19" s="22"/>
      <c r="AQU19" s="22"/>
      <c r="AQV19" s="22"/>
      <c r="AQW19" s="22"/>
      <c r="AQX19" s="22"/>
      <c r="AQY19" s="22"/>
      <c r="AQZ19" s="22"/>
      <c r="ARA19" s="22"/>
      <c r="ARB19" s="22"/>
      <c r="ARC19" s="22"/>
      <c r="ARD19" s="22"/>
      <c r="ARE19" s="22"/>
      <c r="ARF19" s="22"/>
      <c r="ARG19" s="22"/>
      <c r="ARH19" s="22"/>
      <c r="ARI19" s="22"/>
      <c r="ARJ19" s="22"/>
      <c r="ARK19" s="22"/>
      <c r="ARL19" s="22"/>
      <c r="ARM19" s="22"/>
      <c r="ARN19" s="22"/>
      <c r="ARO19" s="22"/>
      <c r="ARP19" s="22"/>
      <c r="ARQ19" s="22"/>
      <c r="ARR19" s="22"/>
      <c r="ARS19" s="22"/>
      <c r="ART19" s="22"/>
      <c r="ARU19" s="22"/>
      <c r="ARV19" s="22"/>
      <c r="ARW19" s="22"/>
      <c r="ARX19" s="22"/>
      <c r="ARY19" s="22"/>
      <c r="ARZ19" s="22"/>
      <c r="ASA19" s="22"/>
      <c r="ASB19" s="22"/>
      <c r="ASC19" s="22"/>
      <c r="ASD19" s="22"/>
      <c r="ASE19" s="22"/>
      <c r="ASF19" s="22"/>
      <c r="ASG19" s="22"/>
      <c r="ASH19" s="22"/>
      <c r="ASI19" s="22"/>
      <c r="ASJ19" s="22"/>
      <c r="ASK19" s="22"/>
      <c r="ASL19" s="22"/>
      <c r="ASM19" s="22"/>
      <c r="ASN19" s="22"/>
      <c r="ASO19" s="22"/>
      <c r="ASP19" s="22"/>
      <c r="ASQ19" s="22"/>
      <c r="ASR19" s="22"/>
      <c r="ASS19" s="22"/>
      <c r="AST19" s="22"/>
      <c r="ASU19" s="22"/>
      <c r="ASV19" s="22"/>
      <c r="ASW19" s="22"/>
      <c r="ASX19" s="22"/>
      <c r="ASY19" s="22"/>
      <c r="ASZ19" s="22"/>
      <c r="ATA19" s="22"/>
      <c r="ATB19" s="22"/>
      <c r="ATC19" s="22"/>
      <c r="ATD19" s="22"/>
      <c r="ATE19" s="22"/>
      <c r="ATF19" s="22"/>
      <c r="ATG19" s="22"/>
      <c r="ATH19" s="22"/>
      <c r="ATI19" s="22"/>
      <c r="ATJ19" s="22"/>
      <c r="ATK19" s="22"/>
      <c r="ATL19" s="22"/>
      <c r="ATM19" s="22"/>
      <c r="ATN19" s="22"/>
      <c r="ATO19" s="22"/>
      <c r="ATP19" s="22"/>
      <c r="ATQ19" s="22"/>
      <c r="ATR19" s="22"/>
      <c r="ATS19" s="22"/>
      <c r="ATT19" s="22"/>
      <c r="ATU19" s="22"/>
      <c r="ATV19" s="22"/>
      <c r="ATW19" s="22"/>
      <c r="ATX19" s="22"/>
      <c r="ATY19" s="22"/>
      <c r="ATZ19" s="22"/>
      <c r="AUA19" s="22"/>
      <c r="AUB19" s="22"/>
      <c r="AUC19" s="22"/>
      <c r="AUD19" s="22"/>
      <c r="AUE19" s="22"/>
      <c r="AUF19" s="22"/>
      <c r="AUG19" s="22"/>
      <c r="AUH19" s="22"/>
      <c r="AUI19" s="22"/>
      <c r="AUJ19" s="22"/>
      <c r="AUK19" s="22"/>
      <c r="AUL19" s="22"/>
      <c r="AUM19" s="22"/>
      <c r="AUN19" s="22"/>
      <c r="AUO19" s="22"/>
      <c r="AUP19" s="22"/>
      <c r="AUQ19" s="22"/>
      <c r="AUR19" s="22"/>
      <c r="AUS19" s="22"/>
      <c r="AUT19" s="22"/>
      <c r="AUU19" s="22"/>
      <c r="AUV19" s="22"/>
      <c r="AUW19" s="22"/>
      <c r="AUX19" s="22"/>
      <c r="AUY19" s="22"/>
      <c r="AUZ19" s="22"/>
      <c r="AVA19" s="22"/>
      <c r="AVB19" s="22"/>
      <c r="AVC19" s="22"/>
      <c r="AVD19" s="22"/>
      <c r="AVE19" s="22"/>
      <c r="AVF19" s="22"/>
      <c r="AVG19" s="22"/>
      <c r="AVH19" s="22"/>
      <c r="AVI19" s="22"/>
      <c r="AVJ19" s="22"/>
      <c r="AVK19" s="22"/>
      <c r="AVL19" s="22"/>
      <c r="AVM19" s="22"/>
      <c r="AVN19" s="22"/>
      <c r="AVO19" s="22"/>
      <c r="AVP19" s="22"/>
      <c r="AVQ19" s="22"/>
      <c r="AVR19" s="22"/>
      <c r="AVS19" s="22"/>
      <c r="AVT19" s="22"/>
      <c r="AVU19" s="22"/>
      <c r="AVV19" s="22"/>
      <c r="AVW19" s="22"/>
      <c r="AVX19" s="22"/>
      <c r="AVY19" s="22"/>
      <c r="AVZ19" s="22"/>
      <c r="AWA19" s="22"/>
      <c r="AWB19" s="22"/>
      <c r="AWC19" s="22"/>
      <c r="AWD19" s="22"/>
      <c r="AWE19" s="22"/>
      <c r="AWF19" s="22"/>
      <c r="AWG19" s="22"/>
      <c r="AWH19" s="22"/>
      <c r="AWI19" s="22"/>
      <c r="AWJ19" s="22"/>
      <c r="AWK19" s="22"/>
      <c r="AWL19" s="22"/>
      <c r="AWM19" s="22"/>
      <c r="AWN19" s="22"/>
      <c r="AWO19" s="22"/>
      <c r="AWP19" s="22"/>
      <c r="AWQ19" s="22"/>
      <c r="AWR19" s="22"/>
      <c r="AWS19" s="22"/>
      <c r="AWT19" s="22"/>
      <c r="AWU19" s="22"/>
      <c r="AWV19" s="22"/>
      <c r="AWW19" s="22"/>
      <c r="AWX19" s="22"/>
      <c r="AWY19" s="22"/>
      <c r="AWZ19" s="22"/>
      <c r="AXA19" s="22"/>
      <c r="AXB19" s="22"/>
      <c r="AXC19" s="22"/>
      <c r="AXD19" s="22"/>
      <c r="AXE19" s="22"/>
      <c r="AXF19" s="22"/>
      <c r="AXG19" s="22"/>
      <c r="AXH19" s="22"/>
      <c r="AXI19" s="22"/>
      <c r="AXJ19" s="22"/>
      <c r="AXK19" s="22"/>
      <c r="AXL19" s="22"/>
      <c r="AXM19" s="22"/>
      <c r="AXN19" s="22"/>
      <c r="AXO19" s="22"/>
      <c r="AXP19" s="22"/>
      <c r="AXQ19" s="22"/>
      <c r="AXR19" s="22"/>
      <c r="AXS19" s="22"/>
      <c r="AXT19" s="22"/>
      <c r="AXU19" s="22"/>
      <c r="AXV19" s="22"/>
      <c r="AXW19" s="22"/>
      <c r="AXX19" s="22"/>
      <c r="AXY19" s="22"/>
      <c r="AXZ19" s="22"/>
      <c r="AYA19" s="22"/>
      <c r="AYB19" s="22"/>
      <c r="AYC19" s="22"/>
      <c r="AYD19" s="22"/>
      <c r="AYE19" s="22"/>
      <c r="AYF19" s="22"/>
      <c r="AYG19" s="22"/>
      <c r="AYH19" s="22"/>
      <c r="AYI19" s="22"/>
      <c r="AYJ19" s="22"/>
      <c r="AYK19" s="22"/>
      <c r="AYL19" s="22"/>
      <c r="AYM19" s="22"/>
      <c r="AYN19" s="22"/>
      <c r="AYO19" s="22"/>
      <c r="AYP19" s="22"/>
      <c r="AYQ19" s="22"/>
      <c r="AYR19" s="22"/>
      <c r="AYS19" s="22"/>
      <c r="AYT19" s="22"/>
      <c r="AYU19" s="22"/>
      <c r="AYV19" s="22"/>
      <c r="AYW19" s="22"/>
      <c r="AYX19" s="22"/>
      <c r="AYY19" s="22"/>
      <c r="AYZ19" s="22"/>
      <c r="AZA19" s="22"/>
      <c r="AZB19" s="22"/>
      <c r="AZC19" s="22"/>
      <c r="AZD19" s="22"/>
      <c r="AZE19" s="22"/>
      <c r="AZF19" s="22"/>
      <c r="AZG19" s="22"/>
      <c r="AZH19" s="22"/>
      <c r="AZI19" s="22"/>
      <c r="AZJ19" s="22"/>
      <c r="AZK19" s="22"/>
      <c r="AZL19" s="22"/>
      <c r="AZM19" s="22"/>
      <c r="AZN19" s="22"/>
      <c r="AZO19" s="22"/>
      <c r="AZP19" s="22"/>
      <c r="AZQ19" s="22"/>
      <c r="AZR19" s="22"/>
      <c r="AZS19" s="22"/>
      <c r="AZT19" s="22"/>
      <c r="AZU19" s="22"/>
      <c r="AZV19" s="22"/>
      <c r="AZW19" s="22"/>
      <c r="AZX19" s="22"/>
      <c r="AZY19" s="22"/>
      <c r="AZZ19" s="22"/>
      <c r="BAA19" s="22"/>
      <c r="BAB19" s="22"/>
      <c r="BAC19" s="22"/>
      <c r="BAD19" s="22"/>
      <c r="BAE19" s="22"/>
      <c r="BAF19" s="22"/>
      <c r="BAG19" s="22"/>
      <c r="BAH19" s="22"/>
      <c r="BAI19" s="22"/>
      <c r="BAJ19" s="22"/>
      <c r="BAK19" s="22"/>
      <c r="BAL19" s="22"/>
      <c r="BAM19" s="22"/>
      <c r="BAN19" s="22"/>
      <c r="BAO19" s="22"/>
      <c r="BAP19" s="22"/>
      <c r="BAQ19" s="22"/>
      <c r="BAR19" s="22"/>
      <c r="BAS19" s="22"/>
      <c r="BAT19" s="22"/>
      <c r="BAU19" s="22"/>
      <c r="BAV19" s="22"/>
      <c r="BAW19" s="22"/>
      <c r="BAX19" s="22"/>
      <c r="BAY19" s="22"/>
      <c r="BAZ19" s="22"/>
      <c r="BBA19" s="22"/>
      <c r="BBB19" s="22"/>
      <c r="BBC19" s="22"/>
      <c r="BBD19" s="22"/>
      <c r="BBE19" s="22"/>
    </row>
    <row r="20" spans="1:1409" x14ac:dyDescent="0.25">
      <c r="B20" s="1" t="s">
        <v>86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86</v>
      </c>
      <c r="O20" s="1" t="str" cm="1">
        <f t="array" ref="O20:O26">+F3:F9</f>
        <v>GSL</v>
      </c>
      <c r="P20" s="1" t="s">
        <v>89</v>
      </c>
      <c r="Q20" s="1" t="s">
        <v>9</v>
      </c>
      <c r="X20" s="1" t="s">
        <v>31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102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105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90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105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91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105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53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105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92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105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93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105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94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105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95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105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96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105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97</v>
      </c>
      <c r="Q29" s="1" t="s">
        <v>9</v>
      </c>
      <c r="AK29" s="1" t="str">
        <v>CO2e-CAM10</v>
      </c>
      <c r="AL29" s="1" t="str">
        <v>CO2eq del CAM10</v>
      </c>
      <c r="AM29" s="1" t="s">
        <v>105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98</v>
      </c>
      <c r="Q30" s="1" t="s">
        <v>9</v>
      </c>
      <c r="AK30" s="1" t="s">
        <v>103</v>
      </c>
      <c r="AL30" s="1" t="s">
        <v>108</v>
      </c>
      <c r="AM30" s="1" t="s">
        <v>105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58</v>
      </c>
      <c r="P31" s="1" t="s">
        <v>99</v>
      </c>
      <c r="Q31" s="1" t="s">
        <v>9</v>
      </c>
      <c r="AK31" s="1" t="s">
        <v>104</v>
      </c>
      <c r="AL31" s="1" t="s">
        <v>107</v>
      </c>
      <c r="AM31" s="1" t="s">
        <v>105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59</v>
      </c>
      <c r="P32" s="1" t="s">
        <v>100</v>
      </c>
      <c r="Q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105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AK33" s="1" t="str">
        <v>CO2e-DDSL</v>
      </c>
      <c r="AL33" s="1" t="str">
        <v>CO2eq de Demanda de Diesel</v>
      </c>
      <c r="AM33" s="1" t="s">
        <v>105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AK34" s="1" t="str">
        <v>CO2e-DKER</v>
      </c>
      <c r="AL34" s="1" t="str">
        <v>CO2eq de Demanda de Keroseno-Jet</v>
      </c>
      <c r="AM34" s="1" t="s">
        <v>105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AK35" s="1" t="str">
        <v>CO2e-DLPG</v>
      </c>
      <c r="AL35" s="1" t="str">
        <v>CO2eq de Demanda de LPG</v>
      </c>
      <c r="AM35" s="1" t="s">
        <v>105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AK36" s="1" t="str">
        <v>CO2e-DHFO</v>
      </c>
      <c r="AL36" s="1" t="str">
        <v>CO2eq de Demanda de Combustoleo</v>
      </c>
      <c r="AM36" s="1" t="s">
        <v>105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AK37" s="1" t="str">
        <v>CO2e-DGAS</v>
      </c>
      <c r="AL37" s="1" t="str">
        <v>CO2eq de Demanda de Gasolina natural</v>
      </c>
      <c r="AM37" s="1" t="s">
        <v>105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105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105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105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topLeftCell="R4" zoomScale="55" zoomScaleNormal="55" workbookViewId="0">
      <selection activeCell="V20" sqref="V20:AD24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60</v>
      </c>
      <c r="D3" t="s">
        <v>110</v>
      </c>
      <c r="E3" t="s">
        <v>123</v>
      </c>
      <c r="F3" s="29" t="s">
        <v>124</v>
      </c>
    </row>
    <row r="4" spans="2:6" x14ac:dyDescent="0.25">
      <c r="B4" t="s">
        <v>61</v>
      </c>
      <c r="D4" t="s">
        <v>117</v>
      </c>
      <c r="E4" s="1" t="s">
        <v>47</v>
      </c>
      <c r="F4" s="28" t="s">
        <v>121</v>
      </c>
    </row>
    <row r="5" spans="2:6" x14ac:dyDescent="0.25">
      <c r="B5" t="s">
        <v>62</v>
      </c>
      <c r="D5" t="s">
        <v>118</v>
      </c>
      <c r="E5" s="22" t="s">
        <v>51</v>
      </c>
      <c r="F5" s="28" t="s">
        <v>122</v>
      </c>
    </row>
    <row r="6" spans="2:6" x14ac:dyDescent="0.25">
      <c r="B6" t="s">
        <v>63</v>
      </c>
      <c r="D6" t="s">
        <v>119</v>
      </c>
      <c r="E6" s="1" t="s">
        <v>52</v>
      </c>
    </row>
    <row r="7" spans="2:6" x14ac:dyDescent="0.25">
      <c r="B7" t="s">
        <v>64</v>
      </c>
      <c r="D7" t="s">
        <v>120</v>
      </c>
      <c r="E7" s="1" t="s">
        <v>53</v>
      </c>
    </row>
    <row r="8" spans="2:6" x14ac:dyDescent="0.25">
      <c r="B8" t="s">
        <v>65</v>
      </c>
      <c r="D8" t="s">
        <v>129</v>
      </c>
      <c r="E8" s="1" t="s">
        <v>54</v>
      </c>
    </row>
    <row r="9" spans="2:6" x14ac:dyDescent="0.25">
      <c r="B9" t="s">
        <v>66</v>
      </c>
      <c r="D9" t="s">
        <v>126</v>
      </c>
      <c r="E9" s="1" t="s">
        <v>45</v>
      </c>
    </row>
    <row r="10" spans="2:6" x14ac:dyDescent="0.25">
      <c r="B10" t="s">
        <v>67</v>
      </c>
      <c r="D10" t="s">
        <v>130</v>
      </c>
      <c r="E10" s="1" t="s">
        <v>46</v>
      </c>
    </row>
    <row r="11" spans="2:6" x14ac:dyDescent="0.25">
      <c r="B11" t="s">
        <v>68</v>
      </c>
      <c r="E11" s="1" t="s">
        <v>55</v>
      </c>
    </row>
    <row r="12" spans="2:6" x14ac:dyDescent="0.25">
      <c r="B12" t="s">
        <v>69</v>
      </c>
      <c r="E12" s="22" t="s">
        <v>56</v>
      </c>
    </row>
    <row r="13" spans="2:6" x14ac:dyDescent="0.25">
      <c r="B13" t="s">
        <v>70</v>
      </c>
      <c r="E13" s="1" t="s">
        <v>71</v>
      </c>
    </row>
    <row r="14" spans="2:6" x14ac:dyDescent="0.25">
      <c r="E14" s="1" t="s">
        <v>57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30" t="s">
        <v>125</v>
      </c>
      <c r="C18" s="30"/>
      <c r="D18" s="30"/>
      <c r="E18" s="30"/>
      <c r="F18" s="30"/>
      <c r="G18" s="30"/>
      <c r="H18" s="30"/>
      <c r="I18" s="30"/>
      <c r="J18" s="30"/>
      <c r="L18" s="30" t="s">
        <v>131</v>
      </c>
      <c r="M18" s="30"/>
      <c r="N18" s="30"/>
      <c r="O18" s="30"/>
      <c r="P18" s="30"/>
      <c r="Q18" s="30"/>
      <c r="R18" s="30"/>
      <c r="S18" s="30"/>
      <c r="T18" s="30"/>
      <c r="V18" s="30" t="s">
        <v>127</v>
      </c>
      <c r="W18" s="30"/>
      <c r="X18" s="30"/>
      <c r="Y18" s="30"/>
      <c r="Z18" s="30"/>
      <c r="AA18" s="30"/>
      <c r="AB18" s="30"/>
      <c r="AC18" s="30"/>
      <c r="AD18" s="30"/>
    </row>
    <row r="20" spans="2:30" x14ac:dyDescent="0.25">
      <c r="B20" s="20" t="s">
        <v>32</v>
      </c>
      <c r="C20" s="1"/>
      <c r="D20" s="1"/>
      <c r="E20" s="1"/>
      <c r="F20" s="1"/>
      <c r="G20" s="1"/>
      <c r="H20" s="1"/>
      <c r="I20" s="1"/>
      <c r="J20" s="1"/>
      <c r="L20" s="20" t="s">
        <v>32</v>
      </c>
      <c r="M20" s="1"/>
      <c r="N20" s="1"/>
      <c r="O20" s="1"/>
      <c r="P20" s="1"/>
      <c r="Q20" s="1"/>
      <c r="R20" s="1"/>
      <c r="S20" s="1"/>
      <c r="T20" s="1"/>
      <c r="V20" s="20" t="s">
        <v>32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6" t="s">
        <v>34</v>
      </c>
      <c r="C21" s="17" t="s">
        <v>24</v>
      </c>
      <c r="D21" s="16" t="s">
        <v>11</v>
      </c>
      <c r="E21" s="16" t="s">
        <v>35</v>
      </c>
      <c r="F21" s="16" t="s">
        <v>36</v>
      </c>
      <c r="G21" s="16" t="s">
        <v>37</v>
      </c>
      <c r="H21" s="16" t="s">
        <v>111</v>
      </c>
      <c r="I21" s="16" t="s">
        <v>112</v>
      </c>
      <c r="J21" s="16" t="s">
        <v>113</v>
      </c>
      <c r="L21" s="16" t="s">
        <v>34</v>
      </c>
      <c r="M21" s="17" t="s">
        <v>24</v>
      </c>
      <c r="N21" s="16" t="s">
        <v>11</v>
      </c>
      <c r="O21" s="16" t="s">
        <v>35</v>
      </c>
      <c r="P21" s="16" t="s">
        <v>36</v>
      </c>
      <c r="Q21" s="16" t="s">
        <v>37</v>
      </c>
      <c r="R21" s="16" t="s">
        <v>111</v>
      </c>
      <c r="S21" s="16" t="s">
        <v>112</v>
      </c>
      <c r="T21" s="16" t="s">
        <v>113</v>
      </c>
      <c r="V21" s="16" t="s">
        <v>34</v>
      </c>
      <c r="W21" s="17" t="s">
        <v>24</v>
      </c>
      <c r="X21" s="16" t="s">
        <v>11</v>
      </c>
      <c r="Y21" s="16" t="s">
        <v>35</v>
      </c>
      <c r="Z21" s="16" t="s">
        <v>36</v>
      </c>
      <c r="AA21" s="16" t="s">
        <v>37</v>
      </c>
      <c r="AB21" s="16" t="s">
        <v>111</v>
      </c>
      <c r="AC21" s="16" t="s">
        <v>112</v>
      </c>
      <c r="AD21" s="16" t="s">
        <v>113</v>
      </c>
    </row>
    <row r="22" spans="2:30" s="26" customFormat="1" ht="24" thickBot="1" x14ac:dyDescent="0.3">
      <c r="B22" s="18" t="s">
        <v>38</v>
      </c>
      <c r="C22" s="18" t="s">
        <v>28</v>
      </c>
      <c r="D22" s="18" t="s">
        <v>39</v>
      </c>
      <c r="E22" s="18" t="s">
        <v>40</v>
      </c>
      <c r="F22" s="18" t="s">
        <v>41</v>
      </c>
      <c r="G22" s="18" t="s">
        <v>42</v>
      </c>
      <c r="H22" s="18" t="s">
        <v>114</v>
      </c>
      <c r="I22" s="18" t="s">
        <v>115</v>
      </c>
      <c r="J22" s="18" t="s">
        <v>116</v>
      </c>
      <c r="L22" s="18" t="s">
        <v>38</v>
      </c>
      <c r="M22" s="18" t="s">
        <v>28</v>
      </c>
      <c r="N22" s="18" t="s">
        <v>39</v>
      </c>
      <c r="O22" s="18" t="s">
        <v>40</v>
      </c>
      <c r="P22" s="18" t="s">
        <v>41</v>
      </c>
      <c r="Q22" s="18" t="s">
        <v>42</v>
      </c>
      <c r="R22" s="18" t="s">
        <v>114</v>
      </c>
      <c r="S22" s="18" t="s">
        <v>115</v>
      </c>
      <c r="T22" s="18" t="s">
        <v>116</v>
      </c>
      <c r="V22" s="18" t="s">
        <v>38</v>
      </c>
      <c r="W22" s="18" t="s">
        <v>28</v>
      </c>
      <c r="X22" s="18" t="s">
        <v>39</v>
      </c>
      <c r="Y22" s="18" t="s">
        <v>40</v>
      </c>
      <c r="Z22" s="18" t="s">
        <v>41</v>
      </c>
      <c r="AA22" s="18" t="s">
        <v>42</v>
      </c>
      <c r="AB22" s="18" t="s">
        <v>114</v>
      </c>
      <c r="AC22" s="18" t="s">
        <v>115</v>
      </c>
      <c r="AD22" s="18" t="s">
        <v>116</v>
      </c>
    </row>
    <row r="23" spans="2:30" ht="15.75" thickBot="1" x14ac:dyDescent="0.3">
      <c r="B23" s="18" t="s">
        <v>4</v>
      </c>
      <c r="C23" s="18"/>
      <c r="D23" s="18"/>
      <c r="E23" s="18"/>
      <c r="F23" s="18"/>
      <c r="G23" s="18"/>
      <c r="H23" s="18"/>
      <c r="I23" s="18"/>
      <c r="J23" s="18"/>
      <c r="L23" s="18" t="s">
        <v>4</v>
      </c>
      <c r="M23" s="18"/>
      <c r="N23" s="18"/>
      <c r="O23" s="18"/>
      <c r="P23" s="18"/>
      <c r="Q23" s="18"/>
      <c r="R23" s="18"/>
      <c r="S23" s="18"/>
      <c r="T23" s="18"/>
      <c r="V23" s="18" t="s">
        <v>4</v>
      </c>
      <c r="W23" s="18"/>
      <c r="X23" s="18"/>
      <c r="Y23" s="18"/>
      <c r="Z23" s="18"/>
      <c r="AA23" s="18"/>
      <c r="AB23" s="18"/>
      <c r="AC23" s="18"/>
      <c r="AD23" s="18"/>
    </row>
    <row r="24" spans="2:30" x14ac:dyDescent="0.25">
      <c r="B24" t="s">
        <v>117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44</v>
      </c>
      <c r="L24" t="s">
        <v>48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44</v>
      </c>
      <c r="V24" t="s">
        <v>48</v>
      </c>
      <c r="X24" t="s">
        <v>120</v>
      </c>
      <c r="Y24" t="s">
        <v>128</v>
      </c>
      <c r="Z24" t="s">
        <v>9</v>
      </c>
      <c r="AA24" t="s">
        <v>44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44</v>
      </c>
      <c r="N25" t="str">
        <v>PROF-CAM2</v>
      </c>
      <c r="O25" t="str">
        <v>Produccion con flaring de CAM2</v>
      </c>
      <c r="P25" t="s">
        <v>9</v>
      </c>
      <c r="Q25" t="s">
        <v>44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44</v>
      </c>
      <c r="N26" t="str">
        <v>PROF-CAM3</v>
      </c>
      <c r="O26" t="str">
        <v>Produccion con flaring de CAM3</v>
      </c>
      <c r="P26" t="s">
        <v>9</v>
      </c>
      <c r="Q26" t="s">
        <v>44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44</v>
      </c>
      <c r="N27" t="str">
        <v>PROF-CAM4</v>
      </c>
      <c r="O27" t="str">
        <v>Produccion con flaring de CAM4</v>
      </c>
      <c r="P27" t="s">
        <v>9</v>
      </c>
      <c r="Q27" t="s">
        <v>44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44</v>
      </c>
      <c r="N28" t="str">
        <v>PROF-CAM5</v>
      </c>
      <c r="O28" t="str">
        <v>Produccion con flaring de CAM5</v>
      </c>
      <c r="P28" t="s">
        <v>9</v>
      </c>
      <c r="Q28" t="s">
        <v>44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44</v>
      </c>
      <c r="N29" t="str">
        <v>PROF-CAM6</v>
      </c>
      <c r="O29" t="str">
        <v>Produccion con flaring de CAM6</v>
      </c>
      <c r="P29" t="s">
        <v>9</v>
      </c>
      <c r="Q29" t="s">
        <v>44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44</v>
      </c>
      <c r="N30" t="str">
        <v>PROF-CAM7</v>
      </c>
      <c r="O30" t="str">
        <v>Produccion con flaring de CAM7</v>
      </c>
      <c r="P30" t="s">
        <v>9</v>
      </c>
      <c r="Q30" t="s">
        <v>44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44</v>
      </c>
      <c r="N31" t="str">
        <v>PROF-CAM8</v>
      </c>
      <c r="O31" t="str">
        <v>Produccion con flaring de CAM8</v>
      </c>
      <c r="P31" t="s">
        <v>9</v>
      </c>
      <c r="Q31" t="s">
        <v>44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44</v>
      </c>
      <c r="N32" t="str">
        <v>PROF-CAM9</v>
      </c>
      <c r="O32" t="str">
        <v>Produccion con flaring de CAM9</v>
      </c>
      <c r="P32" t="s">
        <v>9</v>
      </c>
      <c r="Q32" t="s">
        <v>44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44</v>
      </c>
      <c r="N33" t="str">
        <v>PROF-CAM10</v>
      </c>
      <c r="O33" t="str">
        <v>Produccion con flaring de CAM10</v>
      </c>
      <c r="P33" t="s">
        <v>9</v>
      </c>
      <c r="Q33" t="s">
        <v>44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44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44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44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44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44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44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44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44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44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44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44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44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44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44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44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44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44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44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44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44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44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44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44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44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44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44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44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44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44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44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44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44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44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44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44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44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44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44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44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44</v>
      </c>
    </row>
  </sheetData>
  <mergeCells count="3">
    <mergeCell ref="B18:J18"/>
    <mergeCell ref="L18:T18"/>
    <mergeCell ref="V18:AD18"/>
  </mergeCells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4:M40"/>
  <sheetViews>
    <sheetView showGridLines="0" zoomScale="70" zoomScaleNormal="70" workbookViewId="0">
      <selection activeCell="D31" sqref="D31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</cols>
  <sheetData>
    <row r="4" spans="2:13" x14ac:dyDescent="0.25">
      <c r="B4" s="8" t="s">
        <v>0</v>
      </c>
      <c r="C4" s="2"/>
      <c r="D4" s="2"/>
      <c r="E4" s="2"/>
      <c r="F4" s="8"/>
      <c r="I4" s="20" t="s">
        <v>32</v>
      </c>
      <c r="J4" s="1"/>
      <c r="K4" s="1"/>
      <c r="L4" s="1"/>
      <c r="M4" s="1"/>
    </row>
    <row r="5" spans="2:13" x14ac:dyDescent="0.25">
      <c r="B5" s="9" t="s">
        <v>11</v>
      </c>
      <c r="C5" s="10" t="s">
        <v>12</v>
      </c>
      <c r="D5" s="9" t="s">
        <v>13</v>
      </c>
      <c r="E5" s="9" t="s">
        <v>14</v>
      </c>
      <c r="F5" s="11" t="s">
        <v>16</v>
      </c>
      <c r="I5" s="16" t="s">
        <v>34</v>
      </c>
      <c r="J5" s="16" t="s">
        <v>11</v>
      </c>
      <c r="K5" s="16" t="s">
        <v>35</v>
      </c>
      <c r="L5" s="16" t="s">
        <v>36</v>
      </c>
      <c r="M5" s="16" t="s">
        <v>37</v>
      </c>
    </row>
    <row r="6" spans="2:13" s="26" customFormat="1" ht="24" thickBot="1" x14ac:dyDescent="0.3">
      <c r="B6" s="12" t="s">
        <v>17</v>
      </c>
      <c r="C6" s="12" t="s">
        <v>18</v>
      </c>
      <c r="D6" s="12" t="s">
        <v>19</v>
      </c>
      <c r="E6" s="12"/>
      <c r="F6" s="32" t="s">
        <v>20</v>
      </c>
      <c r="I6" s="18" t="s">
        <v>38</v>
      </c>
      <c r="J6" s="18" t="s">
        <v>39</v>
      </c>
      <c r="K6" s="18" t="s">
        <v>40</v>
      </c>
      <c r="L6" s="18" t="s">
        <v>41</v>
      </c>
      <c r="M6" s="18" t="s">
        <v>42</v>
      </c>
    </row>
    <row r="7" spans="2:13" ht="15.75" thickBot="1" x14ac:dyDescent="0.3">
      <c r="B7" s="12"/>
      <c r="C7" s="13"/>
      <c r="D7" s="13"/>
      <c r="E7" s="13"/>
      <c r="F7" s="13" t="s">
        <v>21</v>
      </c>
      <c r="I7" s="18" t="s">
        <v>4</v>
      </c>
      <c r="J7" s="18"/>
      <c r="K7" s="18"/>
      <c r="L7" s="18"/>
      <c r="M7" s="18"/>
    </row>
    <row r="8" spans="2:13" x14ac:dyDescent="0.25">
      <c r="B8" t="str">
        <f>+J8</f>
        <v>EXP-GSL</v>
      </c>
      <c r="C8" s="33" t="str">
        <f>+RIGHT(B8,3)</f>
        <v>GSL</v>
      </c>
      <c r="D8" s="33"/>
      <c r="E8" s="33">
        <v>2019</v>
      </c>
      <c r="F8">
        <v>14.26</v>
      </c>
      <c r="I8" t="s">
        <v>122</v>
      </c>
      <c r="J8" t="str" cm="1">
        <f t="array" ref="J8:J18">+$I$8&amp;"-"&amp;Com!$O$20:$O$30</f>
        <v>EXP-GSL</v>
      </c>
      <c r="K8" t="str" cm="1">
        <f t="array" ref="K8:K18">"Exportacion de "&amp;Com!$P$20:$P$30</f>
        <v>Exportacion de Gasolina</v>
      </c>
      <c r="L8" t="s">
        <v>9</v>
      </c>
      <c r="M8" t="s">
        <v>44</v>
      </c>
    </row>
    <row r="9" spans="2:13" x14ac:dyDescent="0.25">
      <c r="B9" t="str">
        <f t="shared" ref="B9:B31" si="0">+J9</f>
        <v>EXP-DSL</v>
      </c>
      <c r="C9" s="33" t="str">
        <f t="shared" ref="C9:C19" si="1">+RIGHT(B9,3)</f>
        <v>DSL</v>
      </c>
      <c r="D9" s="33"/>
      <c r="E9" s="33">
        <v>2019</v>
      </c>
      <c r="F9">
        <v>16.96</v>
      </c>
      <c r="J9" t="str">
        <v>EXP-DSL</v>
      </c>
      <c r="K9" t="str">
        <v>Exportacion de Diesel</v>
      </c>
      <c r="L9" t="s">
        <v>9</v>
      </c>
      <c r="M9" t="s">
        <v>44</v>
      </c>
    </row>
    <row r="10" spans="2:13" x14ac:dyDescent="0.25">
      <c r="B10" t="str">
        <f t="shared" si="0"/>
        <v>EXP-KER</v>
      </c>
      <c r="C10" s="33" t="str">
        <f t="shared" si="1"/>
        <v>KER</v>
      </c>
      <c r="D10" s="33"/>
      <c r="E10" s="33">
        <v>2019</v>
      </c>
      <c r="F10">
        <v>11.91</v>
      </c>
      <c r="J10" t="str">
        <v>EXP-KER</v>
      </c>
      <c r="K10" t="str">
        <v>Exportacion de Keroseno-Jet</v>
      </c>
      <c r="L10" t="s">
        <v>9</v>
      </c>
      <c r="M10" t="s">
        <v>44</v>
      </c>
    </row>
    <row r="11" spans="2:13" x14ac:dyDescent="0.25">
      <c r="B11" t="str">
        <f t="shared" si="0"/>
        <v>EXP-LPG</v>
      </c>
      <c r="C11" s="33" t="str">
        <f t="shared" si="1"/>
        <v>LPG</v>
      </c>
      <c r="D11" s="33"/>
      <c r="E11" s="33">
        <v>2019</v>
      </c>
      <c r="F11">
        <v>6.34</v>
      </c>
      <c r="J11" t="str">
        <v>EXP-LPG</v>
      </c>
      <c r="K11" t="str">
        <v>Exportacion de LPG</v>
      </c>
      <c r="L11" t="s">
        <v>9</v>
      </c>
      <c r="M11" t="s">
        <v>44</v>
      </c>
    </row>
    <row r="12" spans="2:13" x14ac:dyDescent="0.25">
      <c r="B12" t="str">
        <f t="shared" si="0"/>
        <v>EXP-HFO</v>
      </c>
      <c r="C12" s="33" t="str">
        <f t="shared" si="1"/>
        <v>HFO</v>
      </c>
      <c r="D12" s="33"/>
      <c r="E12" s="33">
        <v>2019</v>
      </c>
      <c r="F12">
        <v>8.2100000000000009</v>
      </c>
      <c r="J12" t="str">
        <v>EXP-HFO</v>
      </c>
      <c r="K12" t="str">
        <v>Exportacion de Combustoleo</v>
      </c>
      <c r="L12" t="s">
        <v>9</v>
      </c>
      <c r="M12" t="s">
        <v>44</v>
      </c>
    </row>
    <row r="13" spans="2:13" x14ac:dyDescent="0.25">
      <c r="B13" t="str">
        <f t="shared" si="0"/>
        <v>EXP-ETH</v>
      </c>
      <c r="C13" s="33" t="str">
        <f>+RIGHT(B13,3)</f>
        <v>ETH</v>
      </c>
      <c r="D13" s="33"/>
      <c r="E13" s="33">
        <v>2019</v>
      </c>
      <c r="F13">
        <v>26</v>
      </c>
      <c r="J13" t="str">
        <v>EXP-ETH</v>
      </c>
      <c r="K13" t="str">
        <v>Exportacion de Etanol</v>
      </c>
      <c r="L13" t="s">
        <v>9</v>
      </c>
      <c r="M13" t="s">
        <v>44</v>
      </c>
    </row>
    <row r="14" spans="2:13" x14ac:dyDescent="0.25">
      <c r="B14" t="str">
        <f t="shared" si="0"/>
        <v>EXP-BDSL</v>
      </c>
      <c r="C14" s="33" t="str">
        <f>+RIGHT(B14,4)</f>
        <v>BDSL</v>
      </c>
      <c r="D14" s="33"/>
      <c r="E14" s="33">
        <v>2019</v>
      </c>
      <c r="F14">
        <v>29</v>
      </c>
      <c r="J14" t="str">
        <v>EXP-BDSL</v>
      </c>
      <c r="K14" t="str">
        <v>Exportacion de Biodiesel</v>
      </c>
      <c r="L14" t="s">
        <v>9</v>
      </c>
      <c r="M14" t="s">
        <v>44</v>
      </c>
    </row>
    <row r="15" spans="2:13" x14ac:dyDescent="0.25">
      <c r="B15" t="str">
        <f t="shared" si="0"/>
        <v>EXP-GAS</v>
      </c>
      <c r="C15" s="33" t="str">
        <f t="shared" si="1"/>
        <v>GAS</v>
      </c>
      <c r="D15" s="33"/>
      <c r="E15" s="33">
        <v>2019</v>
      </c>
      <c r="F15">
        <v>5.6</v>
      </c>
      <c r="J15" t="str">
        <v>EXP-GAS</v>
      </c>
      <c r="K15" t="str">
        <v>Exportacion de Gasolina natural</v>
      </c>
      <c r="L15" t="s">
        <v>9</v>
      </c>
      <c r="M15" t="s">
        <v>44</v>
      </c>
    </row>
    <row r="16" spans="2:13" x14ac:dyDescent="0.25">
      <c r="B16" t="str">
        <f t="shared" si="0"/>
        <v>EXP-LOIL</v>
      </c>
      <c r="C16" s="33" t="str">
        <f>+RIGHT(B16,4)</f>
        <v>LOIL</v>
      </c>
      <c r="D16" s="33"/>
      <c r="E16" s="33">
        <v>2019</v>
      </c>
      <c r="F16">
        <v>7.26</v>
      </c>
      <c r="J16" t="str">
        <v>EXP-LOIL</v>
      </c>
      <c r="K16" t="str">
        <v>Exportacion de Petroleo liviano</v>
      </c>
      <c r="L16" t="s">
        <v>9</v>
      </c>
      <c r="M16" t="s">
        <v>44</v>
      </c>
    </row>
    <row r="17" spans="2:13" x14ac:dyDescent="0.25">
      <c r="B17" t="str">
        <f t="shared" si="0"/>
        <v>EXP-MOIL</v>
      </c>
      <c r="C17" s="33" t="str">
        <f>+RIGHT(B17,4)</f>
        <v>MOIL</v>
      </c>
      <c r="D17" s="33"/>
      <c r="E17" s="33">
        <v>2019</v>
      </c>
      <c r="F17">
        <f>+F18+(F16-F18)/2</f>
        <v>7.01</v>
      </c>
      <c r="J17" t="str">
        <v>EXP-MOIL</v>
      </c>
      <c r="K17" t="str">
        <v>Exportacion de Petroleo mediano</v>
      </c>
      <c r="L17" t="s">
        <v>9</v>
      </c>
      <c r="M17" t="s">
        <v>44</v>
      </c>
    </row>
    <row r="18" spans="2:13" x14ac:dyDescent="0.25">
      <c r="B18" t="str">
        <f t="shared" si="0"/>
        <v>EXP-HOIL</v>
      </c>
      <c r="C18" s="33" t="str">
        <f>+RIGHT(B18,4)</f>
        <v>HOIL</v>
      </c>
      <c r="D18" s="33"/>
      <c r="E18" s="33">
        <v>2019</v>
      </c>
      <c r="F18">
        <v>6.76</v>
      </c>
      <c r="J18" t="str">
        <v>EXP-HOIL</v>
      </c>
      <c r="K18" t="str">
        <v>Exportacion de Petroleo pesado</v>
      </c>
      <c r="L18" t="s">
        <v>9</v>
      </c>
      <c r="M18" t="s">
        <v>44</v>
      </c>
    </row>
    <row r="19" spans="2:13" x14ac:dyDescent="0.25">
      <c r="B19" t="str">
        <f t="shared" si="0"/>
        <v>EXP-SIN</v>
      </c>
      <c r="C19" s="34" t="s">
        <v>136</v>
      </c>
      <c r="D19" s="33"/>
      <c r="E19" s="33">
        <v>2019</v>
      </c>
      <c r="F19" s="36">
        <f>+E40</f>
        <v>34.166666666666664</v>
      </c>
      <c r="J19" t="s">
        <v>132</v>
      </c>
      <c r="K19" t="s">
        <v>134</v>
      </c>
      <c r="L19" t="s">
        <v>9</v>
      </c>
      <c r="M19" t="s">
        <v>44</v>
      </c>
    </row>
    <row r="20" spans="2:13" x14ac:dyDescent="0.25">
      <c r="B20" t="str">
        <f t="shared" si="0"/>
        <v>IMP-GSL</v>
      </c>
      <c r="C20" s="33"/>
      <c r="D20" s="33" t="str">
        <f>+RIGHT(B20,3)</f>
        <v>GSL</v>
      </c>
      <c r="E20" s="33">
        <v>2019</v>
      </c>
      <c r="F20" s="38">
        <f>+F8+($E$35*F8)</f>
        <v>14.972999999999999</v>
      </c>
      <c r="I20" t="s">
        <v>121</v>
      </c>
      <c r="J20" t="str" cm="1">
        <f t="array" ref="J20:J30">+$I$20&amp;"-"&amp;Com!$O$20:$O$30</f>
        <v>IMP-GSL</v>
      </c>
      <c r="K20" t="str" cm="1">
        <f t="array" ref="K20:K30">"Importacion de "&amp;Com!$P$20:$P$30</f>
        <v>Importacion de Gasolina</v>
      </c>
      <c r="L20" t="s">
        <v>9</v>
      </c>
      <c r="M20" t="s">
        <v>44</v>
      </c>
    </row>
    <row r="21" spans="2:13" x14ac:dyDescent="0.25">
      <c r="B21" t="str">
        <f t="shared" si="0"/>
        <v>IMP-DSL</v>
      </c>
      <c r="C21" s="33"/>
      <c r="D21" s="33" t="str">
        <f t="shared" ref="D21:D30" si="2">+RIGHT(B21,3)</f>
        <v>DSL</v>
      </c>
      <c r="E21" s="33">
        <v>2019</v>
      </c>
      <c r="F21" s="38">
        <f t="shared" ref="F21:F31" si="3">+F9+($E$35*F9)</f>
        <v>17.808</v>
      </c>
      <c r="J21" t="str">
        <v>IMP-DSL</v>
      </c>
      <c r="K21" t="str">
        <v>Importacion de Diesel</v>
      </c>
      <c r="L21" t="s">
        <v>9</v>
      </c>
      <c r="M21" t="s">
        <v>44</v>
      </c>
    </row>
    <row r="22" spans="2:13" x14ac:dyDescent="0.25">
      <c r="B22" t="str">
        <f t="shared" si="0"/>
        <v>IMP-KER</v>
      </c>
      <c r="C22" s="33"/>
      <c r="D22" s="33" t="str">
        <f t="shared" si="2"/>
        <v>KER</v>
      </c>
      <c r="E22" s="33">
        <v>2019</v>
      </c>
      <c r="F22" s="38">
        <f t="shared" si="3"/>
        <v>12.5055</v>
      </c>
      <c r="J22" t="str">
        <v>IMP-KER</v>
      </c>
      <c r="K22" t="str">
        <v>Importacion de Keroseno-Jet</v>
      </c>
      <c r="L22" t="s">
        <v>9</v>
      </c>
      <c r="M22" t="s">
        <v>44</v>
      </c>
    </row>
    <row r="23" spans="2:13" x14ac:dyDescent="0.25">
      <c r="B23" t="str">
        <f t="shared" si="0"/>
        <v>IMP-LPG</v>
      </c>
      <c r="C23" s="33"/>
      <c r="D23" s="33" t="str">
        <f t="shared" si="2"/>
        <v>LPG</v>
      </c>
      <c r="E23" s="33">
        <v>2019</v>
      </c>
      <c r="F23" s="38">
        <f t="shared" si="3"/>
        <v>6.657</v>
      </c>
      <c r="J23" t="str">
        <v>IMP-LPG</v>
      </c>
      <c r="K23" t="str">
        <v>Importacion de LPG</v>
      </c>
      <c r="L23" t="s">
        <v>9</v>
      </c>
      <c r="M23" t="s">
        <v>44</v>
      </c>
    </row>
    <row r="24" spans="2:13" x14ac:dyDescent="0.25">
      <c r="B24" t="str">
        <f t="shared" si="0"/>
        <v>IMP-HFO</v>
      </c>
      <c r="C24" s="33"/>
      <c r="D24" s="33" t="str">
        <f t="shared" si="2"/>
        <v>HFO</v>
      </c>
      <c r="E24" s="33">
        <v>2019</v>
      </c>
      <c r="F24" s="38">
        <f t="shared" si="3"/>
        <v>8.6205000000000016</v>
      </c>
      <c r="J24" t="str">
        <v>IMP-HFO</v>
      </c>
      <c r="K24" t="str">
        <v>Importacion de Combustoleo</v>
      </c>
      <c r="L24" t="s">
        <v>9</v>
      </c>
      <c r="M24" t="s">
        <v>44</v>
      </c>
    </row>
    <row r="25" spans="2:13" x14ac:dyDescent="0.25">
      <c r="B25" t="str">
        <f t="shared" si="0"/>
        <v>IMP-ETH</v>
      </c>
      <c r="C25" s="33"/>
      <c r="D25" s="33" t="str">
        <f>+RIGHT(B25,3)</f>
        <v>ETH</v>
      </c>
      <c r="E25" s="33">
        <v>2019</v>
      </c>
      <c r="F25" s="38">
        <f t="shared" si="3"/>
        <v>27.3</v>
      </c>
      <c r="J25" t="str">
        <v>IMP-ETH</v>
      </c>
      <c r="K25" t="str">
        <v>Importacion de Etanol</v>
      </c>
      <c r="L25" t="s">
        <v>9</v>
      </c>
      <c r="M25" t="s">
        <v>44</v>
      </c>
    </row>
    <row r="26" spans="2:13" x14ac:dyDescent="0.25">
      <c r="B26" t="str">
        <f t="shared" si="0"/>
        <v>IMP-BDSL</v>
      </c>
      <c r="C26" s="33"/>
      <c r="D26" s="33" t="str">
        <f>+RIGHT(B26,4)</f>
        <v>BDSL</v>
      </c>
      <c r="E26" s="33">
        <v>2019</v>
      </c>
      <c r="F26" s="38">
        <f t="shared" si="3"/>
        <v>30.45</v>
      </c>
      <c r="J26" t="str">
        <v>IMP-BDSL</v>
      </c>
      <c r="K26" t="str">
        <v>Importacion de Biodiesel</v>
      </c>
      <c r="L26" t="s">
        <v>9</v>
      </c>
      <c r="M26" t="s">
        <v>44</v>
      </c>
    </row>
    <row r="27" spans="2:13" x14ac:dyDescent="0.25">
      <c r="B27" t="str">
        <f t="shared" si="0"/>
        <v>IMP-GAS</v>
      </c>
      <c r="C27" s="33"/>
      <c r="D27" s="33" t="str">
        <f t="shared" si="2"/>
        <v>GAS</v>
      </c>
      <c r="E27" s="33">
        <v>2019</v>
      </c>
      <c r="F27" s="38">
        <f t="shared" si="3"/>
        <v>5.88</v>
      </c>
      <c r="J27" t="str">
        <v>IMP-GAS</v>
      </c>
      <c r="K27" t="str">
        <v>Importacion de Gasolina natural</v>
      </c>
      <c r="L27" t="s">
        <v>9</v>
      </c>
      <c r="M27" t="s">
        <v>44</v>
      </c>
    </row>
    <row r="28" spans="2:13" x14ac:dyDescent="0.25">
      <c r="B28" t="str">
        <f t="shared" si="0"/>
        <v>IMP-LOIL</v>
      </c>
      <c r="C28" s="33"/>
      <c r="D28" s="33" t="str">
        <f>+RIGHT(B28,4)</f>
        <v>LOIL</v>
      </c>
      <c r="E28" s="33">
        <v>2019</v>
      </c>
      <c r="F28" s="38">
        <f t="shared" si="3"/>
        <v>7.6229999999999993</v>
      </c>
      <c r="J28" t="str">
        <v>IMP-LOIL</v>
      </c>
      <c r="K28" t="str">
        <v>Importacion de Petroleo liviano</v>
      </c>
      <c r="L28" t="s">
        <v>9</v>
      </c>
      <c r="M28" t="s">
        <v>44</v>
      </c>
    </row>
    <row r="29" spans="2:13" x14ac:dyDescent="0.25">
      <c r="B29" t="str">
        <f t="shared" si="0"/>
        <v>IMP-MOIL</v>
      </c>
      <c r="C29" s="33"/>
      <c r="D29" s="33" t="str">
        <f>+RIGHT(B29,4)</f>
        <v>MOIL</v>
      </c>
      <c r="E29" s="33">
        <v>2019</v>
      </c>
      <c r="F29" s="38">
        <f t="shared" si="3"/>
        <v>7.3605</v>
      </c>
      <c r="J29" t="str">
        <v>IMP-MOIL</v>
      </c>
      <c r="K29" t="str">
        <v>Importacion de Petroleo mediano</v>
      </c>
      <c r="L29" t="s">
        <v>9</v>
      </c>
      <c r="M29" t="s">
        <v>44</v>
      </c>
    </row>
    <row r="30" spans="2:13" x14ac:dyDescent="0.25">
      <c r="B30" t="str">
        <f t="shared" si="0"/>
        <v>IMP-HOIL</v>
      </c>
      <c r="C30" s="33"/>
      <c r="D30" s="33" t="str">
        <f>+RIGHT(B30,4)</f>
        <v>HOIL</v>
      </c>
      <c r="E30" s="33">
        <v>2019</v>
      </c>
      <c r="F30" s="38">
        <f t="shared" si="3"/>
        <v>7.0979999999999999</v>
      </c>
      <c r="J30" t="str">
        <v>IMP-HOIL</v>
      </c>
      <c r="K30" t="str">
        <v>Importacion de Petroleo pesado</v>
      </c>
      <c r="L30" t="s">
        <v>9</v>
      </c>
      <c r="M30" t="s">
        <v>44</v>
      </c>
    </row>
    <row r="31" spans="2:13" x14ac:dyDescent="0.25">
      <c r="B31" t="str">
        <f t="shared" si="0"/>
        <v>IMP-SIN</v>
      </c>
      <c r="C31" s="33"/>
      <c r="D31" s="34" t="s">
        <v>136</v>
      </c>
      <c r="E31" s="33">
        <v>2019</v>
      </c>
      <c r="F31" s="38">
        <f t="shared" si="3"/>
        <v>35.875</v>
      </c>
      <c r="J31" t="s">
        <v>133</v>
      </c>
      <c r="K31" t="s">
        <v>135</v>
      </c>
      <c r="L31" t="s">
        <v>9</v>
      </c>
      <c r="M31" t="s">
        <v>44</v>
      </c>
    </row>
    <row r="35" spans="2:6" x14ac:dyDescent="0.25">
      <c r="B35" s="35" t="s">
        <v>142</v>
      </c>
      <c r="C35" s="35"/>
      <c r="D35" s="35"/>
      <c r="E35" s="39">
        <v>0.05</v>
      </c>
    </row>
    <row r="37" spans="2:6" x14ac:dyDescent="0.25">
      <c r="B37" t="s">
        <v>137</v>
      </c>
      <c r="E37">
        <v>0.123</v>
      </c>
      <c r="F37" t="s">
        <v>138</v>
      </c>
    </row>
    <row r="38" spans="2:6" x14ac:dyDescent="0.25">
      <c r="E38">
        <f>+E37*1000000</f>
        <v>123000</v>
      </c>
      <c r="F38" t="s">
        <v>140</v>
      </c>
    </row>
    <row r="39" spans="2:6" x14ac:dyDescent="0.25">
      <c r="E39">
        <f>+E38/(1000000)</f>
        <v>0.123</v>
      </c>
      <c r="F39" t="s">
        <v>141</v>
      </c>
    </row>
    <row r="40" spans="2:6" x14ac:dyDescent="0.25">
      <c r="E40">
        <f>+E39/0.0036</f>
        <v>34.166666666666664</v>
      </c>
      <c r="F40" t="s">
        <v>139</v>
      </c>
    </row>
  </sheetData>
  <pageMargins left="0.7" right="0.7" top="0.75" bottom="0.75" header="0.3" footer="0.3"/>
  <ignoredErrors>
    <ignoredError sqref="C14:C15 D26:D27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R25"/>
  <sheetViews>
    <sheetView showGridLines="0" tabSelected="1" zoomScale="70" zoomScaleNormal="70" workbookViewId="0">
      <selection activeCell="K16" sqref="K16"/>
    </sheetView>
  </sheetViews>
  <sheetFormatPr baseColWidth="10" defaultRowHeight="15" x14ac:dyDescent="0.25"/>
  <cols>
    <col min="3" max="3" width="16.140625" customWidth="1"/>
    <col min="8" max="8" width="21.7109375" customWidth="1"/>
    <col min="11" max="11" width="14.7109375" customWidth="1"/>
    <col min="16" max="16" width="54.5703125" customWidth="1"/>
  </cols>
  <sheetData>
    <row r="4" spans="2:18" x14ac:dyDescent="0.25">
      <c r="B4" s="2"/>
      <c r="C4" s="3" t="s">
        <v>0</v>
      </c>
      <c r="D4" s="3"/>
      <c r="E4" s="2"/>
      <c r="H4" s="23" t="s">
        <v>0</v>
      </c>
      <c r="I4" s="19"/>
      <c r="J4" s="19"/>
      <c r="K4" s="1"/>
      <c r="L4" s="1"/>
      <c r="N4" s="20" t="s">
        <v>32</v>
      </c>
    </row>
    <row r="5" spans="2:18" x14ac:dyDescent="0.25">
      <c r="B5" s="4" t="s">
        <v>1</v>
      </c>
      <c r="C5" s="4" t="s">
        <v>2</v>
      </c>
      <c r="D5" s="4" t="s">
        <v>3</v>
      </c>
      <c r="E5" s="4">
        <v>2019</v>
      </c>
      <c r="H5" s="21" t="s">
        <v>11</v>
      </c>
      <c r="I5" s="21" t="s">
        <v>12</v>
      </c>
      <c r="J5" s="21" t="s">
        <v>13</v>
      </c>
      <c r="K5" s="44" t="s">
        <v>33</v>
      </c>
      <c r="L5" s="47"/>
      <c r="N5" s="17" t="s">
        <v>34</v>
      </c>
      <c r="O5" s="17" t="s">
        <v>11</v>
      </c>
      <c r="P5" s="17" t="s">
        <v>35</v>
      </c>
      <c r="Q5" s="17" t="s">
        <v>36</v>
      </c>
      <c r="R5" s="17" t="s">
        <v>37</v>
      </c>
    </row>
    <row r="6" spans="2:18" ht="20.25" customHeight="1" x14ac:dyDescent="0.25">
      <c r="B6" s="5" t="s">
        <v>4</v>
      </c>
      <c r="C6" s="5" t="s">
        <v>5</v>
      </c>
      <c r="D6" s="5" t="s">
        <v>6</v>
      </c>
      <c r="E6" s="5" t="s">
        <v>7</v>
      </c>
      <c r="H6" s="42" t="str">
        <f>+"FTE-"&amp;J6</f>
        <v>FTE-DKER</v>
      </c>
      <c r="I6" s="43" t="s">
        <v>52</v>
      </c>
      <c r="J6" s="42" t="str">
        <f>+C10</f>
        <v>DKER</v>
      </c>
      <c r="K6" s="41">
        <v>1</v>
      </c>
      <c r="L6" s="48"/>
      <c r="N6" s="2" t="s">
        <v>43</v>
      </c>
      <c r="O6" t="str">
        <f>+H6</f>
        <v>FTE-DKER</v>
      </c>
      <c r="P6" t="s">
        <v>143</v>
      </c>
      <c r="Q6" t="s">
        <v>9</v>
      </c>
      <c r="R6" t="s">
        <v>44</v>
      </c>
    </row>
    <row r="7" spans="2:18" x14ac:dyDescent="0.25">
      <c r="B7" s="6" t="s">
        <v>8</v>
      </c>
      <c r="C7" s="6"/>
      <c r="D7" s="6"/>
      <c r="E7" s="6" t="s">
        <v>9</v>
      </c>
      <c r="H7" s="42" t="str">
        <f>+"FTE-"&amp;J7</f>
        <v>FTE-DLPG</v>
      </c>
      <c r="I7" s="43" t="s">
        <v>53</v>
      </c>
      <c r="J7" s="42" t="str">
        <f>+C11</f>
        <v>DLPG</v>
      </c>
      <c r="K7" s="41">
        <v>1</v>
      </c>
      <c r="L7" s="49"/>
      <c r="O7" t="str">
        <f>+H7</f>
        <v>FTE-DLPG</v>
      </c>
      <c r="P7" t="s">
        <v>144</v>
      </c>
      <c r="Q7" t="s">
        <v>9</v>
      </c>
      <c r="R7" t="s">
        <v>44</v>
      </c>
    </row>
    <row r="8" spans="2:18" x14ac:dyDescent="0.25">
      <c r="B8" s="7" t="s">
        <v>10</v>
      </c>
      <c r="C8" s="7" t="str" cm="1">
        <f t="array" ref="C8:C14">+Com!Z20:Z26</f>
        <v>DGSL</v>
      </c>
      <c r="D8" s="7" t="s">
        <v>9</v>
      </c>
      <c r="E8" s="40">
        <v>249.2398</v>
      </c>
      <c r="H8" s="42" t="str">
        <f>+"FTE-"&amp;J8</f>
        <v>FTE-DHFO</v>
      </c>
      <c r="I8" s="43" t="s">
        <v>54</v>
      </c>
      <c r="J8" s="42" t="str">
        <f>+C12</f>
        <v>DHFO</v>
      </c>
      <c r="K8" s="41">
        <v>1</v>
      </c>
      <c r="L8" s="41"/>
      <c r="O8" t="str">
        <f>+H8</f>
        <v>FTE-DHFO</v>
      </c>
      <c r="P8" t="s">
        <v>145</v>
      </c>
      <c r="Q8" t="s">
        <v>9</v>
      </c>
      <c r="R8" t="s">
        <v>44</v>
      </c>
    </row>
    <row r="9" spans="2:18" x14ac:dyDescent="0.25">
      <c r="B9" s="7" t="s">
        <v>10</v>
      </c>
      <c r="C9" s="7" t="str">
        <v>DDSL</v>
      </c>
      <c r="D9" s="7" t="s">
        <v>9</v>
      </c>
      <c r="E9" s="40">
        <v>269.4325</v>
      </c>
      <c r="H9" s="42" t="str">
        <f>+"FTE-"&amp;J9</f>
        <v>FTE-DGAS</v>
      </c>
      <c r="I9" s="43" t="s">
        <v>55</v>
      </c>
      <c r="J9" s="42" t="str">
        <f>+C13</f>
        <v>DGAS</v>
      </c>
      <c r="K9" s="41">
        <v>1</v>
      </c>
      <c r="L9" s="41"/>
      <c r="O9" t="str">
        <f>+H9</f>
        <v>FTE-DGAS</v>
      </c>
      <c r="P9" t="s">
        <v>146</v>
      </c>
      <c r="Q9" t="s">
        <v>9</v>
      </c>
      <c r="R9" t="s">
        <v>44</v>
      </c>
    </row>
    <row r="10" spans="2:18" x14ac:dyDescent="0.25">
      <c r="B10" s="7" t="s">
        <v>10</v>
      </c>
      <c r="C10" s="7" t="str">
        <v>DKER</v>
      </c>
      <c r="D10" s="7" t="s">
        <v>9</v>
      </c>
      <c r="E10" s="40">
        <v>59.134499999999996</v>
      </c>
      <c r="H10" s="42" t="str">
        <f>+"FTE-"&amp;J10</f>
        <v>FTE-DLOIL</v>
      </c>
      <c r="I10" s="43" t="s">
        <v>56</v>
      </c>
      <c r="J10" s="42" t="str">
        <f>+C14</f>
        <v>DLOIL</v>
      </c>
      <c r="K10" s="41">
        <v>1</v>
      </c>
      <c r="L10" s="41"/>
      <c r="O10" t="str">
        <f>+H10</f>
        <v>FTE-DLOIL</v>
      </c>
      <c r="P10" t="s">
        <v>147</v>
      </c>
      <c r="Q10" t="s">
        <v>9</v>
      </c>
      <c r="R10" t="s">
        <v>44</v>
      </c>
    </row>
    <row r="11" spans="2:18" x14ac:dyDescent="0.25">
      <c r="B11" s="7" t="s">
        <v>10</v>
      </c>
      <c r="C11" s="7" t="str">
        <v>DLPG</v>
      </c>
      <c r="D11" s="7" t="s">
        <v>9</v>
      </c>
      <c r="E11" s="40">
        <v>25.486199999999997</v>
      </c>
      <c r="L11" s="41"/>
    </row>
    <row r="12" spans="2:18" x14ac:dyDescent="0.25">
      <c r="B12" s="7" t="s">
        <v>10</v>
      </c>
      <c r="C12" s="7" t="str">
        <v>DHFO</v>
      </c>
      <c r="D12" s="7" t="s">
        <v>9</v>
      </c>
      <c r="E12" s="40">
        <v>1.1855</v>
      </c>
      <c r="L12" s="41"/>
    </row>
    <row r="13" spans="2:18" x14ac:dyDescent="0.25">
      <c r="B13" s="7" t="s">
        <v>10</v>
      </c>
      <c r="C13" s="7" t="str">
        <v>DGAS</v>
      </c>
      <c r="D13" s="7" t="s">
        <v>9</v>
      </c>
      <c r="E13" s="40">
        <v>238.81580000000002</v>
      </c>
    </row>
    <row r="14" spans="2:18" x14ac:dyDescent="0.25">
      <c r="B14" s="7" t="s">
        <v>10</v>
      </c>
      <c r="C14" s="7" t="str">
        <v>DLOIL</v>
      </c>
      <c r="D14" s="7" t="s">
        <v>9</v>
      </c>
      <c r="E14" s="40">
        <v>7.3300000000000004E-2</v>
      </c>
      <c r="H14" s="23" t="s">
        <v>0</v>
      </c>
      <c r="N14" s="20" t="s">
        <v>32</v>
      </c>
    </row>
    <row r="15" spans="2:18" x14ac:dyDescent="0.25">
      <c r="B15" s="7"/>
      <c r="C15" s="7"/>
      <c r="D15" s="7"/>
      <c r="E15" s="31"/>
      <c r="H15" s="21" t="s">
        <v>11</v>
      </c>
      <c r="I15" s="21" t="s">
        <v>12</v>
      </c>
      <c r="J15" s="21" t="s">
        <v>13</v>
      </c>
      <c r="K15" s="21" t="s">
        <v>154</v>
      </c>
      <c r="L15" s="44" t="s">
        <v>33</v>
      </c>
      <c r="N15" s="17" t="s">
        <v>34</v>
      </c>
      <c r="O15" s="17" t="s">
        <v>11</v>
      </c>
      <c r="P15" s="17" t="s">
        <v>35</v>
      </c>
      <c r="Q15" s="17" t="s">
        <v>36</v>
      </c>
      <c r="R15" s="17" t="s">
        <v>37</v>
      </c>
    </row>
    <row r="16" spans="2:18" x14ac:dyDescent="0.25">
      <c r="B16" s="7"/>
      <c r="C16" s="7"/>
      <c r="D16" s="7"/>
      <c r="E16" s="31"/>
      <c r="H16" s="46" t="str">
        <f>+O16</f>
        <v>BLE-GSL</v>
      </c>
      <c r="I16" t="s">
        <v>47</v>
      </c>
      <c r="J16" t="s">
        <v>58</v>
      </c>
      <c r="K16" s="37">
        <v>0.9</v>
      </c>
      <c r="L16" s="37">
        <v>1</v>
      </c>
      <c r="N16" s="45" t="s">
        <v>48</v>
      </c>
      <c r="O16" s="45" t="s">
        <v>49</v>
      </c>
      <c r="P16" s="45" t="s">
        <v>148</v>
      </c>
      <c r="Q16" s="45" t="s">
        <v>9</v>
      </c>
      <c r="R16" s="45" t="s">
        <v>44</v>
      </c>
    </row>
    <row r="17" spans="5:18" x14ac:dyDescent="0.25">
      <c r="E17" s="1"/>
      <c r="I17" t="s">
        <v>45</v>
      </c>
      <c r="K17" s="37">
        <v>0.1</v>
      </c>
      <c r="N17" s="45"/>
      <c r="O17" s="45" t="s">
        <v>50</v>
      </c>
      <c r="P17" s="45" t="s">
        <v>149</v>
      </c>
      <c r="Q17" s="45" t="s">
        <v>9</v>
      </c>
      <c r="R17" s="45" t="s">
        <v>44</v>
      </c>
    </row>
    <row r="18" spans="5:18" x14ac:dyDescent="0.25">
      <c r="H18" s="46" t="str">
        <f>+O17</f>
        <v>BLE-DSL</v>
      </c>
      <c r="I18" t="s">
        <v>51</v>
      </c>
      <c r="J18" t="s">
        <v>59</v>
      </c>
      <c r="K18" s="37">
        <v>0.9</v>
      </c>
      <c r="L18" s="37">
        <v>1</v>
      </c>
    </row>
    <row r="19" spans="5:18" x14ac:dyDescent="0.25">
      <c r="I19" t="str">
        <f>+Com!F9</f>
        <v>BDSL</v>
      </c>
      <c r="K19" s="37">
        <v>0.1</v>
      </c>
    </row>
    <row r="22" spans="5:18" x14ac:dyDescent="0.25">
      <c r="H22" s="23" t="s">
        <v>0</v>
      </c>
      <c r="I22" s="19"/>
      <c r="J22" s="19"/>
      <c r="K22" s="1"/>
      <c r="N22" s="20" t="s">
        <v>32</v>
      </c>
    </row>
    <row r="23" spans="5:18" x14ac:dyDescent="0.25">
      <c r="H23" s="21" t="s">
        <v>11</v>
      </c>
      <c r="I23" s="21" t="s">
        <v>12</v>
      </c>
      <c r="J23" s="21" t="s">
        <v>13</v>
      </c>
      <c r="K23" s="44" t="s">
        <v>33</v>
      </c>
      <c r="N23" s="17" t="s">
        <v>34</v>
      </c>
      <c r="O23" s="17" t="s">
        <v>11</v>
      </c>
      <c r="P23" s="17" t="s">
        <v>35</v>
      </c>
      <c r="Q23" s="17" t="s">
        <v>36</v>
      </c>
      <c r="R23" s="17" t="s">
        <v>37</v>
      </c>
    </row>
    <row r="24" spans="5:18" x14ac:dyDescent="0.25">
      <c r="H24" t="s">
        <v>150</v>
      </c>
      <c r="I24" t="str">
        <f>+J16</f>
        <v>GSL-E10</v>
      </c>
      <c r="J24" t="str">
        <f>+C8</f>
        <v>DGSL</v>
      </c>
      <c r="K24">
        <v>1</v>
      </c>
      <c r="N24" s="2" t="s">
        <v>43</v>
      </c>
      <c r="O24" t="str">
        <f>+H24</f>
        <v>FTE-DGSL</v>
      </c>
      <c r="P24" t="s">
        <v>152</v>
      </c>
      <c r="Q24" t="s">
        <v>9</v>
      </c>
      <c r="R24" t="s">
        <v>44</v>
      </c>
    </row>
    <row r="25" spans="5:18" x14ac:dyDescent="0.25">
      <c r="H25" t="s">
        <v>151</v>
      </c>
      <c r="I25" t="str">
        <f>+J18</f>
        <v>DSL-B10</v>
      </c>
      <c r="J25" t="str">
        <f>+C9</f>
        <v>DDSL</v>
      </c>
      <c r="K25">
        <v>1</v>
      </c>
      <c r="O25" t="str">
        <f>+H25</f>
        <v>FTE-DDSL</v>
      </c>
      <c r="P25" t="s">
        <v>153</v>
      </c>
      <c r="Q25" t="s">
        <v>9</v>
      </c>
      <c r="R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</vt:lpstr>
      <vt:lpstr>Proc</vt:lpstr>
      <vt:lpstr>1, EXP_IMP</vt:lpstr>
      <vt:lpstr>1. 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2022-11-02T19:49:57Z</dcterms:modified>
</cp:coreProperties>
</file>