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Music\TIMES-UIS-v1-Nov\SubRES_TMPL\"/>
    </mc:Choice>
  </mc:AlternateContent>
  <xr:revisionPtr revIDLastSave="0" documentId="13_ncr:1_{D660B58D-0DA2-44A0-9835-86AD79449A23}" xr6:coauthVersionLast="47" xr6:coauthVersionMax="47" xr10:uidLastSave="{00000000-0000-0000-0000-000000000000}"/>
  <bookViews>
    <workbookView xWindow="-28920" yWindow="-120" windowWidth="29040" windowHeight="15840" activeTab="3" xr2:uid="{FC596A1D-735D-47D8-8E25-30449B5B17D4}"/>
  </bookViews>
  <sheets>
    <sheet name="6. Reservas" sheetId="1" r:id="rId1"/>
    <sheet name="Posibles Gas" sheetId="3" r:id="rId2"/>
    <sheet name="Probables Gas" sheetId="2" r:id="rId3"/>
    <sheet name="Posibles" sheetId="4" r:id="rId4"/>
  </sheets>
  <externalReferences>
    <externalReference r:id="rId5"/>
    <externalReference r:id="rId6"/>
    <externalReference r:id="rId7"/>
  </externalReferences>
  <definedNames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3" i="4" l="1"/>
  <c r="C129" i="4"/>
  <c r="C115" i="4"/>
  <c r="C101" i="4"/>
  <c r="C87" i="4"/>
  <c r="C73" i="4"/>
  <c r="C59" i="4"/>
  <c r="C38" i="4"/>
  <c r="C39" i="4"/>
  <c r="C40" i="4"/>
  <c r="C41" i="4"/>
  <c r="C42" i="4"/>
  <c r="C43" i="4"/>
  <c r="C37" i="4"/>
  <c r="N10" i="4" l="1"/>
  <c r="N11" i="4"/>
  <c r="F25" i="4" s="1"/>
  <c r="N12" i="4"/>
  <c r="F26" i="4" s="1"/>
  <c r="N13" i="4"/>
  <c r="F27" i="4" s="1"/>
  <c r="N14" i="4"/>
  <c r="F28" i="4" s="1"/>
  <c r="N15" i="4"/>
  <c r="F29" i="4" s="1"/>
  <c r="N16" i="4"/>
  <c r="F30" i="4" s="1"/>
  <c r="F24" i="4"/>
  <c r="N20" i="4"/>
  <c r="K21" i="4"/>
  <c r="K20" i="4"/>
  <c r="K17" i="4"/>
  <c r="J17" i="4"/>
  <c r="T14" i="2"/>
  <c r="U14" i="2"/>
  <c r="T15" i="2"/>
  <c r="U15" i="2"/>
  <c r="X15" i="2" s="1"/>
  <c r="T16" i="2"/>
  <c r="W16" i="2" s="1"/>
  <c r="U16" i="2"/>
  <c r="X16" i="2" s="1"/>
  <c r="W15" i="2"/>
  <c r="Y14" i="2"/>
  <c r="K19" i="4"/>
  <c r="F19" i="4"/>
  <c r="E24" i="4" a="1"/>
  <c r="E24" i="4" s="1"/>
  <c r="D24" i="4" a="1"/>
  <c r="D24" i="4" s="1"/>
  <c r="C24" i="4" a="1"/>
  <c r="C24" i="4" s="1"/>
  <c r="L11" i="4"/>
  <c r="L12" i="4"/>
  <c r="L13" i="4"/>
  <c r="L14" i="4"/>
  <c r="L15" i="4"/>
  <c r="L16" i="4"/>
  <c r="L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L21" i="3"/>
  <c r="K21" i="3" s="1"/>
  <c r="M21" i="3" s="1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1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F32" i="4" l="1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R57" i="1" s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N15" i="3" l="1"/>
  <c r="N16" i="3"/>
  <c r="L15" i="2"/>
  <c r="H10" i="1"/>
  <c r="H11" i="1" s="1"/>
  <c r="T27" i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<sst xmlns="http://schemas.openxmlformats.org/spreadsheetml/2006/main" count="511" uniqueCount="179">
  <si>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</si>
  <si>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</si>
  <si>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</si>
  <si>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</si>
  <si>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</si>
  <si>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</si>
  <si>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</si>
  <si>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</si>
  <si>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</si>
  <si>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</si>
  <si>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</si>
  <si>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</si>
  <si>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</si>
  <si>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</si>
  <si>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</si>
  <si>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</si>
  <si>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</si>
  <si>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</si>
  <si>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</si>
  <si>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</si>
  <si>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</si>
  <si>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</si>
  <si>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</si>
  <si>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</si>
  <si>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</si>
  <si>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</si>
  <si>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</si>
  <si>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</si>
  <si>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</si>
  <si>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</si>
  <si>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</si>
  <si>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</si>
  <si>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</si>
  <si>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</si>
  <si>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</si>
  <si>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</si>
  <si>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</si>
  <si>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</si>
  <si>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</si>
  <si>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</si>
  <si>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</si>
  <si>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</si>
  <si>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</si>
  <si>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</si>
  <si>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</si>
  <si>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</si>
  <si>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</si>
  <si>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</si>
  <si>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</si>
  <si>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</si>
  <si>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</si>
  <si>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</si>
  <si>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</si>
  <si>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</si>
  <si>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</si>
  <si>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</si>
  <si>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</si>
  <si>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</si>
  <si>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</si>
  <si>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</si>
  <si>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</si>
  <si>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</si>
  <si>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</si>
  <si>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</si>
  <si>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</si>
  <si>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</si>
  <si>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</si>
  <si>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</si>
  <si>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</si>
  <si>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</si>
  <si>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</si>
  <si>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</si>
  <si>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</si>
  <si>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</si>
  <si>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</si>
  <si>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</si>
  <si>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</si>
  <si>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</si>
  <si>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</si>
  <si>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</si>
  <si>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</si>
  <si>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</si>
  <si>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</si>
  <si>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</si>
  <si>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</si>
  <si>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</si>
  <si>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</si>
  <si>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</si>
  <si>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</si>
  <si>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</si>
  <si>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</si>
  <si>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</si>
  <si>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</si>
  <si>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</si>
  <si>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</si>
  <si>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</si>
  <si>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</si>
  <si>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</si>
  <si>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</si>
  <si>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</si>
  <si>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</si>
  <si>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</si>
  <si>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</si>
  <si>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</si>
  <si>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</si>
  <si>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</si>
  <si>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</si>
  <si>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</si>
  <si>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</si>
  <si>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</si>
  <si>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</si>
  <si>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</si>
  <si>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</si>
  <si>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</si>
  <si>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</si>
  <si>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</si>
  <si>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</si>
  <si>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</si>
  <si>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</si>
  <si>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</si>
  <si>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</si>
  <si>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</si>
  <si>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</si>
  <si>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</si>
  <si>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</si>
  <si>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</si>
  <si>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</si>
  <si>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</si>
  <si>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</si>
  <si>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</si>
  <si>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</si>
  <si>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</si>
  <si>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</si>
  <si>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</si>
  <si>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</si>
  <si>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</si>
  <si>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</si>
  <si>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</si>
  <si>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</si>
  <si>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</si>
  <si>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</si>
  <si>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</si>
  <si>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</si>
  <si>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</si>
  <si>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</si>
  <si>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</si>
  <si>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</si>
  <si>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</si>
  <si>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</si>
  <si>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</si>
  <si>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</si>
  <si>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</si>
  <si>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</si>
  <si>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</si>
  <si>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</si>
  <si>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</si>
  <si>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</si>
  <si>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</si>
  <si>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</si>
  <si>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</si>
  <si>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MIN-P2-CAM2</t>
  </si>
  <si>
    <t>MIN-P2-CAM1</t>
  </si>
  <si>
    <t>MIN-P2-CAM3</t>
  </si>
  <si>
    <t>MIN-P2-CAM4</t>
  </si>
  <si>
    <t>MIN-P2-CAM5</t>
  </si>
  <si>
    <t>MIN-P2-CAM6</t>
  </si>
  <si>
    <t>MIN-P2-CAM7</t>
  </si>
  <si>
    <t>MIN</t>
  </si>
  <si>
    <t>Reservas Probables del CAM1</t>
  </si>
  <si>
    <t>Reservas Probables del CAM2</t>
  </si>
  <si>
    <t>Reservas Probables del CAM3</t>
  </si>
  <si>
    <t>Reservas Probables del CAM4</t>
  </si>
  <si>
    <t>Reservas Probables del CAM5</t>
  </si>
  <si>
    <t>Reservas Probables del CAM6</t>
  </si>
  <si>
    <t>Reservas Probables del CAM7</t>
  </si>
  <si>
    <t>Pja</t>
  </si>
  <si>
    <t>ACT_BND</t>
  </si>
  <si>
    <t>Attribute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</si>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</sst>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8" t="s">
        <v>48</v>
      </c>
      <c r="K3" s="109"/>
      <c r="L3" s="110"/>
      <c r="M3" s="108" t="s">
        <v>48</v>
      </c>
      <c r="N3" s="109"/>
      <c r="O3" s="110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dimension ref="A4:Y158"/>
  <sheetViews>
    <sheetView showGridLines="0" topLeftCell="B1" zoomScale="85" zoomScaleNormal="85" workbookViewId="0">
      <selection activeCell="T15" sqref="T15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3" t="s">
        <v>127</v>
      </c>
      <c r="J8" s="113"/>
      <c r="K8" s="113"/>
      <c r="L8" s="113"/>
      <c r="M8" s="113"/>
      <c r="N8" s="113"/>
      <c r="S8" s="113" t="s">
        <v>128</v>
      </c>
      <c r="T8" s="113"/>
      <c r="U8" s="113"/>
      <c r="V8" s="113"/>
      <c r="W8" s="113"/>
      <c r="X8" s="113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9">+L21*$C$7</f>
        <v>78.745472847807775</v>
      </c>
      <c r="L21" s="94">
        <f>+K41+K43</f>
        <v>78</v>
      </c>
      <c r="M21" s="99">
        <f t="shared" ref="M21:N27" si="10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1">+(I22*1000/$C$7)/1000</f>
        <v>1489.5699899567956</v>
      </c>
      <c r="K22" s="98">
        <f t="shared" si="9"/>
        <v>16.15291750724262</v>
      </c>
      <c r="L22" s="94">
        <f>+K39</f>
        <v>16</v>
      </c>
      <c r="M22" s="99">
        <f t="shared" si="10"/>
        <v>1519.9592405720136</v>
      </c>
      <c r="N22" s="99">
        <f t="shared" si="10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1"/>
        <v>18.163324950452385</v>
      </c>
      <c r="K23" s="98">
        <f t="shared" si="9"/>
        <v>0</v>
      </c>
      <c r="L23" s="94">
        <v>0</v>
      </c>
      <c r="M23" s="99">
        <f t="shared" si="10"/>
        <v>18.33691809886869</v>
      </c>
      <c r="N23" s="99">
        <f t="shared" si="10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1"/>
        <v>10.016252198105461</v>
      </c>
      <c r="K24" s="98">
        <f t="shared" si="9"/>
        <v>0</v>
      </c>
      <c r="L24" s="94">
        <v>0</v>
      </c>
      <c r="M24" s="99">
        <f t="shared" si="10"/>
        <v>10.111980967983444</v>
      </c>
      <c r="N24" s="99">
        <f t="shared" si="10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1"/>
        <v>30.416739386827579</v>
      </c>
      <c r="K25" s="98">
        <f t="shared" si="9"/>
        <v>73.697686126794451</v>
      </c>
      <c r="L25" s="94">
        <f>+K42</f>
        <v>73</v>
      </c>
      <c r="M25" s="99">
        <f t="shared" si="10"/>
        <v>104.40512876146465</v>
      </c>
      <c r="N25" s="99">
        <f t="shared" si="10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9"/>
        <v>0</v>
      </c>
      <c r="L26" s="94">
        <f>+K44</f>
        <v>0</v>
      </c>
      <c r="M26" s="99">
        <f t="shared" si="10"/>
        <v>13.932585988360662</v>
      </c>
      <c r="N26" s="99">
        <f t="shared" si="10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1"/>
        <v>155.41110039157945</v>
      </c>
      <c r="K27" s="98">
        <f t="shared" si="9"/>
        <v>231.18863182241</v>
      </c>
      <c r="L27" s="94">
        <f>+K40</f>
        <v>229</v>
      </c>
      <c r="M27" s="99">
        <f t="shared" si="10"/>
        <v>388.08504959334653</v>
      </c>
      <c r="N27" s="99">
        <f t="shared" si="10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9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1" t="s">
        <v>117</v>
      </c>
      <c r="I37" s="111"/>
      <c r="J37" s="111"/>
      <c r="K37" s="111"/>
      <c r="L37" s="111"/>
      <c r="M37" s="111"/>
      <c r="N37" s="111"/>
      <c r="O37" s="111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2" t="s">
        <v>130</v>
      </c>
      <c r="U60" s="112"/>
      <c r="V60" s="112"/>
      <c r="W60" s="112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zoomScale="85" zoomScaleNormal="85" workbookViewId="0">
      <selection activeCell="T14" sqref="T14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3" t="s">
        <v>127</v>
      </c>
      <c r="J8" s="113"/>
      <c r="K8" s="113"/>
      <c r="L8" s="113"/>
      <c r="M8" s="113"/>
      <c r="N8" s="113"/>
      <c r="S8" s="113" t="s">
        <v>128</v>
      </c>
      <c r="T8" s="113"/>
      <c r="U8" s="113"/>
      <c r="V8" s="113"/>
      <c r="W8" s="113"/>
      <c r="X8" s="113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4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4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4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4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4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4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4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4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4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4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4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4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1" t="s">
        <v>117</v>
      </c>
      <c r="I37" s="111"/>
      <c r="J37" s="111"/>
      <c r="K37" s="111"/>
      <c r="L37" s="111"/>
      <c r="M37" s="111"/>
      <c r="N37" s="111"/>
      <c r="O37" s="111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2" t="s">
        <v>130</v>
      </c>
      <c r="U60" s="112"/>
      <c r="V60" s="112"/>
      <c r="W60" s="112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N156"/>
  <sheetViews>
    <sheetView showGridLines="0" tabSelected="1" topLeftCell="A16" workbookViewId="0">
      <selection activeCell="F26" sqref="F26"/>
    </sheetView>
  </sheetViews>
  <sheetFormatPr baseColWidth="10" defaultRowHeight="15" x14ac:dyDescent="0.25"/>
  <cols>
    <col min="3" max="3" width="15.85546875" customWidth="1"/>
    <col min="4" max="5" width="20.85546875" customWidth="1"/>
    <col min="12" max="12" width="14.42578125" customWidth="1"/>
    <col min="13" max="13" width="18.28515625" customWidth="1"/>
  </cols>
  <sheetData>
    <row r="4" spans="3:14" ht="21" x14ac:dyDescent="0.35">
      <c r="C4" s="112" t="s">
        <v>65</v>
      </c>
      <c r="D4" s="112"/>
      <c r="E4" s="112"/>
      <c r="F4" s="112"/>
      <c r="G4" s="112"/>
      <c r="H4" s="112"/>
    </row>
    <row r="6" spans="3:14" ht="15.75" x14ac:dyDescent="0.25">
      <c r="C6" s="49"/>
      <c r="D6" s="49"/>
      <c r="E6" s="49"/>
      <c r="F6" s="49"/>
      <c r="G6" s="49"/>
      <c r="H6" s="49"/>
    </row>
    <row r="7" spans="3:14" x14ac:dyDescent="0.25">
      <c r="C7" s="50" t="s">
        <v>133</v>
      </c>
    </row>
    <row r="9" spans="3:14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J9" s="72" t="s">
        <v>112</v>
      </c>
      <c r="K9" s="72" t="s">
        <v>113</v>
      </c>
      <c r="L9" t="s">
        <v>124</v>
      </c>
      <c r="N9" t="s">
        <v>152</v>
      </c>
    </row>
    <row r="10" spans="3:14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9.9999999999999995E-7</v>
      </c>
      <c r="H10" s="54">
        <v>1</v>
      </c>
      <c r="J10" s="73">
        <v>0</v>
      </c>
      <c r="K10" s="73">
        <v>266.73883552000007</v>
      </c>
      <c r="L10" s="101">
        <f>+K10/(K10+J10)</f>
        <v>1</v>
      </c>
      <c r="N10">
        <f t="shared" ref="N10:N16" si="0">+J10*$N$20</f>
        <v>0</v>
      </c>
    </row>
    <row r="11" spans="3:14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9.9999999999999995E-7</v>
      </c>
      <c r="H11" s="54">
        <v>1</v>
      </c>
      <c r="J11" s="73">
        <v>631.93331851368123</v>
      </c>
      <c r="K11" s="73">
        <v>1503.806323064771</v>
      </c>
      <c r="L11" s="101">
        <f t="shared" ref="L11:L16" si="1">+K11/(K11+J11)</f>
        <v>0.70411500249785086</v>
      </c>
      <c r="N11">
        <f t="shared" si="0"/>
        <v>209.58659412268182</v>
      </c>
    </row>
    <row r="12" spans="3:14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9.9999999999999995E-7</v>
      </c>
      <c r="H12" s="54">
        <v>1</v>
      </c>
      <c r="J12" s="73">
        <v>6478.3752802727131</v>
      </c>
      <c r="K12" s="73">
        <v>18.33691809886869</v>
      </c>
      <c r="L12" s="16">
        <f t="shared" si="1"/>
        <v>2.8224919834781794E-3</v>
      </c>
      <c r="N12">
        <f t="shared" si="0"/>
        <v>2148.6137392382743</v>
      </c>
    </row>
    <row r="13" spans="3:14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9.9999999999999995E-7</v>
      </c>
      <c r="H13" s="54">
        <v>1</v>
      </c>
      <c r="J13" s="73">
        <v>34.54842039201656</v>
      </c>
      <c r="K13" s="73">
        <v>10.111980967983444</v>
      </c>
      <c r="L13" s="101">
        <f t="shared" si="1"/>
        <v>0.2264193930205074</v>
      </c>
      <c r="N13">
        <f t="shared" si="0"/>
        <v>11.458306675951276</v>
      </c>
    </row>
    <row r="14" spans="3:14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9.9999999999999995E-7</v>
      </c>
      <c r="H14" s="54">
        <v>1</v>
      </c>
      <c r="J14" s="73">
        <v>1027.9533241655267</v>
      </c>
      <c r="K14" s="73">
        <v>30.707442634670208</v>
      </c>
      <c r="L14" s="16">
        <f t="shared" si="1"/>
        <v>2.9005932398423979E-2</v>
      </c>
      <c r="N14">
        <f t="shared" si="0"/>
        <v>340.93033207312595</v>
      </c>
    </row>
    <row r="15" spans="3:14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9.9999999999999995E-7</v>
      </c>
      <c r="H15" s="54">
        <v>1</v>
      </c>
      <c r="J15" s="73">
        <v>269.39977011015941</v>
      </c>
      <c r="K15" s="73">
        <v>13.932585988360662</v>
      </c>
      <c r="L15" s="16">
        <f t="shared" si="1"/>
        <v>4.9174002504380532E-2</v>
      </c>
      <c r="N15">
        <f t="shared" si="0"/>
        <v>89.348952841452942</v>
      </c>
    </row>
    <row r="16" spans="3:14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9.9999999999999995E-7</v>
      </c>
      <c r="H16" s="54">
        <v>1</v>
      </c>
      <c r="J16" s="73">
        <v>0.85610621750016469</v>
      </c>
      <c r="K16" s="73">
        <v>156.89641777093649</v>
      </c>
      <c r="L16" s="101">
        <f t="shared" si="1"/>
        <v>0.99457310605335925</v>
      </c>
      <c r="N16">
        <f t="shared" si="0"/>
        <v>0.28393563225172275</v>
      </c>
    </row>
    <row r="17" spans="3:14" x14ac:dyDescent="0.25">
      <c r="C17" s="1"/>
      <c r="D17" s="1"/>
      <c r="E17" s="19"/>
      <c r="F17" s="20"/>
      <c r="G17" s="53"/>
      <c r="H17" s="54"/>
      <c r="J17" s="100">
        <f>+SUM(J10:J16)</f>
        <v>8443.0662196715966</v>
      </c>
      <c r="K17" s="100">
        <f>+SUM(K10:K16)</f>
        <v>2000.5305040455908</v>
      </c>
      <c r="L17" s="16"/>
    </row>
    <row r="19" spans="3:14" x14ac:dyDescent="0.25">
      <c r="F19" s="38">
        <f>+SUM(F10:F16)</f>
        <v>10443.59672371719</v>
      </c>
      <c r="G19" t="s">
        <v>63</v>
      </c>
      <c r="I19" t="s">
        <v>148</v>
      </c>
      <c r="J19" t="s">
        <v>149</v>
      </c>
      <c r="K19" s="38">
        <f>+'Probables Gas'!K28</f>
        <v>774.33048300344308</v>
      </c>
      <c r="L19" t="s">
        <v>63</v>
      </c>
    </row>
    <row r="20" spans="3:14" x14ac:dyDescent="0.25">
      <c r="J20" t="s">
        <v>150</v>
      </c>
      <c r="K20" s="38">
        <f>+'Probables Gas'!T15*1000*'Probables Gas'!C8/1000</f>
        <v>2800.2218605837379</v>
      </c>
      <c r="L20" t="s">
        <v>63</v>
      </c>
      <c r="M20" t="s">
        <v>154</v>
      </c>
      <c r="N20" s="16">
        <f>+K20/J17</f>
        <v>0.33165935072965186</v>
      </c>
    </row>
    <row r="21" spans="3:14" x14ac:dyDescent="0.25">
      <c r="C21" s="50" t="s">
        <v>153</v>
      </c>
      <c r="J21" t="s">
        <v>151</v>
      </c>
      <c r="K21" s="38">
        <f>+K19+K20</f>
        <v>3574.552343587181</v>
      </c>
    </row>
    <row r="23" spans="3:14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4" x14ac:dyDescent="0.25">
      <c r="C24" s="19" t="str" cm="1">
        <f t="array" ref="C24:C30">+C10:C16</f>
        <v>MIN-CAM1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+'Probables Gas'!K21+N10</f>
        <v>108.02263582968502</v>
      </c>
      <c r="G24" s="19">
        <v>1</v>
      </c>
      <c r="H24" s="18">
        <v>1</v>
      </c>
      <c r="L24" s="16"/>
    </row>
    <row r="25" spans="3:14" x14ac:dyDescent="0.25">
      <c r="C25" s="19" t="str">
        <v>MIN-CAM2</v>
      </c>
      <c r="D25" s="19" t="str">
        <v>R-CAM2</v>
      </c>
      <c r="E25" s="19" t="str">
        <v>UP</v>
      </c>
      <c r="F25" s="21">
        <f>+'Probables Gas'!K22+N11</f>
        <v>534.66405895593959</v>
      </c>
      <c r="G25" s="19">
        <v>1</v>
      </c>
      <c r="H25" s="18">
        <v>1</v>
      </c>
      <c r="L25" s="16"/>
    </row>
    <row r="26" spans="3:14" x14ac:dyDescent="0.25">
      <c r="C26" s="19" t="str">
        <v>MIN-CAM3</v>
      </c>
      <c r="D26" s="19" t="str">
        <v>R-CAM3</v>
      </c>
      <c r="E26" s="19" t="str">
        <v>UP</v>
      </c>
      <c r="F26" s="21">
        <f>+'Probables Gas'!K23+N12</f>
        <v>2148.6137392382743</v>
      </c>
      <c r="G26" s="19">
        <v>1</v>
      </c>
      <c r="H26" s="18">
        <v>1</v>
      </c>
      <c r="L26" s="16"/>
    </row>
    <row r="27" spans="3:14" x14ac:dyDescent="0.25">
      <c r="C27" s="19" t="str">
        <v>MIN-CAM4</v>
      </c>
      <c r="D27" s="19" t="str">
        <v>R-CAM4</v>
      </c>
      <c r="E27" s="19" t="str">
        <v>UP</v>
      </c>
      <c r="F27" s="21">
        <f>+'Probables Gas'!K24+N13</f>
        <v>11.458306675951276</v>
      </c>
      <c r="G27" s="19">
        <v>1</v>
      </c>
      <c r="H27" s="18">
        <v>1</v>
      </c>
      <c r="L27" s="16"/>
    </row>
    <row r="28" spans="3:14" x14ac:dyDescent="0.25">
      <c r="C28" s="19" t="str">
        <v>MIN-CAM5</v>
      </c>
      <c r="D28" s="19" t="str">
        <v>R-CAM5</v>
      </c>
      <c r="E28" s="19" t="str">
        <v>UP</v>
      </c>
      <c r="F28" s="21">
        <f>+'Probables Gas'!K25+N14</f>
        <v>457.02942665643229</v>
      </c>
      <c r="G28" s="19">
        <v>1</v>
      </c>
      <c r="H28" s="18">
        <v>1</v>
      </c>
      <c r="L28" s="16"/>
    </row>
    <row r="29" spans="3:14" x14ac:dyDescent="0.25">
      <c r="C29" s="19" t="str">
        <v>MIN-CAM6</v>
      </c>
      <c r="D29" s="19" t="str">
        <v>R-CAM6</v>
      </c>
      <c r="E29" s="19" t="str">
        <v>UP</v>
      </c>
      <c r="F29" s="21">
        <f>+'Probables Gas'!K26+N15</f>
        <v>89.348952841452942</v>
      </c>
      <c r="G29" s="19">
        <v>1</v>
      </c>
      <c r="H29" s="18">
        <v>1</v>
      </c>
      <c r="L29" s="16"/>
    </row>
    <row r="30" spans="3:14" x14ac:dyDescent="0.25">
      <c r="C30" s="19" t="str">
        <v>MIN-CAM7</v>
      </c>
      <c r="D30" s="19" t="str">
        <v>R-CAM7</v>
      </c>
      <c r="E30" s="19" t="str">
        <v>UP</v>
      </c>
      <c r="F30" s="21">
        <f>+'Probables Gas'!K27+N16</f>
        <v>225.41522338944571</v>
      </c>
      <c r="G30" s="19">
        <v>1</v>
      </c>
      <c r="H30" s="18">
        <v>1</v>
      </c>
      <c r="L30" s="16"/>
    </row>
    <row r="32" spans="3:14" x14ac:dyDescent="0.25">
      <c r="F32" s="20">
        <f>+SUM(F24:F30)</f>
        <v>3574.5523435871814</v>
      </c>
    </row>
    <row r="35" spans="3:9" x14ac:dyDescent="0.25">
      <c r="D35" s="107" t="s">
        <v>66</v>
      </c>
    </row>
    <row r="36" spans="3:9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176</v>
      </c>
    </row>
    <row r="37" spans="3:9" x14ac:dyDescent="0.25">
      <c r="C37" s="19" t="str">
        <f t="shared" ref="C37:C43" si="2">+D48</f>
        <v>MIN-P2-CAM1</v>
      </c>
      <c r="D37" s="19" t="s">
        <v>147</v>
      </c>
      <c r="E37" s="19" t="s">
        <v>73</v>
      </c>
      <c r="F37" s="21">
        <v>108.02263582968502</v>
      </c>
      <c r="G37" s="19">
        <v>1</v>
      </c>
      <c r="H37" s="18">
        <v>1</v>
      </c>
    </row>
    <row r="38" spans="3:9" x14ac:dyDescent="0.25">
      <c r="C38" s="19" t="str">
        <f t="shared" si="2"/>
        <v>MIN-P2-CAM2</v>
      </c>
      <c r="D38" s="19" t="s">
        <v>135</v>
      </c>
      <c r="E38" s="19" t="s">
        <v>73</v>
      </c>
      <c r="F38" s="21">
        <v>534.66405895593959</v>
      </c>
      <c r="G38" s="19">
        <v>1</v>
      </c>
      <c r="H38" s="18">
        <v>1</v>
      </c>
    </row>
    <row r="39" spans="3:9" x14ac:dyDescent="0.25">
      <c r="C39" s="19" t="str">
        <f t="shared" si="2"/>
        <v>MIN-P2-CAM3</v>
      </c>
      <c r="D39" s="19" t="s">
        <v>137</v>
      </c>
      <c r="E39" s="19" t="s">
        <v>73</v>
      </c>
      <c r="F39" s="21">
        <v>2148.6137392382743</v>
      </c>
      <c r="G39" s="19">
        <v>1</v>
      </c>
      <c r="H39" s="18">
        <v>1</v>
      </c>
    </row>
    <row r="40" spans="3:9" x14ac:dyDescent="0.25">
      <c r="C40" s="19" t="str">
        <f t="shared" si="2"/>
        <v>MIN-P2-CAM4</v>
      </c>
      <c r="D40" s="19" t="s">
        <v>139</v>
      </c>
      <c r="E40" s="19" t="s">
        <v>73</v>
      </c>
      <c r="F40" s="21">
        <v>11.458306675951276</v>
      </c>
      <c r="G40" s="19">
        <v>1</v>
      </c>
      <c r="H40" s="18">
        <v>1</v>
      </c>
    </row>
    <row r="41" spans="3:9" x14ac:dyDescent="0.25">
      <c r="C41" s="19" t="str">
        <f t="shared" si="2"/>
        <v>MIN-P2-CAM5</v>
      </c>
      <c r="D41" s="19" t="s">
        <v>141</v>
      </c>
      <c r="E41" s="19" t="s">
        <v>73</v>
      </c>
      <c r="F41" s="21">
        <v>457.02942665643229</v>
      </c>
      <c r="G41" s="19">
        <v>1</v>
      </c>
      <c r="H41" s="18">
        <v>1</v>
      </c>
    </row>
    <row r="42" spans="3:9" x14ac:dyDescent="0.25">
      <c r="C42" s="19" t="str">
        <f t="shared" si="2"/>
        <v>MIN-P2-CAM6</v>
      </c>
      <c r="D42" s="19" t="s">
        <v>143</v>
      </c>
      <c r="E42" s="19" t="s">
        <v>73</v>
      </c>
      <c r="F42" s="21">
        <v>89.348952841452942</v>
      </c>
      <c r="G42" s="19">
        <v>1</v>
      </c>
      <c r="H42" s="18">
        <v>1</v>
      </c>
    </row>
    <row r="43" spans="3:9" x14ac:dyDescent="0.25">
      <c r="C43" s="19" t="str">
        <f t="shared" si="2"/>
        <v>MIN-P2-CAM7</v>
      </c>
      <c r="D43" s="19" t="s">
        <v>145</v>
      </c>
      <c r="E43" s="19" t="s">
        <v>73</v>
      </c>
      <c r="F43" s="21">
        <v>225.41522338944571</v>
      </c>
      <c r="G43" s="19">
        <v>1</v>
      </c>
      <c r="H43" s="18">
        <v>1</v>
      </c>
    </row>
    <row r="46" spans="3:9" x14ac:dyDescent="0.25">
      <c r="D46" s="102" t="s">
        <v>155</v>
      </c>
      <c r="E46" s="103"/>
      <c r="F46" s="103"/>
      <c r="G46" s="103"/>
    </row>
    <row r="47" spans="3:9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</row>
    <row r="48" spans="3:9" x14ac:dyDescent="0.25">
      <c r="C48" t="s">
        <v>167</v>
      </c>
      <c r="D48" t="s">
        <v>161</v>
      </c>
      <c r="E48" t="s">
        <v>168</v>
      </c>
      <c r="F48" t="s">
        <v>63</v>
      </c>
      <c r="G48" t="s">
        <v>175</v>
      </c>
    </row>
    <row r="49" spans="3:7" x14ac:dyDescent="0.25">
      <c r="D49" t="s">
        <v>160</v>
      </c>
      <c r="E49" t="s">
        <v>169</v>
      </c>
      <c r="F49" t="s">
        <v>63</v>
      </c>
      <c r="G49" t="s">
        <v>175</v>
      </c>
    </row>
    <row r="50" spans="3:7" x14ac:dyDescent="0.25">
      <c r="D50" t="s">
        <v>162</v>
      </c>
      <c r="E50" t="s">
        <v>170</v>
      </c>
      <c r="F50" t="s">
        <v>63</v>
      </c>
      <c r="G50" t="s">
        <v>175</v>
      </c>
    </row>
    <row r="51" spans="3:7" x14ac:dyDescent="0.25">
      <c r="D51" t="s">
        <v>163</v>
      </c>
      <c r="E51" t="s">
        <v>171</v>
      </c>
      <c r="F51" t="s">
        <v>63</v>
      </c>
      <c r="G51" t="s">
        <v>175</v>
      </c>
    </row>
    <row r="52" spans="3:7" x14ac:dyDescent="0.25">
      <c r="D52" t="s">
        <v>164</v>
      </c>
      <c r="E52" t="s">
        <v>172</v>
      </c>
      <c r="F52" t="s">
        <v>63</v>
      </c>
      <c r="G52" t="s">
        <v>175</v>
      </c>
    </row>
    <row r="53" spans="3:7" x14ac:dyDescent="0.25">
      <c r="D53" t="s">
        <v>165</v>
      </c>
      <c r="E53" t="s">
        <v>173</v>
      </c>
      <c r="F53" t="s">
        <v>63</v>
      </c>
      <c r="G53" t="s">
        <v>175</v>
      </c>
    </row>
    <row r="54" spans="3:7" x14ac:dyDescent="0.25">
      <c r="D54" t="s">
        <v>166</v>
      </c>
      <c r="E54" t="s">
        <v>174</v>
      </c>
      <c r="F54" t="s">
        <v>63</v>
      </c>
      <c r="G54" t="s">
        <v>175</v>
      </c>
    </row>
    <row r="57" spans="3:7" x14ac:dyDescent="0.25">
      <c r="D57" s="107" t="s">
        <v>66</v>
      </c>
    </row>
    <row r="58" spans="3:7" x14ac:dyDescent="0.25">
      <c r="C58" s="51" t="s">
        <v>67</v>
      </c>
      <c r="D58" s="105" t="s">
        <v>177</v>
      </c>
      <c r="E58" s="105" t="s">
        <v>178</v>
      </c>
      <c r="F58" s="105" t="s">
        <v>73</v>
      </c>
    </row>
    <row r="59" spans="3:7" x14ac:dyDescent="0.25">
      <c r="C59" s="19" t="str">
        <f>+D48</f>
        <v>MIN-P2-CAM1</v>
      </c>
      <c r="D59" s="19" t="s">
        <v>176</v>
      </c>
      <c r="E59" s="19">
        <v>2019</v>
      </c>
      <c r="F59" s="97">
        <v>68.585731940983607</v>
      </c>
    </row>
    <row r="60" spans="3:7" x14ac:dyDescent="0.25">
      <c r="C60" s="19"/>
      <c r="D60" s="19" t="s">
        <v>176</v>
      </c>
      <c r="E60" s="19">
        <v>2020</v>
      </c>
      <c r="F60" s="97">
        <v>48.786177197519166</v>
      </c>
    </row>
    <row r="61" spans="3:7" x14ac:dyDescent="0.25">
      <c r="C61" s="19"/>
      <c r="D61" s="19" t="s">
        <v>176</v>
      </c>
      <c r="E61" s="19">
        <v>2023</v>
      </c>
      <c r="F61" s="97">
        <v>43.035587284288795</v>
      </c>
    </row>
    <row r="62" spans="3:7" x14ac:dyDescent="0.25">
      <c r="C62" s="19"/>
      <c r="D62" s="19" t="s">
        <v>176</v>
      </c>
      <c r="E62" s="19">
        <v>2025</v>
      </c>
      <c r="F62" s="97">
        <v>34.570563154586416</v>
      </c>
    </row>
    <row r="63" spans="3:7" x14ac:dyDescent="0.25">
      <c r="C63" s="19"/>
      <c r="D63" s="19" t="s">
        <v>176</v>
      </c>
      <c r="E63" s="19">
        <v>2027</v>
      </c>
      <c r="F63" s="97">
        <v>27.716174687025134</v>
      </c>
    </row>
    <row r="64" spans="3:7" x14ac:dyDescent="0.25">
      <c r="C64" s="19"/>
      <c r="D64" s="19" t="s">
        <v>176</v>
      </c>
      <c r="E64" s="19">
        <v>2030</v>
      </c>
      <c r="F64" s="97">
        <v>5.2673740760556509</v>
      </c>
    </row>
    <row r="65" spans="3:6" x14ac:dyDescent="0.25">
      <c r="C65" s="19"/>
      <c r="D65" s="19" t="s">
        <v>176</v>
      </c>
      <c r="E65" s="19">
        <v>2033</v>
      </c>
      <c r="F65" s="97">
        <v>3.6668988156729534</v>
      </c>
    </row>
    <row r="66" spans="3:6" x14ac:dyDescent="0.25">
      <c r="C66" s="19"/>
      <c r="D66" s="19" t="s">
        <v>176</v>
      </c>
      <c r="E66" s="19">
        <v>2035</v>
      </c>
      <c r="F66" s="97">
        <v>2.86729599242289</v>
      </c>
    </row>
    <row r="67" spans="3:6" x14ac:dyDescent="0.25">
      <c r="C67" s="19"/>
      <c r="D67" s="19" t="s">
        <v>176</v>
      </c>
      <c r="E67" s="19">
        <v>2037</v>
      </c>
      <c r="F67" s="97">
        <v>2.3371052350566992</v>
      </c>
    </row>
    <row r="68" spans="3:6" x14ac:dyDescent="0.25">
      <c r="C68" s="19"/>
      <c r="D68" s="19" t="s">
        <v>176</v>
      </c>
      <c r="E68" s="19">
        <v>2040</v>
      </c>
      <c r="F68" s="97">
        <v>0</v>
      </c>
    </row>
    <row r="69" spans="3:6" x14ac:dyDescent="0.25">
      <c r="C69" s="19"/>
      <c r="D69" s="19" t="s">
        <v>176</v>
      </c>
      <c r="E69" s="19">
        <v>2043</v>
      </c>
      <c r="F69" s="97">
        <v>0</v>
      </c>
    </row>
    <row r="70" spans="3:6" x14ac:dyDescent="0.25">
      <c r="C70" s="19"/>
      <c r="D70" s="19" t="s">
        <v>176</v>
      </c>
      <c r="E70" s="19">
        <v>2045</v>
      </c>
      <c r="F70" s="97">
        <v>0</v>
      </c>
    </row>
    <row r="71" spans="3:6" x14ac:dyDescent="0.25">
      <c r="C71" s="19"/>
      <c r="D71" s="19" t="s">
        <v>176</v>
      </c>
      <c r="E71" s="19">
        <v>2047</v>
      </c>
      <c r="F71" s="97">
        <v>0</v>
      </c>
    </row>
    <row r="72" spans="3:6" x14ac:dyDescent="0.25">
      <c r="C72" s="19"/>
      <c r="D72" s="19" t="s">
        <v>176</v>
      </c>
      <c r="E72" s="19">
        <v>2050</v>
      </c>
      <c r="F72" s="97">
        <v>0</v>
      </c>
    </row>
    <row r="73" spans="3:6" x14ac:dyDescent="0.25">
      <c r="C73" s="19" t="str">
        <f>+D49</f>
        <v>MIN-P2-CAM2</v>
      </c>
      <c r="D73" s="19" t="s">
        <v>176</v>
      </c>
      <c r="E73" s="19">
        <v>2019</v>
      </c>
      <c r="F73" s="97">
        <v>363.68563536317856</v>
      </c>
    </row>
    <row r="74" spans="3:6" x14ac:dyDescent="0.25">
      <c r="D74" s="19" t="s">
        <v>176</v>
      </c>
      <c r="E74" s="19">
        <v>2020</v>
      </c>
      <c r="F74" s="97">
        <v>357.03963544887284</v>
      </c>
    </row>
    <row r="75" spans="3:6" x14ac:dyDescent="0.25">
      <c r="D75" s="19" t="s">
        <v>176</v>
      </c>
      <c r="E75" s="19">
        <v>2023</v>
      </c>
      <c r="F75" s="97">
        <v>291.71333965512213</v>
      </c>
    </row>
    <row r="76" spans="3:6" x14ac:dyDescent="0.25">
      <c r="D76" s="19" t="s">
        <v>176</v>
      </c>
      <c r="E76" s="19">
        <v>2025</v>
      </c>
      <c r="F76" s="97">
        <v>219.06541620476196</v>
      </c>
    </row>
    <row r="77" spans="3:6" x14ac:dyDescent="0.25">
      <c r="D77" s="19" t="s">
        <v>176</v>
      </c>
      <c r="E77" s="19">
        <v>2027</v>
      </c>
      <c r="F77" s="97">
        <v>126.28578711913453</v>
      </c>
    </row>
    <row r="78" spans="3:6" x14ac:dyDescent="0.25">
      <c r="D78" s="19" t="s">
        <v>176</v>
      </c>
      <c r="E78" s="19">
        <v>2030</v>
      </c>
      <c r="F78" s="97">
        <v>93.858549318283977</v>
      </c>
    </row>
    <row r="79" spans="3:6" x14ac:dyDescent="0.25">
      <c r="D79" s="19" t="s">
        <v>176</v>
      </c>
      <c r="E79" s="19">
        <v>2033</v>
      </c>
      <c r="F79" s="97">
        <v>67.926190092891318</v>
      </c>
    </row>
    <row r="80" spans="3:6" x14ac:dyDescent="0.25">
      <c r="D80" s="19" t="s">
        <v>176</v>
      </c>
      <c r="E80" s="19">
        <v>2035</v>
      </c>
      <c r="F80" s="97">
        <v>51.633133760529908</v>
      </c>
    </row>
    <row r="81" spans="3:6" x14ac:dyDescent="0.25">
      <c r="D81" s="19" t="s">
        <v>176</v>
      </c>
      <c r="E81" s="19">
        <v>2037</v>
      </c>
      <c r="F81" s="97">
        <v>39.112638374469476</v>
      </c>
    </row>
    <row r="82" spans="3:6" x14ac:dyDescent="0.25">
      <c r="D82" s="19" t="s">
        <v>176</v>
      </c>
      <c r="E82" s="19">
        <v>2040</v>
      </c>
      <c r="F82" s="97">
        <v>23.3968962245543</v>
      </c>
    </row>
    <row r="83" spans="3:6" x14ac:dyDescent="0.25">
      <c r="D83" s="19" t="s">
        <v>176</v>
      </c>
      <c r="E83" s="19">
        <v>2043</v>
      </c>
      <c r="F83" s="97">
        <v>10.786632390437573</v>
      </c>
    </row>
    <row r="84" spans="3:6" x14ac:dyDescent="0.25">
      <c r="D84" s="19" t="s">
        <v>176</v>
      </c>
      <c r="E84" s="19">
        <v>2045</v>
      </c>
      <c r="F84" s="97">
        <v>9.0936013935059616</v>
      </c>
    </row>
    <row r="85" spans="3:6" x14ac:dyDescent="0.25">
      <c r="D85" s="19" t="s">
        <v>176</v>
      </c>
      <c r="E85" s="19">
        <v>2047</v>
      </c>
      <c r="F85" s="97">
        <v>8.1321048795691553</v>
      </c>
    </row>
    <row r="86" spans="3:6" x14ac:dyDescent="0.25">
      <c r="D86" s="19" t="s">
        <v>176</v>
      </c>
      <c r="E86" s="19">
        <v>2050</v>
      </c>
      <c r="F86" s="97">
        <v>6.6898601086639449</v>
      </c>
    </row>
    <row r="87" spans="3:6" x14ac:dyDescent="0.25">
      <c r="C87" s="19" t="str">
        <f>+D50</f>
        <v>MIN-P2-CAM3</v>
      </c>
      <c r="D87" s="19" t="s">
        <v>176</v>
      </c>
      <c r="E87" s="19">
        <v>2019</v>
      </c>
      <c r="F87" s="97">
        <v>726.70451084468357</v>
      </c>
    </row>
    <row r="88" spans="3:6" x14ac:dyDescent="0.25">
      <c r="D88" s="19" t="s">
        <v>176</v>
      </c>
      <c r="E88" s="19">
        <v>2020</v>
      </c>
      <c r="F88" s="97">
        <v>687.86225103060212</v>
      </c>
    </row>
    <row r="89" spans="3:6" x14ac:dyDescent="0.25">
      <c r="D89" s="19" t="s">
        <v>176</v>
      </c>
      <c r="E89" s="19">
        <v>2023</v>
      </c>
      <c r="F89" s="97">
        <v>385.85872204465466</v>
      </c>
    </row>
    <row r="90" spans="3:6" x14ac:dyDescent="0.25">
      <c r="D90" s="19" t="s">
        <v>176</v>
      </c>
      <c r="E90" s="19">
        <v>2025</v>
      </c>
      <c r="F90" s="97">
        <v>409.06901747594299</v>
      </c>
    </row>
    <row r="91" spans="3:6" x14ac:dyDescent="0.25">
      <c r="D91" s="19" t="s">
        <v>176</v>
      </c>
      <c r="E91" s="19">
        <v>2027</v>
      </c>
      <c r="F91" s="97">
        <v>369.35783750049205</v>
      </c>
    </row>
    <row r="92" spans="3:6" x14ac:dyDescent="0.25">
      <c r="D92" s="19" t="s">
        <v>176</v>
      </c>
      <c r="E92" s="19">
        <v>2030</v>
      </c>
      <c r="F92" s="97">
        <v>309.7910675373156</v>
      </c>
    </row>
    <row r="93" spans="3:6" x14ac:dyDescent="0.25">
      <c r="D93" s="19" t="s">
        <v>176</v>
      </c>
      <c r="E93" s="19">
        <v>2033</v>
      </c>
      <c r="F93" s="97">
        <v>196.2800040437545</v>
      </c>
    </row>
    <row r="94" spans="3:6" x14ac:dyDescent="0.25">
      <c r="D94" s="19" t="s">
        <v>176</v>
      </c>
      <c r="E94" s="19">
        <v>2035</v>
      </c>
      <c r="F94" s="97">
        <v>151.73365907601499</v>
      </c>
    </row>
    <row r="95" spans="3:6" x14ac:dyDescent="0.25">
      <c r="D95" s="19" t="s">
        <v>176</v>
      </c>
      <c r="E95" s="19">
        <v>2037</v>
      </c>
      <c r="F95" s="97">
        <v>35.113596160592415</v>
      </c>
    </row>
    <row r="96" spans="3:6" x14ac:dyDescent="0.25">
      <c r="D96" s="19" t="s">
        <v>176</v>
      </c>
      <c r="E96" s="19">
        <v>2040</v>
      </c>
      <c r="F96" s="97">
        <v>85.07145902842241</v>
      </c>
    </row>
    <row r="97" spans="3:6" x14ac:dyDescent="0.25">
      <c r="D97" s="19" t="s">
        <v>176</v>
      </c>
      <c r="E97" s="19">
        <v>2043</v>
      </c>
      <c r="F97" s="97">
        <v>76.155967420534168</v>
      </c>
    </row>
    <row r="98" spans="3:6" x14ac:dyDescent="0.25">
      <c r="D98" s="19" t="s">
        <v>176</v>
      </c>
      <c r="E98" s="19">
        <v>2045</v>
      </c>
      <c r="F98" s="97">
        <v>62.622403033114466</v>
      </c>
    </row>
    <row r="99" spans="3:6" x14ac:dyDescent="0.25">
      <c r="D99" s="19" t="s">
        <v>176</v>
      </c>
      <c r="E99" s="19">
        <v>2047</v>
      </c>
      <c r="F99" s="97">
        <v>58.552871897120902</v>
      </c>
    </row>
    <row r="100" spans="3:6" x14ac:dyDescent="0.25">
      <c r="D100" s="19" t="s">
        <v>176</v>
      </c>
      <c r="E100" s="19">
        <v>2050</v>
      </c>
      <c r="F100" s="97">
        <v>47.786379701308284</v>
      </c>
    </row>
    <row r="101" spans="3:6" x14ac:dyDescent="0.25">
      <c r="C101" s="19" t="str">
        <f>+D51</f>
        <v>MIN-P2-CAM4</v>
      </c>
      <c r="D101" s="19" t="s">
        <v>176</v>
      </c>
      <c r="E101" s="19">
        <v>2019</v>
      </c>
      <c r="F101" s="97">
        <v>5.6352908998762912</v>
      </c>
    </row>
    <row r="102" spans="3:6" x14ac:dyDescent="0.25">
      <c r="D102" s="19" t="s">
        <v>176</v>
      </c>
      <c r="E102" s="19">
        <v>2020</v>
      </c>
      <c r="F102" s="97">
        <v>5.3251450871105153</v>
      </c>
    </row>
    <row r="103" spans="3:6" x14ac:dyDescent="0.25">
      <c r="D103" s="19" t="s">
        <v>176</v>
      </c>
      <c r="E103" s="19">
        <v>2023</v>
      </c>
      <c r="F103" s="97">
        <v>4.6229281525464918</v>
      </c>
    </row>
    <row r="104" spans="3:6" x14ac:dyDescent="0.25">
      <c r="D104" s="19" t="s">
        <v>176</v>
      </c>
      <c r="E104" s="19">
        <v>2025</v>
      </c>
      <c r="F104" s="97">
        <v>4.1547835295038089</v>
      </c>
    </row>
    <row r="105" spans="3:6" x14ac:dyDescent="0.25">
      <c r="D105" s="19" t="s">
        <v>176</v>
      </c>
      <c r="E105" s="19">
        <v>2027</v>
      </c>
      <c r="F105" s="97">
        <v>3.4993810572440531</v>
      </c>
    </row>
    <row r="106" spans="3:6" x14ac:dyDescent="0.25">
      <c r="D106" s="19" t="s">
        <v>176</v>
      </c>
      <c r="E106" s="19">
        <v>2030</v>
      </c>
      <c r="F106" s="97">
        <v>2.5162773488544192</v>
      </c>
    </row>
    <row r="107" spans="3:6" x14ac:dyDescent="0.25">
      <c r="D107" s="19" t="s">
        <v>176</v>
      </c>
      <c r="E107" s="19">
        <v>2033</v>
      </c>
      <c r="F107" s="97">
        <v>2.0247254946596036</v>
      </c>
    </row>
    <row r="108" spans="3:6" x14ac:dyDescent="0.25">
      <c r="D108" s="19" t="s">
        <v>176</v>
      </c>
      <c r="E108" s="19">
        <v>2035</v>
      </c>
      <c r="F108" s="97">
        <v>1.6970242585297266</v>
      </c>
    </row>
    <row r="109" spans="3:6" x14ac:dyDescent="0.25">
      <c r="D109" s="19" t="s">
        <v>176</v>
      </c>
      <c r="E109" s="19">
        <v>2037</v>
      </c>
      <c r="F109" s="97">
        <v>1.4629519470083856</v>
      </c>
    </row>
    <row r="110" spans="3:6" x14ac:dyDescent="0.25">
      <c r="D110" s="19" t="s">
        <v>176</v>
      </c>
      <c r="E110" s="19">
        <v>2040</v>
      </c>
      <c r="F110" s="97">
        <v>1.1118434797263739</v>
      </c>
    </row>
    <row r="111" spans="3:6" x14ac:dyDescent="0.25">
      <c r="D111" s="19" t="s">
        <v>176</v>
      </c>
      <c r="E111" s="19">
        <v>2043</v>
      </c>
      <c r="F111" s="97">
        <v>0.99480732396570282</v>
      </c>
    </row>
    <row r="112" spans="3:6" x14ac:dyDescent="0.25">
      <c r="D112" s="19" t="s">
        <v>176</v>
      </c>
      <c r="E112" s="19">
        <v>2045</v>
      </c>
      <c r="F112" s="97">
        <v>0</v>
      </c>
    </row>
    <row r="113" spans="3:6" x14ac:dyDescent="0.25">
      <c r="D113" s="19" t="s">
        <v>176</v>
      </c>
      <c r="E113" s="19">
        <v>2047</v>
      </c>
      <c r="F113" s="97">
        <v>0</v>
      </c>
    </row>
    <row r="114" spans="3:6" x14ac:dyDescent="0.25">
      <c r="D114" s="19" t="s">
        <v>176</v>
      </c>
      <c r="E114" s="19">
        <v>2050</v>
      </c>
      <c r="F114" s="97">
        <v>0</v>
      </c>
    </row>
    <row r="115" spans="3:6" x14ac:dyDescent="0.25">
      <c r="C115" s="19" t="str">
        <f>+D52</f>
        <v>MIN-P2-CAM5</v>
      </c>
      <c r="D115" s="19" t="s">
        <v>176</v>
      </c>
      <c r="E115" s="19">
        <v>2019</v>
      </c>
      <c r="F115" s="97">
        <v>165.44478873779963</v>
      </c>
    </row>
    <row r="116" spans="3:6" x14ac:dyDescent="0.25">
      <c r="D116" s="19" t="s">
        <v>176</v>
      </c>
      <c r="E116" s="19">
        <v>2020</v>
      </c>
      <c r="F116" s="97">
        <v>153.89107121101256</v>
      </c>
    </row>
    <row r="117" spans="3:6" x14ac:dyDescent="0.25">
      <c r="D117" s="19" t="s">
        <v>176</v>
      </c>
      <c r="E117" s="19">
        <v>2023</v>
      </c>
      <c r="F117" s="97">
        <v>98.967477778380101</v>
      </c>
    </row>
    <row r="118" spans="3:6" x14ac:dyDescent="0.25">
      <c r="D118" s="19" t="s">
        <v>176</v>
      </c>
      <c r="E118" s="19">
        <v>2025</v>
      </c>
      <c r="F118" s="97">
        <v>91.230677358831571</v>
      </c>
    </row>
    <row r="119" spans="3:6" x14ac:dyDescent="0.25">
      <c r="D119" s="19" t="s">
        <v>176</v>
      </c>
      <c r="E119" s="19">
        <v>2027</v>
      </c>
      <c r="F119" s="97">
        <v>73.193552767530946</v>
      </c>
    </row>
    <row r="120" spans="3:6" x14ac:dyDescent="0.25">
      <c r="D120" s="19" t="s">
        <v>176</v>
      </c>
      <c r="E120" s="19">
        <v>2030</v>
      </c>
      <c r="F120" s="97">
        <v>46.137865880580037</v>
      </c>
    </row>
    <row r="121" spans="3:6" x14ac:dyDescent="0.25">
      <c r="D121" s="19" t="s">
        <v>176</v>
      </c>
      <c r="E121" s="19">
        <v>2033</v>
      </c>
      <c r="F121" s="97">
        <v>34.93812928869707</v>
      </c>
    </row>
    <row r="122" spans="3:6" x14ac:dyDescent="0.25">
      <c r="D122" s="19" t="s">
        <v>176</v>
      </c>
      <c r="E122" s="19">
        <v>2035</v>
      </c>
      <c r="F122" s="97">
        <v>27.471638227441758</v>
      </c>
    </row>
    <row r="123" spans="3:6" x14ac:dyDescent="0.25">
      <c r="D123" s="19" t="s">
        <v>176</v>
      </c>
      <c r="E123" s="19">
        <v>2037</v>
      </c>
      <c r="F123" s="97">
        <v>22.774089751023496</v>
      </c>
    </row>
    <row r="124" spans="3:6" x14ac:dyDescent="0.25">
      <c r="D124" s="19" t="s">
        <v>176</v>
      </c>
      <c r="E124" s="19">
        <v>2040</v>
      </c>
      <c r="F124" s="97">
        <v>15.727767036396102</v>
      </c>
    </row>
    <row r="125" spans="3:6" x14ac:dyDescent="0.25">
      <c r="D125" s="19" t="s">
        <v>176</v>
      </c>
      <c r="E125" s="19">
        <v>2043</v>
      </c>
      <c r="F125" s="97">
        <v>9.6596165622714754</v>
      </c>
    </row>
    <row r="126" spans="3:6" x14ac:dyDescent="0.25">
      <c r="D126" s="19" t="s">
        <v>176</v>
      </c>
      <c r="E126" s="19">
        <v>2045</v>
      </c>
      <c r="F126" s="97">
        <v>8.2794492877500225</v>
      </c>
    </row>
    <row r="127" spans="3:6" x14ac:dyDescent="0.25">
      <c r="D127" s="19" t="s">
        <v>176</v>
      </c>
      <c r="E127" s="19">
        <v>2047</v>
      </c>
      <c r="F127" s="97">
        <v>7.0735333286609636</v>
      </c>
    </row>
    <row r="128" spans="3:6" x14ac:dyDescent="0.25">
      <c r="D128" s="19" t="s">
        <v>176</v>
      </c>
      <c r="E128" s="19">
        <v>2050</v>
      </c>
      <c r="F128" s="97">
        <v>5.2903275793547166</v>
      </c>
    </row>
    <row r="129" spans="3:6" x14ac:dyDescent="0.25">
      <c r="C129" s="19" t="str">
        <f>+D53</f>
        <v>MIN-P2-CAM6</v>
      </c>
      <c r="D129" s="19" t="s">
        <v>176</v>
      </c>
      <c r="E129" s="19">
        <v>2019</v>
      </c>
      <c r="F129" s="97">
        <v>29.863178560112861</v>
      </c>
    </row>
    <row r="130" spans="3:6" x14ac:dyDescent="0.25">
      <c r="D130" s="19" t="s">
        <v>176</v>
      </c>
      <c r="E130" s="19">
        <v>2020</v>
      </c>
      <c r="F130" s="97">
        <v>27.835107673690871</v>
      </c>
    </row>
    <row r="131" spans="3:6" x14ac:dyDescent="0.25">
      <c r="D131" s="19" t="s">
        <v>176</v>
      </c>
      <c r="E131" s="19">
        <v>2023</v>
      </c>
      <c r="F131" s="97">
        <v>17.559909024325922</v>
      </c>
    </row>
    <row r="132" spans="3:6" x14ac:dyDescent="0.25">
      <c r="D132" s="19" t="s">
        <v>176</v>
      </c>
      <c r="E132" s="19">
        <v>2025</v>
      </c>
      <c r="F132" s="97">
        <v>20.274712206938659</v>
      </c>
    </row>
    <row r="133" spans="3:6" x14ac:dyDescent="0.25">
      <c r="D133" s="19" t="s">
        <v>176</v>
      </c>
      <c r="E133" s="19">
        <v>2027</v>
      </c>
      <c r="F133" s="97">
        <v>12.813096418110867</v>
      </c>
    </row>
    <row r="134" spans="3:6" x14ac:dyDescent="0.25">
      <c r="D134" s="19" t="s">
        <v>176</v>
      </c>
      <c r="E134" s="19">
        <v>2030</v>
      </c>
      <c r="F134" s="97">
        <v>12.747595139993381</v>
      </c>
    </row>
    <row r="135" spans="3:6" x14ac:dyDescent="0.25">
      <c r="D135" s="19" t="s">
        <v>176</v>
      </c>
      <c r="E135" s="19">
        <v>2033</v>
      </c>
      <c r="F135" s="97">
        <v>8.1699853499332526</v>
      </c>
    </row>
    <row r="136" spans="3:6" x14ac:dyDescent="0.25">
      <c r="D136" s="19" t="s">
        <v>176</v>
      </c>
      <c r="E136" s="19">
        <v>2035</v>
      </c>
      <c r="F136" s="97">
        <v>8.8839477570677019</v>
      </c>
    </row>
    <row r="137" spans="3:6" x14ac:dyDescent="0.25">
      <c r="D137" s="19" t="s">
        <v>176</v>
      </c>
      <c r="E137" s="19">
        <v>2037</v>
      </c>
      <c r="F137" s="97">
        <v>7.6545148810463139</v>
      </c>
    </row>
    <row r="138" spans="3:6" x14ac:dyDescent="0.25">
      <c r="D138" s="19" t="s">
        <v>176</v>
      </c>
      <c r="E138" s="19">
        <v>2040</v>
      </c>
      <c r="F138" s="97">
        <v>5.5289075934361867</v>
      </c>
    </row>
    <row r="139" spans="3:6" x14ac:dyDescent="0.25">
      <c r="D139" s="19" t="s">
        <v>176</v>
      </c>
      <c r="E139" s="19">
        <v>2043</v>
      </c>
      <c r="F139" s="97">
        <v>4.8075273037748882</v>
      </c>
    </row>
    <row r="140" spans="3:6" x14ac:dyDescent="0.25">
      <c r="D140" s="19" t="s">
        <v>176</v>
      </c>
      <c r="E140" s="19">
        <v>2045</v>
      </c>
      <c r="F140" s="97">
        <v>4.3266071106673554</v>
      </c>
    </row>
    <row r="141" spans="3:6" x14ac:dyDescent="0.25">
      <c r="D141" s="19" t="s">
        <v>176</v>
      </c>
      <c r="E141" s="19">
        <v>2047</v>
      </c>
      <c r="F141" s="97">
        <v>3.9981896052775268</v>
      </c>
    </row>
    <row r="142" spans="3:6" x14ac:dyDescent="0.25">
      <c r="D142" s="19" t="s">
        <v>176</v>
      </c>
      <c r="E142" s="19">
        <v>2050</v>
      </c>
      <c r="F142" s="97">
        <v>3.5055633471927838</v>
      </c>
    </row>
    <row r="143" spans="3:6" x14ac:dyDescent="0.25">
      <c r="C143" s="19" t="str">
        <f>+D54</f>
        <v>MIN-P2-CAM7</v>
      </c>
      <c r="D143" s="19" t="s">
        <v>176</v>
      </c>
      <c r="E143" s="19">
        <v>2019</v>
      </c>
      <c r="F143" s="95">
        <v>13.730938960633223</v>
      </c>
    </row>
    <row r="144" spans="3:6" x14ac:dyDescent="0.25">
      <c r="D144" s="19" t="s">
        <v>176</v>
      </c>
      <c r="E144" s="19">
        <v>2020</v>
      </c>
      <c r="F144" s="95">
        <v>13.481821376850158</v>
      </c>
    </row>
    <row r="145" spans="4:6" x14ac:dyDescent="0.25">
      <c r="D145" s="19" t="s">
        <v>176</v>
      </c>
      <c r="E145" s="19">
        <v>2023</v>
      </c>
      <c r="F145" s="95">
        <v>13.508917511179082</v>
      </c>
    </row>
    <row r="146" spans="4:6" x14ac:dyDescent="0.25">
      <c r="D146" s="19" t="s">
        <v>176</v>
      </c>
      <c r="E146" s="19">
        <v>2025</v>
      </c>
      <c r="F146" s="95">
        <v>11.452716398983046</v>
      </c>
    </row>
    <row r="147" spans="4:6" x14ac:dyDescent="0.25">
      <c r="D147" s="19" t="s">
        <v>176</v>
      </c>
      <c r="E147" s="19">
        <v>2027</v>
      </c>
      <c r="F147" s="95">
        <v>9.7608949656530672</v>
      </c>
    </row>
    <row r="148" spans="4:6" x14ac:dyDescent="0.25">
      <c r="D148" s="19" t="s">
        <v>176</v>
      </c>
      <c r="E148" s="19">
        <v>2030</v>
      </c>
      <c r="F148" s="95">
        <v>7.6571590031467025</v>
      </c>
    </row>
    <row r="149" spans="4:6" x14ac:dyDescent="0.25">
      <c r="D149" s="19" t="s">
        <v>176</v>
      </c>
      <c r="E149" s="19">
        <v>2033</v>
      </c>
      <c r="F149" s="95">
        <v>6.1813413727745186</v>
      </c>
    </row>
    <row r="150" spans="4:6" x14ac:dyDescent="0.25">
      <c r="D150" s="19" t="s">
        <v>176</v>
      </c>
      <c r="E150" s="19">
        <v>2035</v>
      </c>
      <c r="F150" s="95">
        <v>5.2908833074602128</v>
      </c>
    </row>
    <row r="151" spans="4:6" x14ac:dyDescent="0.25">
      <c r="D151" s="19" t="s">
        <v>176</v>
      </c>
      <c r="E151" s="19">
        <v>2037</v>
      </c>
      <c r="F151" s="95">
        <v>4.5396783970548498</v>
      </c>
    </row>
    <row r="152" spans="4:6" x14ac:dyDescent="0.25">
      <c r="D152" s="19" t="s">
        <v>176</v>
      </c>
      <c r="E152" s="19">
        <v>2040</v>
      </c>
      <c r="F152" s="95">
        <v>3.6489860397841127</v>
      </c>
    </row>
    <row r="153" spans="4:6" x14ac:dyDescent="0.25">
      <c r="D153" s="19" t="s">
        <v>176</v>
      </c>
      <c r="E153" s="19">
        <v>2043</v>
      </c>
      <c r="F153" s="95">
        <v>0.66755939822291932</v>
      </c>
    </row>
    <row r="154" spans="4:6" x14ac:dyDescent="0.25">
      <c r="D154" s="19" t="s">
        <v>176</v>
      </c>
      <c r="E154" s="19">
        <v>2045</v>
      </c>
      <c r="F154" s="95">
        <v>0.56675340398689622</v>
      </c>
    </row>
    <row r="155" spans="4:6" x14ac:dyDescent="0.25">
      <c r="D155" s="19" t="s">
        <v>176</v>
      </c>
      <c r="E155" s="19">
        <v>2047</v>
      </c>
      <c r="F155" s="95">
        <v>0.48255766260835375</v>
      </c>
    </row>
    <row r="156" spans="4:6" x14ac:dyDescent="0.25">
      <c r="D156" s="19" t="s">
        <v>176</v>
      </c>
      <c r="E156" s="19">
        <v>2050</v>
      </c>
      <c r="F156" s="95">
        <v>0.19724675268257483</v>
      </c>
    </row>
  </sheetData>
  <mergeCells count="1">
    <mergeCell ref="C4:H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Posibles Gas</vt:lpstr>
      <vt:lpstr>Probables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2022-11-23T22:08:40Z</dcterms:created>
  <dcterms:modified xsi:type="dcterms:W3CDTF">2022-11-25T06:44:42Z</dcterms:modified>
</cp:coreProperties>
</file>