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Music\TIMES-UIS-v1-Nov\DataBases\"/>
    </mc:Choice>
  </mc:AlternateContent>
  <xr:revisionPtr revIDLastSave="0" documentId="13_ncr:1_{7D77BC09-9E17-4AE8-89F3-16F4A8952616}" xr6:coauthVersionLast="47" xr6:coauthVersionMax="47" xr10:uidLastSave="{00000000-0000-0000-0000-000000000000}"/>
  <bookViews>
    <workbookView xWindow="-28920" yWindow="-120" windowWidth="29040" windowHeight="15840" tabRatio="884" firstSheet="5" activeTab="9" xr2:uid="{C73C23FF-6F55-4CFC-A14F-DE8893533A35}"/>
  </bookViews>
  <sheets>
    <sheet name="Dina-19" sheetId="34" r:id="rId1"/>
    <sheet name="Floreña-19" sheetId="35" r:id="rId2"/>
    <sheet name="Apiay-19" sheetId="29" r:id="rId3"/>
    <sheet name="Barrancabermeja-19" sheetId="30" r:id="rId4"/>
    <sheet name="Ctagena Lineas Locales-19" sheetId="31" r:id="rId5"/>
    <sheet name="Cupiagua-19" sheetId="32" r:id="rId6"/>
    <sheet name="Cusiana-19" sheetId="33" r:id="rId7"/>
    <sheet name="BD_Producido" sheetId="27" r:id="rId8"/>
    <sheet name="BD_Consumido" sheetId="36" r:id="rId9"/>
    <sheet name="BD_Balance" sheetId="37" r:id="rId10"/>
    <sheet name="BD_BTU" sheetId="28" r:id="rId11"/>
    <sheet name="Catagena - Lineas locales" sheetId="21" r:id="rId12"/>
    <sheet name="Cartegena _ SPC" sheetId="22" r:id="rId13"/>
    <sheet name="Barranca" sheetId="20" r:id="rId14"/>
    <sheet name="Apiay" sheetId="15" r:id="rId15"/>
    <sheet name="Capachos" sheetId="16" r:id="rId16"/>
    <sheet name="Cupiagua" sheetId="17" r:id="rId17"/>
    <sheet name="Cusiana" sheetId="18" r:id="rId18"/>
    <sheet name="Dina" sheetId="19" r:id="rId19"/>
    <sheet name="El Morro" sheetId="7" r:id="rId20"/>
    <sheet name="Corcel" sheetId="5" r:id="rId21"/>
    <sheet name="Buenavista" sheetId="6" r:id="rId22"/>
    <sheet name="Capachos-Parex" sheetId="4" r:id="rId23"/>
    <sheet name="La Cañada" sheetId="13" r:id="rId24"/>
    <sheet name="Payoa Butano 71,4%" sheetId="24" r:id="rId25"/>
    <sheet name="Payoa Propano 71,4%" sheetId="25" r:id="rId26"/>
    <sheet name="Toqui Toqui" sheetId="26" r:id="rId27"/>
    <sheet name="PLEXAPORT" sheetId="12" r:id="rId28"/>
    <sheet name="NORGAS" sheetId="14" r:id="rId29"/>
    <sheet name="MONTAGAS" sheetId="11" r:id="rId30"/>
    <sheet name="IGLP" sheetId="23" r:id="rId31"/>
    <sheet name="CHILCO" sheetId="9" r:id="rId32"/>
    <sheet name="RAYOGAS" sheetId="8" r:id="rId33"/>
  </sheets>
  <externalReferences>
    <externalReference r:id="rId34"/>
    <externalReference r:id="rId35"/>
  </externalReferences>
  <definedNames>
    <definedName name="A">#REF!</definedName>
    <definedName name="anscount" hidden="1">3</definedName>
    <definedName name="B">#REF!</definedName>
    <definedName name="DApiay">[1]Inputs!$E$5</definedName>
    <definedName name="DCartagena">[1]Inputs!$E$8</definedName>
    <definedName name="DCupiagua">[1]Inputs!$E$11</definedName>
    <definedName name="DCusiana">[1]Inputs!$E$4</definedName>
    <definedName name="DDina">[1]Inputs!$E$6</definedName>
    <definedName name="DensApiay">[1]Inputs!$D$5</definedName>
    <definedName name="DensCartagena">[1]Inputs!$D$8</definedName>
    <definedName name="DensCupiagua">[1]Inputs!$D$11</definedName>
    <definedName name="DensCusiana">[1]Inputs!$D$4</definedName>
    <definedName name="DensDina">[1]Inputs!$D$6</definedName>
    <definedName name="DensFloreña">[1]Inputs!$D$12</definedName>
    <definedName name="DensGRB">[1]Inputs!$D$7</definedName>
    <definedName name="DFloreña">[1]Inputs!$E$12</definedName>
    <definedName name="DGRB">[1]Inputs!$E$7</definedName>
    <definedName name="FACTOR_COMPRES">#REF!</definedName>
    <definedName name="Generacion_Total">[2]Parametros!$B$5</definedName>
    <definedName name="GRAV.">#REF!</definedName>
    <definedName name="K_2">#REF!</definedName>
    <definedName name="K_3">#REF!</definedName>
    <definedName name="PEQ_PSIA">#REF!</definedName>
    <definedName name="PEQ_PSIG">#REF!</definedName>
    <definedName name="Periodicidad">[2]Parametros!$U$9</definedName>
    <definedName name="PRES_MED">#REF!</definedName>
    <definedName name="RVP">#REF!</definedName>
    <definedName name="TEMP_M">#REF!</definedName>
    <definedName name="T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37" l="1"/>
  <c r="O20" i="37"/>
  <c r="O21" i="37"/>
  <c r="O22" i="37"/>
  <c r="O23" i="37"/>
  <c r="O24" i="37"/>
  <c r="O25" i="37"/>
  <c r="O26" i="37"/>
  <c r="O8" i="37"/>
  <c r="O9" i="37"/>
  <c r="O10" i="37"/>
  <c r="O11" i="37"/>
  <c r="O12" i="37"/>
  <c r="O13" i="37"/>
  <c r="O14" i="37"/>
  <c r="O7" i="37"/>
  <c r="M7" i="37"/>
  <c r="M32" i="37" s="1"/>
  <c r="M19" i="37"/>
  <c r="W47" i="27"/>
  <c r="O45" i="37"/>
  <c r="G55" i="37"/>
  <c r="I27" i="37"/>
  <c r="M27" i="37"/>
  <c r="H27" i="37" l="1"/>
  <c r="J27" i="37"/>
  <c r="K27" i="37"/>
  <c r="G27" i="37"/>
  <c r="Y7" i="36" l="1"/>
  <c r="AX15" i="27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" i="20"/>
  <c r="AM15" i="27" l="1"/>
  <c r="AM22" i="27"/>
  <c r="AM21" i="27"/>
  <c r="AH22" i="27"/>
  <c r="AH21" i="27"/>
  <c r="AI20" i="27"/>
  <c r="AJ20" i="27"/>
  <c r="AK20" i="27"/>
  <c r="AL20" i="27"/>
  <c r="AM20" i="27"/>
  <c r="AH20" i="27"/>
  <c r="F7" i="27"/>
  <c r="W20" i="37" l="1"/>
  <c r="W21" i="37"/>
  <c r="K33" i="37"/>
  <c r="K34" i="37"/>
  <c r="K35" i="37"/>
  <c r="K36" i="37"/>
  <c r="K37" i="37"/>
  <c r="K38" i="37"/>
  <c r="K39" i="37"/>
  <c r="K32" i="37"/>
  <c r="E18" i="37"/>
  <c r="F18" i="37"/>
  <c r="G18" i="37"/>
  <c r="H18" i="37"/>
  <c r="I18" i="37"/>
  <c r="J18" i="37"/>
  <c r="K18" i="37"/>
  <c r="M18" i="37"/>
  <c r="D19" i="37"/>
  <c r="E19" i="37"/>
  <c r="G19" i="37"/>
  <c r="H19" i="37"/>
  <c r="I19" i="37"/>
  <c r="J19" i="37"/>
  <c r="K19" i="37"/>
  <c r="D20" i="37"/>
  <c r="E20" i="37"/>
  <c r="G20" i="37"/>
  <c r="H20" i="37"/>
  <c r="I20" i="37"/>
  <c r="J20" i="37"/>
  <c r="K20" i="37"/>
  <c r="D21" i="37"/>
  <c r="E21" i="37"/>
  <c r="G21" i="37"/>
  <c r="H21" i="37"/>
  <c r="I21" i="37"/>
  <c r="J21" i="37"/>
  <c r="K21" i="37"/>
  <c r="D22" i="37"/>
  <c r="E22" i="37"/>
  <c r="G22" i="37"/>
  <c r="H22" i="37"/>
  <c r="I22" i="37"/>
  <c r="J22" i="37"/>
  <c r="K22" i="37"/>
  <c r="D23" i="37"/>
  <c r="E23" i="37"/>
  <c r="G23" i="37"/>
  <c r="H23" i="37"/>
  <c r="I23" i="37"/>
  <c r="J23" i="37"/>
  <c r="K23" i="37"/>
  <c r="D24" i="37"/>
  <c r="E24" i="37"/>
  <c r="G24" i="37"/>
  <c r="H24" i="37"/>
  <c r="I24" i="37"/>
  <c r="J24" i="37"/>
  <c r="K24" i="37"/>
  <c r="D25" i="37"/>
  <c r="E25" i="37"/>
  <c r="G25" i="37"/>
  <c r="H25" i="37"/>
  <c r="I25" i="37"/>
  <c r="J25" i="37"/>
  <c r="K25" i="37"/>
  <c r="D26" i="37"/>
  <c r="E26" i="37"/>
  <c r="G26" i="37"/>
  <c r="H26" i="37"/>
  <c r="I26" i="37"/>
  <c r="J26" i="37"/>
  <c r="K26" i="37"/>
  <c r="E6" i="37"/>
  <c r="F6" i="37"/>
  <c r="G6" i="37"/>
  <c r="H6" i="37"/>
  <c r="I6" i="37"/>
  <c r="J6" i="37"/>
  <c r="K6" i="37"/>
  <c r="M6" i="37"/>
  <c r="D7" i="37"/>
  <c r="K7" i="37"/>
  <c r="D8" i="37"/>
  <c r="K8" i="37"/>
  <c r="D9" i="37"/>
  <c r="K9" i="37"/>
  <c r="D10" i="37"/>
  <c r="K10" i="37"/>
  <c r="D11" i="37"/>
  <c r="K11" i="37"/>
  <c r="D12" i="37"/>
  <c r="K12" i="37"/>
  <c r="D13" i="37"/>
  <c r="K13" i="37"/>
  <c r="D14" i="37"/>
  <c r="K14" i="37"/>
  <c r="D44" i="36"/>
  <c r="E44" i="36"/>
  <c r="F44" i="36"/>
  <c r="Q10" i="36" s="1"/>
  <c r="G44" i="36"/>
  <c r="H44" i="36"/>
  <c r="I44" i="36"/>
  <c r="D45" i="36"/>
  <c r="E45" i="36"/>
  <c r="F45" i="36"/>
  <c r="G45" i="36"/>
  <c r="H45" i="36"/>
  <c r="I45" i="36"/>
  <c r="D46" i="36"/>
  <c r="E46" i="36"/>
  <c r="F46" i="36"/>
  <c r="G46" i="36"/>
  <c r="H46" i="36"/>
  <c r="I46" i="36"/>
  <c r="D47" i="36"/>
  <c r="E47" i="36"/>
  <c r="F47" i="36"/>
  <c r="G47" i="36"/>
  <c r="H47" i="36"/>
  <c r="I47" i="36"/>
  <c r="D48" i="36"/>
  <c r="E48" i="36"/>
  <c r="F48" i="36"/>
  <c r="G48" i="36"/>
  <c r="H48" i="36"/>
  <c r="I48" i="36"/>
  <c r="D49" i="36"/>
  <c r="E49" i="36"/>
  <c r="F49" i="36"/>
  <c r="G49" i="36"/>
  <c r="H49" i="36"/>
  <c r="I49" i="36"/>
  <c r="D50" i="36"/>
  <c r="E50" i="36"/>
  <c r="F50" i="36"/>
  <c r="G50" i="36"/>
  <c r="H50" i="36"/>
  <c r="I50" i="36"/>
  <c r="D51" i="36"/>
  <c r="E51" i="36"/>
  <c r="F51" i="36"/>
  <c r="G51" i="36"/>
  <c r="H51" i="36"/>
  <c r="I51" i="36"/>
  <c r="D52" i="36"/>
  <c r="E52" i="36"/>
  <c r="F52" i="36"/>
  <c r="G52" i="36"/>
  <c r="H52" i="36"/>
  <c r="I52" i="36"/>
  <c r="D53" i="36"/>
  <c r="E53" i="36"/>
  <c r="F53" i="36"/>
  <c r="G53" i="36"/>
  <c r="H53" i="36"/>
  <c r="I53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T11" i="36" s="1"/>
  <c r="D56" i="36"/>
  <c r="E56" i="36"/>
  <c r="F56" i="36"/>
  <c r="Q11" i="36" s="1"/>
  <c r="G56" i="36"/>
  <c r="R11" i="36" s="1"/>
  <c r="AB11" i="36" s="1"/>
  <c r="AK11" i="36" s="1"/>
  <c r="H56" i="36"/>
  <c r="I56" i="36"/>
  <c r="D57" i="36"/>
  <c r="E57" i="36"/>
  <c r="F57" i="36"/>
  <c r="G57" i="36"/>
  <c r="H57" i="36"/>
  <c r="I57" i="36"/>
  <c r="D58" i="36"/>
  <c r="E58" i="36"/>
  <c r="F58" i="36"/>
  <c r="G58" i="36"/>
  <c r="H58" i="36"/>
  <c r="I58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2" i="36"/>
  <c r="E62" i="36"/>
  <c r="F62" i="36"/>
  <c r="G62" i="36"/>
  <c r="H62" i="36"/>
  <c r="I62" i="36"/>
  <c r="D63" i="36"/>
  <c r="E63" i="36"/>
  <c r="F63" i="36"/>
  <c r="G63" i="36"/>
  <c r="H63" i="36"/>
  <c r="I63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67" i="36"/>
  <c r="O12" i="36" s="1"/>
  <c r="E67" i="36"/>
  <c r="F67" i="36"/>
  <c r="G67" i="36"/>
  <c r="H67" i="36"/>
  <c r="I67" i="36"/>
  <c r="T12" i="36" s="1"/>
  <c r="D68" i="36"/>
  <c r="E68" i="36"/>
  <c r="F68" i="36"/>
  <c r="G68" i="36"/>
  <c r="R12" i="36" s="1"/>
  <c r="AB12" i="36" s="1"/>
  <c r="AK12" i="36" s="1"/>
  <c r="H68" i="36"/>
  <c r="I68" i="36"/>
  <c r="D69" i="36"/>
  <c r="E69" i="36"/>
  <c r="F69" i="36"/>
  <c r="G69" i="36"/>
  <c r="H69" i="36"/>
  <c r="I69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O13" i="36" s="1"/>
  <c r="E79" i="36"/>
  <c r="F79" i="36"/>
  <c r="G79" i="36"/>
  <c r="H79" i="36"/>
  <c r="S13" i="36" s="1"/>
  <c r="S41" i="36" s="1"/>
  <c r="S53" i="36" s="1"/>
  <c r="I79" i="36"/>
  <c r="D80" i="36"/>
  <c r="E80" i="36"/>
  <c r="F80" i="36"/>
  <c r="G80" i="36"/>
  <c r="R13" i="36" s="1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3" i="36"/>
  <c r="E83" i="36"/>
  <c r="F83" i="36"/>
  <c r="G83" i="36"/>
  <c r="H83" i="36"/>
  <c r="I83" i="36"/>
  <c r="D84" i="36"/>
  <c r="E84" i="36"/>
  <c r="F84" i="36"/>
  <c r="G84" i="36"/>
  <c r="H84" i="36"/>
  <c r="I84" i="36"/>
  <c r="D85" i="36"/>
  <c r="E85" i="36"/>
  <c r="F85" i="36"/>
  <c r="G85" i="36"/>
  <c r="H85" i="36"/>
  <c r="I85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0" i="36"/>
  <c r="E90" i="36"/>
  <c r="F90" i="36"/>
  <c r="G90" i="36"/>
  <c r="H90" i="36"/>
  <c r="I90" i="36"/>
  <c r="D91" i="36"/>
  <c r="E91" i="36"/>
  <c r="F91" i="36"/>
  <c r="G91" i="36"/>
  <c r="H91" i="36"/>
  <c r="I91" i="36"/>
  <c r="D92" i="36"/>
  <c r="E92" i="36"/>
  <c r="F92" i="36"/>
  <c r="Q14" i="36" s="1"/>
  <c r="G92" i="36"/>
  <c r="R14" i="36" s="1"/>
  <c r="H92" i="36"/>
  <c r="I92" i="36"/>
  <c r="D93" i="36"/>
  <c r="E93" i="36"/>
  <c r="F93" i="36"/>
  <c r="G93" i="36"/>
  <c r="H93" i="36"/>
  <c r="I93" i="36"/>
  <c r="D94" i="36"/>
  <c r="E94" i="36"/>
  <c r="F94" i="36"/>
  <c r="G94" i="36"/>
  <c r="H94" i="36"/>
  <c r="I94" i="36"/>
  <c r="D95" i="36"/>
  <c r="E95" i="36"/>
  <c r="F95" i="36"/>
  <c r="G95" i="36"/>
  <c r="H95" i="36"/>
  <c r="I95" i="36"/>
  <c r="D96" i="36"/>
  <c r="E96" i="36"/>
  <c r="F96" i="36"/>
  <c r="G96" i="36"/>
  <c r="H96" i="36"/>
  <c r="I96" i="36"/>
  <c r="D97" i="36"/>
  <c r="E97" i="36"/>
  <c r="F97" i="36"/>
  <c r="G97" i="36"/>
  <c r="H97" i="36"/>
  <c r="I97" i="36"/>
  <c r="D98" i="36"/>
  <c r="E98" i="36"/>
  <c r="F98" i="36"/>
  <c r="G98" i="36"/>
  <c r="H98" i="36"/>
  <c r="I98" i="36"/>
  <c r="D99" i="36"/>
  <c r="E99" i="36"/>
  <c r="F99" i="36"/>
  <c r="G99" i="36"/>
  <c r="H99" i="36"/>
  <c r="I99" i="36"/>
  <c r="D100" i="36"/>
  <c r="E100" i="36"/>
  <c r="F100" i="36"/>
  <c r="G100" i="36"/>
  <c r="H100" i="36"/>
  <c r="I100" i="36"/>
  <c r="D101" i="36"/>
  <c r="E101" i="36"/>
  <c r="F101" i="36"/>
  <c r="G101" i="36"/>
  <c r="H101" i="36"/>
  <c r="I101" i="36"/>
  <c r="D102" i="36"/>
  <c r="E102" i="36"/>
  <c r="F102" i="36"/>
  <c r="G102" i="36"/>
  <c r="H102" i="36"/>
  <c r="I102" i="36"/>
  <c r="I43" i="36"/>
  <c r="H43" i="36"/>
  <c r="G43" i="36"/>
  <c r="F43" i="36"/>
  <c r="E43" i="36"/>
  <c r="D43" i="36"/>
  <c r="D8" i="36"/>
  <c r="E8" i="36"/>
  <c r="F8" i="36"/>
  <c r="G8" i="36"/>
  <c r="H8" i="36"/>
  <c r="I8" i="36"/>
  <c r="J8" i="36"/>
  <c r="D9" i="36"/>
  <c r="E9" i="36"/>
  <c r="F9" i="36"/>
  <c r="G9" i="36"/>
  <c r="H9" i="36"/>
  <c r="I9" i="36"/>
  <c r="J9" i="36"/>
  <c r="D10" i="36"/>
  <c r="E10" i="36"/>
  <c r="P7" i="36" s="1"/>
  <c r="F10" i="36"/>
  <c r="G10" i="36"/>
  <c r="H10" i="36"/>
  <c r="I10" i="36"/>
  <c r="T7" i="36" s="1"/>
  <c r="J10" i="36"/>
  <c r="D11" i="36"/>
  <c r="E11" i="36"/>
  <c r="F11" i="36"/>
  <c r="G11" i="36"/>
  <c r="H11" i="36"/>
  <c r="I11" i="36"/>
  <c r="J11" i="36"/>
  <c r="D12" i="36"/>
  <c r="E12" i="36"/>
  <c r="F12" i="36"/>
  <c r="G12" i="36"/>
  <c r="H12" i="36"/>
  <c r="I12" i="36"/>
  <c r="J12" i="36"/>
  <c r="D13" i="36"/>
  <c r="E13" i="36"/>
  <c r="F13" i="36"/>
  <c r="G13" i="36"/>
  <c r="H13" i="36"/>
  <c r="I13" i="36"/>
  <c r="J13" i="36"/>
  <c r="D14" i="36"/>
  <c r="E14" i="36"/>
  <c r="F14" i="36"/>
  <c r="G14" i="36"/>
  <c r="H14" i="36"/>
  <c r="I14" i="36"/>
  <c r="J14" i="36"/>
  <c r="D15" i="36"/>
  <c r="E15" i="36"/>
  <c r="F15" i="36"/>
  <c r="G15" i="36"/>
  <c r="H15" i="36"/>
  <c r="I15" i="36"/>
  <c r="J15" i="36"/>
  <c r="D16" i="36"/>
  <c r="E16" i="36"/>
  <c r="F16" i="36"/>
  <c r="G16" i="36"/>
  <c r="H16" i="36"/>
  <c r="I16" i="36"/>
  <c r="J16" i="36"/>
  <c r="D17" i="36"/>
  <c r="E17" i="36"/>
  <c r="F17" i="36"/>
  <c r="G17" i="36"/>
  <c r="H17" i="36"/>
  <c r="I17" i="36"/>
  <c r="J17" i="36"/>
  <c r="D18" i="36"/>
  <c r="E18" i="36"/>
  <c r="F18" i="36"/>
  <c r="G18" i="36"/>
  <c r="H18" i="36"/>
  <c r="I18" i="36"/>
  <c r="J18" i="36"/>
  <c r="D19" i="36"/>
  <c r="E19" i="36"/>
  <c r="F19" i="36"/>
  <c r="Q8" i="36" s="1"/>
  <c r="Q36" i="36" s="1"/>
  <c r="Q48" i="36" s="1"/>
  <c r="G19" i="36"/>
  <c r="H19" i="36"/>
  <c r="I19" i="36"/>
  <c r="J19" i="36"/>
  <c r="U8" i="36" s="1"/>
  <c r="U36" i="36" s="1"/>
  <c r="U48" i="36" s="1"/>
  <c r="D20" i="36"/>
  <c r="E20" i="36"/>
  <c r="F20" i="36"/>
  <c r="G20" i="36"/>
  <c r="R8" i="36" s="1"/>
  <c r="AB8" i="36" s="1"/>
  <c r="AK8" i="36" s="1"/>
  <c r="H20" i="36"/>
  <c r="I20" i="36"/>
  <c r="J20" i="36"/>
  <c r="D21" i="36"/>
  <c r="E21" i="36"/>
  <c r="F21" i="36"/>
  <c r="G21" i="36"/>
  <c r="H21" i="36"/>
  <c r="S8" i="36" s="1"/>
  <c r="AC8" i="36" s="1"/>
  <c r="AL8" i="36" s="1"/>
  <c r="I21" i="36"/>
  <c r="J21" i="36"/>
  <c r="D22" i="36"/>
  <c r="E22" i="36"/>
  <c r="P8" i="36" s="1"/>
  <c r="F22" i="36"/>
  <c r="G22" i="36"/>
  <c r="H22" i="36"/>
  <c r="I22" i="36"/>
  <c r="J22" i="36"/>
  <c r="D23" i="36"/>
  <c r="E23" i="36"/>
  <c r="F23" i="36"/>
  <c r="G23" i="36"/>
  <c r="H23" i="36"/>
  <c r="I23" i="36"/>
  <c r="J23" i="36"/>
  <c r="D24" i="36"/>
  <c r="E24" i="36"/>
  <c r="F24" i="36"/>
  <c r="G24" i="36"/>
  <c r="H24" i="36"/>
  <c r="I24" i="36"/>
  <c r="J24" i="36"/>
  <c r="D25" i="36"/>
  <c r="E25" i="36"/>
  <c r="F25" i="36"/>
  <c r="G25" i="36"/>
  <c r="H25" i="36"/>
  <c r="I25" i="36"/>
  <c r="J25" i="36"/>
  <c r="D26" i="36"/>
  <c r="E26" i="36"/>
  <c r="F26" i="36"/>
  <c r="G26" i="36"/>
  <c r="H26" i="36"/>
  <c r="I26" i="36"/>
  <c r="J26" i="36"/>
  <c r="D27" i="36"/>
  <c r="E27" i="36"/>
  <c r="F27" i="36"/>
  <c r="G27" i="36"/>
  <c r="H27" i="36"/>
  <c r="I27" i="36"/>
  <c r="J27" i="36"/>
  <c r="D28" i="36"/>
  <c r="E28" i="36"/>
  <c r="F28" i="36"/>
  <c r="G28" i="36"/>
  <c r="H28" i="36"/>
  <c r="I28" i="36"/>
  <c r="J28" i="36"/>
  <c r="D29" i="36"/>
  <c r="E29" i="36"/>
  <c r="F29" i="36"/>
  <c r="G29" i="36"/>
  <c r="H29" i="36"/>
  <c r="I29" i="36"/>
  <c r="J29" i="36"/>
  <c r="D30" i="36"/>
  <c r="E30" i="36"/>
  <c r="F30" i="36"/>
  <c r="G30" i="36"/>
  <c r="H30" i="36"/>
  <c r="I30" i="36"/>
  <c r="J30" i="36"/>
  <c r="D31" i="36"/>
  <c r="E31" i="36"/>
  <c r="F31" i="36"/>
  <c r="G31" i="36"/>
  <c r="H31" i="36"/>
  <c r="I31" i="36"/>
  <c r="J31" i="36"/>
  <c r="D32" i="36"/>
  <c r="E32" i="36"/>
  <c r="F32" i="36"/>
  <c r="G32" i="36"/>
  <c r="R9" i="36" s="1"/>
  <c r="H32" i="36"/>
  <c r="I32" i="36"/>
  <c r="J32" i="36"/>
  <c r="D33" i="36"/>
  <c r="O9" i="36" s="1"/>
  <c r="E33" i="36"/>
  <c r="F33" i="36"/>
  <c r="G33" i="36"/>
  <c r="H33" i="36"/>
  <c r="S9" i="36" s="1"/>
  <c r="I33" i="36"/>
  <c r="J33" i="36"/>
  <c r="D34" i="36"/>
  <c r="E34" i="36"/>
  <c r="F34" i="36"/>
  <c r="G34" i="36"/>
  <c r="H34" i="36"/>
  <c r="I34" i="36"/>
  <c r="J34" i="36"/>
  <c r="D35" i="36"/>
  <c r="E35" i="36"/>
  <c r="F35" i="36"/>
  <c r="G35" i="36"/>
  <c r="H35" i="36"/>
  <c r="I35" i="36"/>
  <c r="J35" i="36"/>
  <c r="D36" i="36"/>
  <c r="E36" i="36"/>
  <c r="F36" i="36"/>
  <c r="G36" i="36"/>
  <c r="H36" i="36"/>
  <c r="I36" i="36"/>
  <c r="J36" i="36"/>
  <c r="D37" i="36"/>
  <c r="E37" i="36"/>
  <c r="F37" i="36"/>
  <c r="G37" i="36"/>
  <c r="H37" i="36"/>
  <c r="I37" i="36"/>
  <c r="J37" i="36"/>
  <c r="D38" i="36"/>
  <c r="E38" i="36"/>
  <c r="F38" i="36"/>
  <c r="G38" i="36"/>
  <c r="H38" i="36"/>
  <c r="I38" i="36"/>
  <c r="J38" i="36"/>
  <c r="D39" i="36"/>
  <c r="E39" i="36"/>
  <c r="F39" i="36"/>
  <c r="G39" i="36"/>
  <c r="H39" i="36"/>
  <c r="I39" i="36"/>
  <c r="J39" i="36"/>
  <c r="D40" i="36"/>
  <c r="E40" i="36"/>
  <c r="F40" i="36"/>
  <c r="G40" i="36"/>
  <c r="H40" i="36"/>
  <c r="I40" i="36"/>
  <c r="J40" i="36"/>
  <c r="D41" i="36"/>
  <c r="E41" i="36"/>
  <c r="F41" i="36"/>
  <c r="G41" i="36"/>
  <c r="H41" i="36"/>
  <c r="I41" i="36"/>
  <c r="J41" i="36"/>
  <c r="D42" i="36"/>
  <c r="E42" i="36"/>
  <c r="F42" i="36"/>
  <c r="G42" i="36"/>
  <c r="H42" i="36"/>
  <c r="I42" i="36"/>
  <c r="J42" i="36"/>
  <c r="J7" i="36"/>
  <c r="I7" i="36"/>
  <c r="H7" i="36"/>
  <c r="G7" i="36"/>
  <c r="F7" i="36"/>
  <c r="E7" i="36"/>
  <c r="D7" i="36"/>
  <c r="C102" i="36"/>
  <c r="C101" i="36"/>
  <c r="C100" i="36"/>
  <c r="C99" i="36"/>
  <c r="C98" i="36"/>
  <c r="C97" i="36"/>
  <c r="C96" i="36"/>
  <c r="C95" i="36"/>
  <c r="C94" i="36"/>
  <c r="C93" i="36"/>
  <c r="C92" i="36"/>
  <c r="C91" i="36"/>
  <c r="C90" i="36"/>
  <c r="C89" i="36"/>
  <c r="C88" i="36"/>
  <c r="C87" i="36"/>
  <c r="C86" i="36"/>
  <c r="C85" i="36"/>
  <c r="C84" i="36"/>
  <c r="C83" i="36"/>
  <c r="C82" i="36"/>
  <c r="C81" i="36"/>
  <c r="C80" i="36"/>
  <c r="C79" i="36"/>
  <c r="C78" i="36"/>
  <c r="C77" i="36"/>
  <c r="C76" i="36"/>
  <c r="C75" i="36"/>
  <c r="C74" i="36"/>
  <c r="C73" i="36"/>
  <c r="C72" i="36"/>
  <c r="C71" i="36"/>
  <c r="C70" i="36"/>
  <c r="C69" i="36"/>
  <c r="C68" i="36"/>
  <c r="C67" i="36"/>
  <c r="C66" i="36"/>
  <c r="C65" i="36"/>
  <c r="C64" i="36"/>
  <c r="C63" i="36"/>
  <c r="C62" i="36"/>
  <c r="C61" i="36"/>
  <c r="C60" i="36"/>
  <c r="C59" i="36"/>
  <c r="C58" i="36"/>
  <c r="C57" i="36"/>
  <c r="C56" i="36"/>
  <c r="C55" i="36"/>
  <c r="C54" i="36"/>
  <c r="C53" i="36"/>
  <c r="C52" i="36"/>
  <c r="C51" i="36"/>
  <c r="C50" i="36"/>
  <c r="C49" i="36"/>
  <c r="C48" i="36"/>
  <c r="C47" i="36"/>
  <c r="C46" i="36"/>
  <c r="C45" i="36"/>
  <c r="C44" i="36"/>
  <c r="C43" i="36"/>
  <c r="W35" i="36"/>
  <c r="U30" i="36"/>
  <c r="T30" i="36"/>
  <c r="S30" i="36"/>
  <c r="P30" i="36"/>
  <c r="O30" i="36"/>
  <c r="U29" i="36"/>
  <c r="R29" i="36"/>
  <c r="Q29" i="36"/>
  <c r="T27" i="36"/>
  <c r="S27" i="36"/>
  <c r="R27" i="36"/>
  <c r="R30" i="36" s="1"/>
  <c r="Q27" i="36"/>
  <c r="Q30" i="36" s="1"/>
  <c r="P27" i="36"/>
  <c r="O27" i="36"/>
  <c r="U26" i="36"/>
  <c r="T26" i="36"/>
  <c r="T29" i="36" s="1"/>
  <c r="S26" i="36"/>
  <c r="S29" i="36" s="1"/>
  <c r="R26" i="36"/>
  <c r="Q26" i="36"/>
  <c r="P26" i="36"/>
  <c r="P29" i="36" s="1"/>
  <c r="O26" i="36"/>
  <c r="O29" i="36" s="1"/>
  <c r="O8" i="36"/>
  <c r="T8" i="36"/>
  <c r="U14" i="36"/>
  <c r="U13" i="36"/>
  <c r="AE13" i="36" s="1"/>
  <c r="AN13" i="36" s="1"/>
  <c r="AN12" i="36"/>
  <c r="AE12" i="36"/>
  <c r="U12" i="36"/>
  <c r="U40" i="36" s="1"/>
  <c r="U52" i="36" s="1"/>
  <c r="S12" i="36"/>
  <c r="AC12" i="36" s="1"/>
  <c r="AL12" i="36" s="1"/>
  <c r="U11" i="36"/>
  <c r="AE11" i="36" s="1"/>
  <c r="AN11" i="36" s="1"/>
  <c r="U10" i="36"/>
  <c r="U7" i="36"/>
  <c r="U36" i="27"/>
  <c r="U37" i="27"/>
  <c r="U35" i="27"/>
  <c r="U7" i="27"/>
  <c r="E8" i="27"/>
  <c r="F8" i="27"/>
  <c r="G8" i="27"/>
  <c r="H8" i="27"/>
  <c r="I8" i="27"/>
  <c r="J8" i="27"/>
  <c r="E9" i="27"/>
  <c r="F9" i="27"/>
  <c r="G9" i="27"/>
  <c r="H9" i="27"/>
  <c r="I9" i="27"/>
  <c r="J9" i="27"/>
  <c r="E10" i="27"/>
  <c r="F10" i="27"/>
  <c r="G10" i="27"/>
  <c r="H10" i="27"/>
  <c r="I10" i="27"/>
  <c r="J10" i="27"/>
  <c r="E11" i="27"/>
  <c r="F11" i="27"/>
  <c r="G11" i="27"/>
  <c r="H11" i="27"/>
  <c r="I11" i="27"/>
  <c r="J11" i="27"/>
  <c r="E12" i="27"/>
  <c r="F12" i="27"/>
  <c r="G12" i="27"/>
  <c r="H12" i="27"/>
  <c r="I12" i="27"/>
  <c r="J12" i="27"/>
  <c r="E13" i="27"/>
  <c r="F13" i="27"/>
  <c r="G13" i="27"/>
  <c r="H13" i="27"/>
  <c r="I13" i="27"/>
  <c r="J13" i="27"/>
  <c r="E14" i="27"/>
  <c r="F14" i="27"/>
  <c r="G14" i="27"/>
  <c r="H14" i="27"/>
  <c r="I14" i="27"/>
  <c r="J14" i="27"/>
  <c r="E15" i="27"/>
  <c r="F15" i="27"/>
  <c r="G15" i="27"/>
  <c r="H15" i="27"/>
  <c r="I15" i="27"/>
  <c r="J15" i="27"/>
  <c r="E16" i="27"/>
  <c r="F16" i="27"/>
  <c r="G16" i="27"/>
  <c r="H16" i="27"/>
  <c r="I16" i="27"/>
  <c r="J16" i="27"/>
  <c r="E17" i="27"/>
  <c r="F17" i="27"/>
  <c r="G17" i="27"/>
  <c r="H17" i="27"/>
  <c r="I17" i="27"/>
  <c r="J17" i="27"/>
  <c r="E18" i="27"/>
  <c r="F18" i="27"/>
  <c r="G18" i="27"/>
  <c r="H18" i="27"/>
  <c r="I18" i="27"/>
  <c r="J18" i="27"/>
  <c r="E19" i="27"/>
  <c r="F19" i="27"/>
  <c r="G19" i="27"/>
  <c r="H19" i="27"/>
  <c r="I19" i="27"/>
  <c r="J19" i="27"/>
  <c r="E20" i="27"/>
  <c r="F20" i="27"/>
  <c r="G20" i="27"/>
  <c r="H20" i="27"/>
  <c r="I20" i="27"/>
  <c r="J20" i="27"/>
  <c r="E21" i="27"/>
  <c r="F21" i="27"/>
  <c r="G21" i="27"/>
  <c r="H21" i="27"/>
  <c r="I21" i="27"/>
  <c r="J21" i="27"/>
  <c r="E22" i="27"/>
  <c r="F22" i="27"/>
  <c r="G22" i="27"/>
  <c r="H22" i="27"/>
  <c r="I22" i="27"/>
  <c r="J22" i="27"/>
  <c r="E23" i="27"/>
  <c r="F23" i="27"/>
  <c r="G23" i="27"/>
  <c r="H23" i="27"/>
  <c r="I23" i="27"/>
  <c r="J23" i="27"/>
  <c r="E24" i="27"/>
  <c r="F24" i="27"/>
  <c r="G24" i="27"/>
  <c r="H24" i="27"/>
  <c r="I24" i="27"/>
  <c r="J24" i="27"/>
  <c r="E25" i="27"/>
  <c r="F25" i="27"/>
  <c r="G25" i="27"/>
  <c r="H25" i="27"/>
  <c r="I25" i="27"/>
  <c r="J25" i="27"/>
  <c r="E26" i="27"/>
  <c r="F26" i="27"/>
  <c r="G26" i="27"/>
  <c r="H26" i="27"/>
  <c r="I26" i="27"/>
  <c r="J26" i="27"/>
  <c r="E27" i="27"/>
  <c r="F27" i="27"/>
  <c r="G27" i="27"/>
  <c r="H27" i="27"/>
  <c r="I27" i="27"/>
  <c r="J27" i="27"/>
  <c r="E28" i="27"/>
  <c r="F28" i="27"/>
  <c r="G28" i="27"/>
  <c r="H28" i="27"/>
  <c r="I28" i="27"/>
  <c r="J28" i="27"/>
  <c r="E29" i="27"/>
  <c r="F29" i="27"/>
  <c r="G29" i="27"/>
  <c r="H29" i="27"/>
  <c r="I29" i="27"/>
  <c r="J29" i="27"/>
  <c r="E30" i="27"/>
  <c r="F30" i="27"/>
  <c r="G30" i="27"/>
  <c r="H30" i="27"/>
  <c r="I30" i="27"/>
  <c r="J30" i="27"/>
  <c r="E31" i="27"/>
  <c r="F31" i="27"/>
  <c r="G31" i="27"/>
  <c r="H31" i="27"/>
  <c r="I31" i="27"/>
  <c r="J31" i="27"/>
  <c r="E32" i="27"/>
  <c r="F32" i="27"/>
  <c r="G32" i="27"/>
  <c r="H32" i="27"/>
  <c r="I32" i="27"/>
  <c r="J32" i="27"/>
  <c r="E33" i="27"/>
  <c r="F33" i="27"/>
  <c r="G33" i="27"/>
  <c r="H33" i="27"/>
  <c r="I33" i="27"/>
  <c r="J33" i="27"/>
  <c r="E34" i="27"/>
  <c r="F34" i="27"/>
  <c r="G34" i="27"/>
  <c r="H34" i="27"/>
  <c r="I34" i="27"/>
  <c r="J34" i="27"/>
  <c r="E35" i="27"/>
  <c r="F35" i="27"/>
  <c r="G35" i="27"/>
  <c r="H35" i="27"/>
  <c r="I35" i="27"/>
  <c r="J35" i="27"/>
  <c r="E36" i="27"/>
  <c r="F36" i="27"/>
  <c r="G36" i="27"/>
  <c r="H36" i="27"/>
  <c r="I36" i="27"/>
  <c r="J36" i="27"/>
  <c r="E37" i="27"/>
  <c r="F37" i="27"/>
  <c r="G37" i="27"/>
  <c r="H37" i="27"/>
  <c r="I37" i="27"/>
  <c r="J37" i="27"/>
  <c r="E38" i="27"/>
  <c r="F38" i="27"/>
  <c r="G38" i="27"/>
  <c r="H38" i="27"/>
  <c r="I38" i="27"/>
  <c r="J38" i="27"/>
  <c r="E39" i="27"/>
  <c r="F39" i="27"/>
  <c r="G39" i="27"/>
  <c r="H39" i="27"/>
  <c r="I39" i="27"/>
  <c r="J39" i="27"/>
  <c r="E40" i="27"/>
  <c r="F40" i="27"/>
  <c r="G40" i="27"/>
  <c r="H40" i="27"/>
  <c r="I40" i="27"/>
  <c r="J40" i="27"/>
  <c r="E41" i="27"/>
  <c r="F41" i="27"/>
  <c r="G41" i="27"/>
  <c r="H41" i="27"/>
  <c r="I41" i="27"/>
  <c r="J41" i="27"/>
  <c r="E42" i="27"/>
  <c r="F42" i="27"/>
  <c r="G42" i="27"/>
  <c r="H42" i="27"/>
  <c r="I42" i="27"/>
  <c r="J42" i="27"/>
  <c r="J7" i="27"/>
  <c r="I7" i="27"/>
  <c r="H7" i="27"/>
  <c r="G7" i="27"/>
  <c r="E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7" i="27"/>
  <c r="P29" i="27"/>
  <c r="Q29" i="27"/>
  <c r="R29" i="27"/>
  <c r="S29" i="27"/>
  <c r="T29" i="27"/>
  <c r="U29" i="27"/>
  <c r="O29" i="27"/>
  <c r="U26" i="27"/>
  <c r="T26" i="27"/>
  <c r="S26" i="27"/>
  <c r="R26" i="27"/>
  <c r="Q26" i="27"/>
  <c r="P26" i="27"/>
  <c r="O26" i="27"/>
  <c r="P12" i="36" l="1"/>
  <c r="P11" i="36"/>
  <c r="Z11" i="36" s="1"/>
  <c r="AI11" i="36" s="1"/>
  <c r="U41" i="36"/>
  <c r="U53" i="36" s="1"/>
  <c r="U39" i="36"/>
  <c r="U51" i="36" s="1"/>
  <c r="R10" i="36"/>
  <c r="AB10" i="36" s="1"/>
  <c r="AK10" i="36" s="1"/>
  <c r="O37" i="36"/>
  <c r="O49" i="36" s="1"/>
  <c r="Y9" i="36"/>
  <c r="AH9" i="36" s="1"/>
  <c r="R7" i="36"/>
  <c r="R35" i="36" s="1"/>
  <c r="R47" i="36" s="1"/>
  <c r="Q7" i="36"/>
  <c r="Q35" i="36" s="1"/>
  <c r="Q47" i="36" s="1"/>
  <c r="T36" i="36"/>
  <c r="T48" i="36" s="1"/>
  <c r="AD8" i="36"/>
  <c r="AM8" i="36" s="1"/>
  <c r="Q39" i="36"/>
  <c r="Q51" i="36" s="1"/>
  <c r="AA11" i="36"/>
  <c r="AJ11" i="36" s="1"/>
  <c r="T40" i="36"/>
  <c r="T52" i="36" s="1"/>
  <c r="AD12" i="36"/>
  <c r="AM12" i="36" s="1"/>
  <c r="O41" i="36"/>
  <c r="O53" i="36" s="1"/>
  <c r="Y13" i="36"/>
  <c r="AH13" i="36" s="1"/>
  <c r="AB14" i="36"/>
  <c r="AK14" i="36" s="1"/>
  <c r="R42" i="36"/>
  <c r="R54" i="36" s="1"/>
  <c r="AA7" i="36"/>
  <c r="AJ7" i="36" s="1"/>
  <c r="U35" i="36"/>
  <c r="U47" i="36" s="1"/>
  <c r="AE7" i="36"/>
  <c r="AN7" i="36" s="1"/>
  <c r="AB9" i="36"/>
  <c r="AK9" i="36" s="1"/>
  <c r="R37" i="36"/>
  <c r="R49" i="36" s="1"/>
  <c r="T35" i="36"/>
  <c r="T47" i="36" s="1"/>
  <c r="AD7" i="36"/>
  <c r="AM7" i="36" s="1"/>
  <c r="P36" i="36"/>
  <c r="P48" i="36" s="1"/>
  <c r="F20" i="37" s="1"/>
  <c r="Z8" i="36"/>
  <c r="AI8" i="36" s="1"/>
  <c r="Y8" i="36"/>
  <c r="AH8" i="36" s="1"/>
  <c r="O36" i="36"/>
  <c r="O48" i="36" s="1"/>
  <c r="Q38" i="36"/>
  <c r="Q50" i="36" s="1"/>
  <c r="AA10" i="36"/>
  <c r="AJ10" i="36" s="1"/>
  <c r="AD11" i="36"/>
  <c r="AM11" i="36" s="1"/>
  <c r="T39" i="36"/>
  <c r="T51" i="36" s="1"/>
  <c r="Y12" i="36"/>
  <c r="AH12" i="36" s="1"/>
  <c r="O40" i="36"/>
  <c r="O52" i="36" s="1"/>
  <c r="P40" i="36"/>
  <c r="P52" i="36" s="1"/>
  <c r="F24" i="37" s="1"/>
  <c r="Z12" i="36"/>
  <c r="AI12" i="36" s="1"/>
  <c r="AB13" i="36"/>
  <c r="AK13" i="36" s="1"/>
  <c r="R41" i="36"/>
  <c r="R53" i="36" s="1"/>
  <c r="Q42" i="36"/>
  <c r="Q54" i="36" s="1"/>
  <c r="AA14" i="36"/>
  <c r="AJ14" i="36" s="1"/>
  <c r="S37" i="36"/>
  <c r="S49" i="36" s="1"/>
  <c r="AC9" i="36"/>
  <c r="AL9" i="36" s="1"/>
  <c r="P35" i="36"/>
  <c r="P47" i="36" s="1"/>
  <c r="F19" i="37" s="1"/>
  <c r="Z7" i="36"/>
  <c r="AI7" i="36" s="1"/>
  <c r="S36" i="36"/>
  <c r="S48" i="36" s="1"/>
  <c r="S7" i="36"/>
  <c r="AB7" i="36"/>
  <c r="AK7" i="36" s="1"/>
  <c r="U38" i="36"/>
  <c r="U50" i="36" s="1"/>
  <c r="AE10" i="36"/>
  <c r="AN10" i="36" s="1"/>
  <c r="P9" i="36"/>
  <c r="P39" i="36"/>
  <c r="P51" i="36" s="1"/>
  <c r="F23" i="37" s="1"/>
  <c r="O10" i="36"/>
  <c r="P10" i="36"/>
  <c r="O11" i="36"/>
  <c r="Q12" i="36"/>
  <c r="P13" i="36"/>
  <c r="Q13" i="36"/>
  <c r="O14" i="36"/>
  <c r="S14" i="36"/>
  <c r="P14" i="36"/>
  <c r="T14" i="36"/>
  <c r="Q9" i="36"/>
  <c r="U9" i="36"/>
  <c r="S40" i="36"/>
  <c r="S52" i="36" s="1"/>
  <c r="AC13" i="36"/>
  <c r="AL13" i="36" s="1"/>
  <c r="R39" i="36"/>
  <c r="R51" i="36" s="1"/>
  <c r="O7" i="36"/>
  <c r="AE8" i="36"/>
  <c r="AN8" i="36" s="1"/>
  <c r="T9" i="36"/>
  <c r="R40" i="36"/>
  <c r="R52" i="36" s="1"/>
  <c r="S10" i="36"/>
  <c r="T10" i="36"/>
  <c r="S11" i="36"/>
  <c r="T13" i="36"/>
  <c r="AA8" i="36"/>
  <c r="AJ8" i="36" s="1"/>
  <c r="U42" i="36"/>
  <c r="U54" i="36" s="1"/>
  <c r="AE14" i="36"/>
  <c r="AN14" i="36" s="1"/>
  <c r="R36" i="36"/>
  <c r="R48" i="36" s="1"/>
  <c r="W35" i="27"/>
  <c r="R38" i="36" l="1"/>
  <c r="R50" i="36" s="1"/>
  <c r="Z13" i="36"/>
  <c r="AI13" i="36" s="1"/>
  <c r="P41" i="36"/>
  <c r="P53" i="36" s="1"/>
  <c r="F25" i="37" s="1"/>
  <c r="AP13" i="36"/>
  <c r="S42" i="36"/>
  <c r="S54" i="36" s="1"/>
  <c r="AC14" i="36"/>
  <c r="AL14" i="36" s="1"/>
  <c r="W48" i="36"/>
  <c r="M20" i="37" s="1"/>
  <c r="W53" i="36"/>
  <c r="M25" i="37" s="1"/>
  <c r="S39" i="36"/>
  <c r="S51" i="36" s="1"/>
  <c r="AC11" i="36"/>
  <c r="AL11" i="36" s="1"/>
  <c r="AA9" i="36"/>
  <c r="AJ9" i="36" s="1"/>
  <c r="Q37" i="36"/>
  <c r="Q49" i="36" s="1"/>
  <c r="O42" i="36"/>
  <c r="O54" i="36" s="1"/>
  <c r="Y14" i="36"/>
  <c r="AH14" i="36" s="1"/>
  <c r="O39" i="36"/>
  <c r="O51" i="36" s="1"/>
  <c r="Y11" i="36"/>
  <c r="AH11" i="36" s="1"/>
  <c r="AP11" i="36" s="1"/>
  <c r="Z9" i="36"/>
  <c r="AI9" i="36" s="1"/>
  <c r="P37" i="36"/>
  <c r="P49" i="36" s="1"/>
  <c r="F21" i="37" s="1"/>
  <c r="S35" i="36"/>
  <c r="S47" i="36" s="1"/>
  <c r="AC7" i="36"/>
  <c r="AL7" i="36" s="1"/>
  <c r="AP8" i="36"/>
  <c r="S38" i="36"/>
  <c r="S50" i="36" s="1"/>
  <c r="AC10" i="36"/>
  <c r="AL10" i="36" s="1"/>
  <c r="O35" i="36"/>
  <c r="O47" i="36" s="1"/>
  <c r="AH7" i="36"/>
  <c r="P42" i="36"/>
  <c r="P54" i="36" s="1"/>
  <c r="F26" i="37" s="1"/>
  <c r="Z14" i="36"/>
  <c r="AI14" i="36" s="1"/>
  <c r="O38" i="36"/>
  <c r="O50" i="36" s="1"/>
  <c r="Y10" i="36"/>
  <c r="AH10" i="36" s="1"/>
  <c r="AD13" i="36"/>
  <c r="AM13" i="36" s="1"/>
  <c r="T41" i="36"/>
  <c r="T53" i="36" s="1"/>
  <c r="AE9" i="36"/>
  <c r="AN9" i="36" s="1"/>
  <c r="U37" i="36"/>
  <c r="U49" i="36" s="1"/>
  <c r="Q40" i="36"/>
  <c r="Q52" i="36" s="1"/>
  <c r="AA12" i="36"/>
  <c r="AJ12" i="36" s="1"/>
  <c r="AP12" i="36" s="1"/>
  <c r="AD9" i="36"/>
  <c r="AM9" i="36" s="1"/>
  <c r="T37" i="36"/>
  <c r="T49" i="36" s="1"/>
  <c r="T38" i="36"/>
  <c r="T50" i="36" s="1"/>
  <c r="AD10" i="36"/>
  <c r="AM10" i="36" s="1"/>
  <c r="T42" i="36"/>
  <c r="T54" i="36" s="1"/>
  <c r="AD14" i="36"/>
  <c r="AM14" i="36" s="1"/>
  <c r="AA13" i="36"/>
  <c r="AJ13" i="36" s="1"/>
  <c r="Q41" i="36"/>
  <c r="Q53" i="36" s="1"/>
  <c r="P38" i="36"/>
  <c r="P50" i="36" s="1"/>
  <c r="F22" i="37" s="1"/>
  <c r="Z10" i="36"/>
  <c r="AI10" i="36" s="1"/>
  <c r="W52" i="36"/>
  <c r="M24" i="37" s="1"/>
  <c r="U42" i="27"/>
  <c r="U54" i="27" s="1"/>
  <c r="O39" i="27"/>
  <c r="O51" i="27" s="1"/>
  <c r="E11" i="37" s="1"/>
  <c r="R30" i="27"/>
  <c r="R38" i="27" s="1"/>
  <c r="R50" i="27" s="1"/>
  <c r="H10" i="37" s="1"/>
  <c r="T30" i="27"/>
  <c r="U30" i="27"/>
  <c r="Y9" i="27"/>
  <c r="AH9" i="27" s="1"/>
  <c r="Z9" i="27"/>
  <c r="AI9" i="27" s="1"/>
  <c r="AA9" i="27"/>
  <c r="AJ9" i="27" s="1"/>
  <c r="AC9" i="27"/>
  <c r="AL9" i="27" s="1"/>
  <c r="AD9" i="27"/>
  <c r="AM9" i="27" s="1"/>
  <c r="AE9" i="27"/>
  <c r="AN9" i="27" s="1"/>
  <c r="Y10" i="27"/>
  <c r="P7" i="27"/>
  <c r="Z7" i="27" s="1"/>
  <c r="AI7" i="27" s="1"/>
  <c r="Q7" i="27"/>
  <c r="AA7" i="27" s="1"/>
  <c r="AJ7" i="27" s="1"/>
  <c r="AP7" i="27" s="1"/>
  <c r="R7" i="27"/>
  <c r="AB7" i="27" s="1"/>
  <c r="AK7" i="27" s="1"/>
  <c r="S7" i="27"/>
  <c r="AC7" i="27" s="1"/>
  <c r="AL7" i="27" s="1"/>
  <c r="T7" i="27"/>
  <c r="AD7" i="27" s="1"/>
  <c r="AM7" i="27" s="1"/>
  <c r="AE7" i="27"/>
  <c r="AN7" i="27" s="1"/>
  <c r="P8" i="27"/>
  <c r="Z8" i="27" s="1"/>
  <c r="AI8" i="27" s="1"/>
  <c r="Q8" i="27"/>
  <c r="AA8" i="27" s="1"/>
  <c r="AJ8" i="27" s="1"/>
  <c r="R8" i="27"/>
  <c r="AB8" i="27" s="1"/>
  <c r="AK8" i="27" s="1"/>
  <c r="S8" i="27"/>
  <c r="AC8" i="27" s="1"/>
  <c r="AL8" i="27" s="1"/>
  <c r="T8" i="27"/>
  <c r="AD8" i="27" s="1"/>
  <c r="AM8" i="27" s="1"/>
  <c r="U8" i="27"/>
  <c r="AE8" i="27" s="1"/>
  <c r="AN8" i="27" s="1"/>
  <c r="P9" i="27"/>
  <c r="Q9" i="27"/>
  <c r="R9" i="27"/>
  <c r="AB9" i="27" s="1"/>
  <c r="AK9" i="27" s="1"/>
  <c r="S9" i="27"/>
  <c r="T9" i="27"/>
  <c r="U9" i="27"/>
  <c r="O9" i="27"/>
  <c r="O8" i="27"/>
  <c r="O7" i="27"/>
  <c r="O10" i="27"/>
  <c r="T27" i="27"/>
  <c r="S27" i="27"/>
  <c r="S30" i="27" s="1"/>
  <c r="R27" i="27"/>
  <c r="Q27" i="27"/>
  <c r="Q30" i="27" s="1"/>
  <c r="P27" i="27"/>
  <c r="P30" i="27" s="1"/>
  <c r="O27" i="27"/>
  <c r="O30" i="27" s="1"/>
  <c r="O40" i="27" s="1"/>
  <c r="O52" i="27" s="1"/>
  <c r="E12" i="37" s="1"/>
  <c r="Q38" i="27" l="1"/>
  <c r="Q50" i="27" s="1"/>
  <c r="G10" i="37" s="1"/>
  <c r="Q42" i="27"/>
  <c r="Q54" i="27" s="1"/>
  <c r="G14" i="37" s="1"/>
  <c r="G39" i="37" s="1"/>
  <c r="Q36" i="27"/>
  <c r="Q48" i="27" s="1"/>
  <c r="G8" i="37" s="1"/>
  <c r="Q40" i="27"/>
  <c r="Q52" i="27" s="1"/>
  <c r="G12" i="37" s="1"/>
  <c r="Q24" i="37"/>
  <c r="E37" i="37"/>
  <c r="H35" i="37"/>
  <c r="T22" i="37"/>
  <c r="O35" i="27"/>
  <c r="O47" i="27" s="1"/>
  <c r="E7" i="37" s="1"/>
  <c r="R40" i="27"/>
  <c r="R52" i="27" s="1"/>
  <c r="H12" i="37" s="1"/>
  <c r="R36" i="27"/>
  <c r="R48" i="27" s="1"/>
  <c r="H8" i="37" s="1"/>
  <c r="R42" i="27"/>
  <c r="R54" i="27" s="1"/>
  <c r="H14" i="37" s="1"/>
  <c r="Q23" i="37"/>
  <c r="E36" i="37"/>
  <c r="O36" i="27"/>
  <c r="O48" i="27" s="1"/>
  <c r="E8" i="37" s="1"/>
  <c r="O37" i="27"/>
  <c r="O49" i="27" s="1"/>
  <c r="E9" i="37" s="1"/>
  <c r="W51" i="36"/>
  <c r="M23" i="37" s="1"/>
  <c r="W47" i="36"/>
  <c r="W50" i="36"/>
  <c r="M22" i="37" s="1"/>
  <c r="W49" i="36"/>
  <c r="M21" i="37" s="1"/>
  <c r="AP14" i="36"/>
  <c r="AP10" i="36"/>
  <c r="AP7" i="36"/>
  <c r="AP9" i="36"/>
  <c r="W54" i="36"/>
  <c r="M26" i="37" s="1"/>
  <c r="AP9" i="27"/>
  <c r="S36" i="27"/>
  <c r="S48" i="27" s="1"/>
  <c r="I8" i="37" s="1"/>
  <c r="U47" i="27"/>
  <c r="T35" i="27"/>
  <c r="T47" i="27" s="1"/>
  <c r="J7" i="37" s="1"/>
  <c r="R35" i="27"/>
  <c r="R47" i="27" s="1"/>
  <c r="H7" i="37" s="1"/>
  <c r="Q35" i="27"/>
  <c r="Q47" i="27" s="1"/>
  <c r="G7" i="37" s="1"/>
  <c r="P35" i="27"/>
  <c r="P47" i="27" s="1"/>
  <c r="F7" i="37" s="1"/>
  <c r="Y8" i="27"/>
  <c r="AH8" i="27" s="1"/>
  <c r="AP8" i="27" s="1"/>
  <c r="Y7" i="27"/>
  <c r="AH7" i="27" s="1"/>
  <c r="U48" i="27"/>
  <c r="U38" i="27"/>
  <c r="U50" i="27" s="1"/>
  <c r="U40" i="27"/>
  <c r="U52" i="27" s="1"/>
  <c r="S41" i="27"/>
  <c r="S53" i="27" s="1"/>
  <c r="I13" i="37" s="1"/>
  <c r="S39" i="27"/>
  <c r="S51" i="27" s="1"/>
  <c r="I11" i="37" s="1"/>
  <c r="S37" i="27"/>
  <c r="S49" i="27" s="1"/>
  <c r="I9" i="37" s="1"/>
  <c r="S35" i="27"/>
  <c r="S47" i="27" s="1"/>
  <c r="I7" i="37" s="1"/>
  <c r="O42" i="27"/>
  <c r="O54" i="27" s="1"/>
  <c r="E14" i="37" s="1"/>
  <c r="O38" i="27"/>
  <c r="O50" i="27" s="1"/>
  <c r="E10" i="37" s="1"/>
  <c r="T42" i="27"/>
  <c r="T54" i="27" s="1"/>
  <c r="J14" i="37" s="1"/>
  <c r="R41" i="27"/>
  <c r="R53" i="27" s="1"/>
  <c r="H13" i="37" s="1"/>
  <c r="T40" i="27"/>
  <c r="T52" i="27" s="1"/>
  <c r="J12" i="37" s="1"/>
  <c r="R39" i="27"/>
  <c r="R51" i="27" s="1"/>
  <c r="H11" i="37" s="1"/>
  <c r="T38" i="27"/>
  <c r="T50" i="27" s="1"/>
  <c r="J10" i="37" s="1"/>
  <c r="R37" i="27"/>
  <c r="R49" i="27" s="1"/>
  <c r="H9" i="37" s="1"/>
  <c r="T36" i="27"/>
  <c r="T48" i="27" s="1"/>
  <c r="J8" i="37" s="1"/>
  <c r="P36" i="27"/>
  <c r="P48" i="27" s="1"/>
  <c r="F8" i="37" s="1"/>
  <c r="O41" i="27"/>
  <c r="O53" i="27" s="1"/>
  <c r="E13" i="37" s="1"/>
  <c r="S42" i="27"/>
  <c r="S54" i="27" s="1"/>
  <c r="I14" i="37" s="1"/>
  <c r="U41" i="27"/>
  <c r="U53" i="27" s="1"/>
  <c r="Q41" i="27"/>
  <c r="Q53" i="27" s="1"/>
  <c r="G13" i="37" s="1"/>
  <c r="G38" i="37" s="1"/>
  <c r="S40" i="27"/>
  <c r="S52" i="27" s="1"/>
  <c r="I12" i="37" s="1"/>
  <c r="U39" i="27"/>
  <c r="U51" i="27" s="1"/>
  <c r="Q39" i="27"/>
  <c r="Q51" i="27" s="1"/>
  <c r="G11" i="37" s="1"/>
  <c r="S38" i="27"/>
  <c r="S50" i="27" s="1"/>
  <c r="U49" i="27"/>
  <c r="Q37" i="27"/>
  <c r="Q49" i="27" s="1"/>
  <c r="G9" i="37" s="1"/>
  <c r="T41" i="27"/>
  <c r="T53" i="27" s="1"/>
  <c r="J13" i="37" s="1"/>
  <c r="T39" i="27"/>
  <c r="T51" i="27" s="1"/>
  <c r="J11" i="37" s="1"/>
  <c r="T37" i="27"/>
  <c r="T49" i="27" s="1"/>
  <c r="J9" i="37" s="1"/>
  <c r="P37" i="27"/>
  <c r="P49" i="27" s="1"/>
  <c r="F9" i="37" s="1"/>
  <c r="F34" i="37" s="1"/>
  <c r="AE12" i="27"/>
  <c r="AN12" i="27" s="1"/>
  <c r="U10" i="27"/>
  <c r="AE10" i="27" s="1"/>
  <c r="AN10" i="27" s="1"/>
  <c r="U11" i="27"/>
  <c r="AE11" i="27" s="1"/>
  <c r="AN11" i="27" s="1"/>
  <c r="U12" i="27"/>
  <c r="U13" i="27"/>
  <c r="AE13" i="27" s="1"/>
  <c r="AN13" i="27" s="1"/>
  <c r="U14" i="27"/>
  <c r="AE14" i="27" s="1"/>
  <c r="AN14" i="27" s="1"/>
  <c r="D43" i="27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7" i="28"/>
  <c r="F8" i="28"/>
  <c r="G8" i="28"/>
  <c r="F9" i="28"/>
  <c r="G9" i="28"/>
  <c r="F10" i="28"/>
  <c r="G10" i="28"/>
  <c r="F11" i="28"/>
  <c r="G11" i="28"/>
  <c r="F12" i="28"/>
  <c r="G12" i="28"/>
  <c r="F13" i="28"/>
  <c r="G13" i="28"/>
  <c r="F14" i="28"/>
  <c r="G14" i="28"/>
  <c r="F15" i="28"/>
  <c r="G15" i="28"/>
  <c r="F16" i="28"/>
  <c r="G16" i="28"/>
  <c r="F17" i="28"/>
  <c r="G17" i="28"/>
  <c r="F18" i="28"/>
  <c r="G18" i="28"/>
  <c r="F19" i="28"/>
  <c r="G19" i="28"/>
  <c r="F20" i="28"/>
  <c r="G20" i="28"/>
  <c r="F21" i="28"/>
  <c r="G21" i="28"/>
  <c r="F22" i="28"/>
  <c r="G22" i="28"/>
  <c r="F23" i="28"/>
  <c r="G23" i="28"/>
  <c r="F24" i="28"/>
  <c r="G24" i="28"/>
  <c r="F25" i="28"/>
  <c r="G25" i="28"/>
  <c r="F26" i="28"/>
  <c r="G26" i="28"/>
  <c r="F27" i="28"/>
  <c r="G27" i="28"/>
  <c r="F28" i="28"/>
  <c r="G28" i="28"/>
  <c r="F29" i="28"/>
  <c r="G29" i="28"/>
  <c r="F30" i="28"/>
  <c r="G30" i="28"/>
  <c r="F31" i="28"/>
  <c r="G31" i="28"/>
  <c r="F32" i="28"/>
  <c r="G32" i="28"/>
  <c r="F33" i="28"/>
  <c r="G33" i="28"/>
  <c r="F34" i="28"/>
  <c r="G34" i="28"/>
  <c r="F35" i="28"/>
  <c r="G35" i="28"/>
  <c r="F36" i="28"/>
  <c r="G36" i="28"/>
  <c r="F37" i="28"/>
  <c r="G37" i="28"/>
  <c r="F38" i="28"/>
  <c r="G38" i="28"/>
  <c r="F39" i="28"/>
  <c r="G39" i="28"/>
  <c r="F40" i="28"/>
  <c r="G40" i="28"/>
  <c r="F41" i="28"/>
  <c r="G41" i="28"/>
  <c r="F42" i="28"/>
  <c r="G42" i="28"/>
  <c r="F43" i="28"/>
  <c r="G43" i="28"/>
  <c r="F44" i="28"/>
  <c r="G44" i="28"/>
  <c r="F45" i="28"/>
  <c r="G45" i="28"/>
  <c r="F46" i="28"/>
  <c r="G46" i="28"/>
  <c r="F47" i="28"/>
  <c r="G47" i="28"/>
  <c r="F48" i="28"/>
  <c r="G48" i="28"/>
  <c r="F49" i="28"/>
  <c r="G49" i="28"/>
  <c r="F50" i="28"/>
  <c r="G50" i="28"/>
  <c r="F51" i="28"/>
  <c r="G51" i="28"/>
  <c r="F52" i="28"/>
  <c r="G52" i="28"/>
  <c r="F53" i="28"/>
  <c r="G53" i="28"/>
  <c r="F54" i="28"/>
  <c r="G54" i="28"/>
  <c r="F55" i="28"/>
  <c r="G55" i="28"/>
  <c r="F56" i="28"/>
  <c r="G56" i="28"/>
  <c r="F57" i="28"/>
  <c r="G57" i="28"/>
  <c r="F58" i="28"/>
  <c r="G58" i="28"/>
  <c r="F59" i="28"/>
  <c r="G59" i="28"/>
  <c r="F60" i="28"/>
  <c r="G60" i="28"/>
  <c r="F61" i="28"/>
  <c r="G61" i="28"/>
  <c r="F62" i="28"/>
  <c r="G62" i="28"/>
  <c r="F63" i="28"/>
  <c r="G63" i="28"/>
  <c r="F64" i="28"/>
  <c r="G64" i="28"/>
  <c r="F65" i="28"/>
  <c r="G65" i="28"/>
  <c r="F66" i="28"/>
  <c r="G66" i="28"/>
  <c r="G7" i="28"/>
  <c r="F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7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8" i="28"/>
  <c r="B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E3" i="28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E44" i="27"/>
  <c r="G44" i="27"/>
  <c r="H44" i="27"/>
  <c r="I44" i="27"/>
  <c r="F45" i="27"/>
  <c r="G45" i="27"/>
  <c r="H45" i="27"/>
  <c r="E46" i="27"/>
  <c r="F46" i="27"/>
  <c r="G46" i="27"/>
  <c r="I46" i="27"/>
  <c r="E47" i="27"/>
  <c r="F47" i="27"/>
  <c r="H47" i="27"/>
  <c r="I47" i="27"/>
  <c r="E48" i="27"/>
  <c r="G48" i="27"/>
  <c r="H48" i="27"/>
  <c r="I48" i="27"/>
  <c r="F49" i="27"/>
  <c r="G49" i="27"/>
  <c r="H49" i="27"/>
  <c r="E50" i="27"/>
  <c r="F50" i="27"/>
  <c r="G50" i="27"/>
  <c r="I50" i="27"/>
  <c r="E51" i="27"/>
  <c r="F51" i="27"/>
  <c r="H51" i="27"/>
  <c r="I51" i="27"/>
  <c r="E52" i="27"/>
  <c r="G52" i="27"/>
  <c r="H52" i="27"/>
  <c r="I52" i="27"/>
  <c r="F53" i="27"/>
  <c r="G53" i="27"/>
  <c r="H53" i="27"/>
  <c r="E54" i="27"/>
  <c r="F54" i="27"/>
  <c r="G54" i="27"/>
  <c r="I54" i="27"/>
  <c r="E55" i="27"/>
  <c r="F55" i="27"/>
  <c r="H55" i="27"/>
  <c r="I55" i="27"/>
  <c r="E56" i="27"/>
  <c r="G56" i="27"/>
  <c r="H56" i="27"/>
  <c r="I56" i="27"/>
  <c r="F57" i="27"/>
  <c r="G57" i="27"/>
  <c r="H57" i="27"/>
  <c r="E58" i="27"/>
  <c r="F58" i="27"/>
  <c r="G58" i="27"/>
  <c r="I58" i="27"/>
  <c r="E59" i="27"/>
  <c r="F59" i="27"/>
  <c r="H59" i="27"/>
  <c r="I59" i="27"/>
  <c r="E60" i="27"/>
  <c r="G60" i="27"/>
  <c r="H60" i="27"/>
  <c r="I60" i="27"/>
  <c r="F61" i="27"/>
  <c r="G61" i="27"/>
  <c r="H61" i="27"/>
  <c r="E62" i="27"/>
  <c r="F62" i="27"/>
  <c r="G62" i="27"/>
  <c r="I62" i="27"/>
  <c r="E63" i="27"/>
  <c r="F63" i="27"/>
  <c r="H63" i="27"/>
  <c r="I63" i="27"/>
  <c r="E64" i="27"/>
  <c r="G64" i="27"/>
  <c r="H64" i="27"/>
  <c r="I64" i="27"/>
  <c r="E65" i="27"/>
  <c r="F65" i="27"/>
  <c r="G65" i="27"/>
  <c r="H65" i="27"/>
  <c r="I65" i="27"/>
  <c r="E66" i="27"/>
  <c r="F66" i="27"/>
  <c r="G66" i="27"/>
  <c r="H66" i="27"/>
  <c r="I66" i="27"/>
  <c r="E67" i="27"/>
  <c r="F67" i="27"/>
  <c r="G67" i="27"/>
  <c r="H67" i="27"/>
  <c r="I67" i="27"/>
  <c r="E68" i="27"/>
  <c r="F68" i="27"/>
  <c r="G68" i="27"/>
  <c r="H68" i="27"/>
  <c r="I68" i="27"/>
  <c r="E69" i="27"/>
  <c r="F69" i="27"/>
  <c r="G69" i="27"/>
  <c r="H69" i="27"/>
  <c r="I69" i="27"/>
  <c r="E70" i="27"/>
  <c r="F70" i="27"/>
  <c r="G70" i="27"/>
  <c r="H70" i="27"/>
  <c r="I70" i="27"/>
  <c r="E71" i="27"/>
  <c r="F71" i="27"/>
  <c r="G71" i="27"/>
  <c r="H71" i="27"/>
  <c r="I71" i="27"/>
  <c r="E72" i="27"/>
  <c r="F72" i="27"/>
  <c r="G72" i="27"/>
  <c r="H72" i="27"/>
  <c r="I72" i="27"/>
  <c r="E73" i="27"/>
  <c r="F73" i="27"/>
  <c r="G73" i="27"/>
  <c r="H73" i="27"/>
  <c r="I73" i="27"/>
  <c r="E74" i="27"/>
  <c r="F74" i="27"/>
  <c r="G74" i="27"/>
  <c r="H74" i="27"/>
  <c r="I74" i="27"/>
  <c r="E75" i="27"/>
  <c r="F75" i="27"/>
  <c r="G75" i="27"/>
  <c r="H75" i="27"/>
  <c r="I75" i="27"/>
  <c r="E76" i="27"/>
  <c r="F76" i="27"/>
  <c r="G76" i="27"/>
  <c r="H76" i="27"/>
  <c r="I76" i="27"/>
  <c r="E77" i="27"/>
  <c r="F77" i="27"/>
  <c r="G77" i="27"/>
  <c r="H77" i="27"/>
  <c r="I77" i="27"/>
  <c r="E78" i="27"/>
  <c r="F78" i="27"/>
  <c r="G78" i="27"/>
  <c r="H78" i="27"/>
  <c r="I78" i="27"/>
  <c r="E79" i="27"/>
  <c r="F79" i="27"/>
  <c r="G79" i="27"/>
  <c r="H79" i="27"/>
  <c r="I79" i="27"/>
  <c r="E80" i="27"/>
  <c r="F80" i="27"/>
  <c r="G80" i="27"/>
  <c r="H80" i="27"/>
  <c r="I80" i="27"/>
  <c r="E81" i="27"/>
  <c r="F81" i="27"/>
  <c r="G81" i="27"/>
  <c r="H81" i="27"/>
  <c r="I81" i="27"/>
  <c r="E82" i="27"/>
  <c r="F82" i="27"/>
  <c r="G82" i="27"/>
  <c r="H82" i="27"/>
  <c r="I82" i="27"/>
  <c r="E83" i="27"/>
  <c r="F83" i="27"/>
  <c r="G83" i="27"/>
  <c r="H83" i="27"/>
  <c r="I83" i="27"/>
  <c r="E84" i="27"/>
  <c r="F84" i="27"/>
  <c r="G84" i="27"/>
  <c r="H84" i="27"/>
  <c r="I84" i="27"/>
  <c r="E85" i="27"/>
  <c r="F85" i="27"/>
  <c r="G85" i="27"/>
  <c r="H85" i="27"/>
  <c r="I85" i="27"/>
  <c r="E86" i="27"/>
  <c r="F86" i="27"/>
  <c r="G86" i="27"/>
  <c r="H86" i="27"/>
  <c r="I86" i="27"/>
  <c r="E87" i="27"/>
  <c r="F87" i="27"/>
  <c r="G87" i="27"/>
  <c r="H87" i="27"/>
  <c r="I87" i="27"/>
  <c r="E88" i="27"/>
  <c r="F88" i="27"/>
  <c r="G88" i="27"/>
  <c r="H88" i="27"/>
  <c r="I88" i="27"/>
  <c r="E89" i="27"/>
  <c r="F89" i="27"/>
  <c r="G89" i="27"/>
  <c r="H89" i="27"/>
  <c r="I89" i="27"/>
  <c r="E90" i="27"/>
  <c r="F90" i="27"/>
  <c r="G90" i="27"/>
  <c r="H90" i="27"/>
  <c r="I90" i="27"/>
  <c r="E91" i="27"/>
  <c r="F91" i="27"/>
  <c r="G91" i="27"/>
  <c r="H91" i="27"/>
  <c r="I91" i="27"/>
  <c r="E92" i="27"/>
  <c r="F92" i="27"/>
  <c r="G92" i="27"/>
  <c r="H92" i="27"/>
  <c r="I92" i="27"/>
  <c r="E93" i="27"/>
  <c r="F93" i="27"/>
  <c r="G93" i="27"/>
  <c r="H93" i="27"/>
  <c r="I93" i="27"/>
  <c r="E94" i="27"/>
  <c r="F94" i="27"/>
  <c r="G94" i="27"/>
  <c r="H94" i="27"/>
  <c r="I94" i="27"/>
  <c r="E95" i="27"/>
  <c r="F95" i="27"/>
  <c r="G95" i="27"/>
  <c r="H95" i="27"/>
  <c r="I95" i="27"/>
  <c r="E96" i="27"/>
  <c r="F96" i="27"/>
  <c r="G96" i="27"/>
  <c r="H96" i="27"/>
  <c r="I96" i="27"/>
  <c r="E97" i="27"/>
  <c r="F97" i="27"/>
  <c r="G97" i="27"/>
  <c r="H97" i="27"/>
  <c r="I97" i="27"/>
  <c r="E98" i="27"/>
  <c r="F98" i="27"/>
  <c r="G98" i="27"/>
  <c r="H98" i="27"/>
  <c r="I98" i="27"/>
  <c r="E99" i="27"/>
  <c r="F99" i="27"/>
  <c r="G99" i="27"/>
  <c r="H99" i="27"/>
  <c r="I99" i="27"/>
  <c r="E100" i="27"/>
  <c r="F100" i="27"/>
  <c r="G100" i="27"/>
  <c r="H100" i="27"/>
  <c r="I100" i="27"/>
  <c r="E101" i="27"/>
  <c r="F101" i="27"/>
  <c r="G101" i="27"/>
  <c r="H101" i="27"/>
  <c r="I101" i="27"/>
  <c r="E102" i="27"/>
  <c r="F102" i="27"/>
  <c r="G102" i="27"/>
  <c r="H102" i="27"/>
  <c r="I102" i="27"/>
  <c r="I43" i="27"/>
  <c r="H43" i="27"/>
  <c r="G43" i="27"/>
  <c r="F43" i="27"/>
  <c r="C102" i="27"/>
  <c r="C99" i="27"/>
  <c r="C100" i="27"/>
  <c r="C101" i="27"/>
  <c r="C95" i="27"/>
  <c r="C96" i="27"/>
  <c r="C97" i="27"/>
  <c r="C98" i="27"/>
  <c r="C87" i="27"/>
  <c r="C88" i="27"/>
  <c r="C89" i="27"/>
  <c r="C90" i="27"/>
  <c r="C91" i="27"/>
  <c r="C92" i="27"/>
  <c r="C93" i="27"/>
  <c r="C94" i="27"/>
  <c r="C84" i="27"/>
  <c r="C85" i="27"/>
  <c r="C86" i="27"/>
  <c r="C75" i="27"/>
  <c r="C76" i="27"/>
  <c r="C77" i="27"/>
  <c r="C78" i="27"/>
  <c r="C79" i="27"/>
  <c r="C80" i="27"/>
  <c r="C81" i="27"/>
  <c r="C82" i="27"/>
  <c r="C8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43" i="27"/>
  <c r="V21" i="37" l="1"/>
  <c r="J34" i="37"/>
  <c r="U19" i="37"/>
  <c r="I32" i="37"/>
  <c r="G34" i="37"/>
  <c r="S21" i="37"/>
  <c r="I39" i="37"/>
  <c r="U26" i="37"/>
  <c r="H34" i="37"/>
  <c r="T21" i="37"/>
  <c r="J39" i="37"/>
  <c r="V26" i="37"/>
  <c r="U21" i="37"/>
  <c r="I34" i="37"/>
  <c r="F32" i="37"/>
  <c r="R19" i="37"/>
  <c r="Q21" i="37"/>
  <c r="E34" i="37"/>
  <c r="R21" i="37"/>
  <c r="G33" i="37"/>
  <c r="S20" i="37"/>
  <c r="V25" i="37"/>
  <c r="J38" i="37"/>
  <c r="T23" i="37"/>
  <c r="H36" i="37"/>
  <c r="T26" i="37"/>
  <c r="H39" i="37"/>
  <c r="V23" i="37"/>
  <c r="J36" i="37"/>
  <c r="W49" i="27"/>
  <c r="M9" i="37" s="1"/>
  <c r="M34" i="37" s="1"/>
  <c r="U24" i="37"/>
  <c r="I37" i="37"/>
  <c r="Q25" i="37"/>
  <c r="E38" i="37"/>
  <c r="V24" i="37"/>
  <c r="J37" i="37"/>
  <c r="Q22" i="37"/>
  <c r="E35" i="37"/>
  <c r="I36" i="37"/>
  <c r="U23" i="37"/>
  <c r="W48" i="27"/>
  <c r="M8" i="37" s="1"/>
  <c r="U20" i="37"/>
  <c r="I33" i="37"/>
  <c r="Q20" i="37"/>
  <c r="E33" i="37"/>
  <c r="T20" i="37"/>
  <c r="H33" i="37"/>
  <c r="E32" i="37"/>
  <c r="Q19" i="37"/>
  <c r="S23" i="37"/>
  <c r="G36" i="37"/>
  <c r="V20" i="37"/>
  <c r="J33" i="37"/>
  <c r="V19" i="37"/>
  <c r="J32" i="37"/>
  <c r="S24" i="37"/>
  <c r="G37" i="37"/>
  <c r="I10" i="37"/>
  <c r="F33" i="37"/>
  <c r="R20" i="37"/>
  <c r="V22" i="37"/>
  <c r="J35" i="37"/>
  <c r="H38" i="37"/>
  <c r="T25" i="37"/>
  <c r="E39" i="37"/>
  <c r="Q26" i="37"/>
  <c r="U25" i="37"/>
  <c r="I38" i="37"/>
  <c r="H32" i="37"/>
  <c r="T19" i="37"/>
  <c r="T24" i="37"/>
  <c r="H37" i="37"/>
  <c r="S22" i="37"/>
  <c r="G35" i="37"/>
  <c r="G32" i="37"/>
  <c r="S19" i="37"/>
  <c r="Y19" i="37"/>
  <c r="O11" i="27"/>
  <c r="Y11" i="27" s="1"/>
  <c r="AH11" i="27" s="1"/>
  <c r="O12" i="27"/>
  <c r="Y12" i="27" s="1"/>
  <c r="AH12" i="27" s="1"/>
  <c r="O13" i="27"/>
  <c r="Y13" i="27" s="1"/>
  <c r="AH13" i="27" s="1"/>
  <c r="R14" i="27"/>
  <c r="AB14" i="27" s="1"/>
  <c r="AK14" i="27" s="1"/>
  <c r="T13" i="27"/>
  <c r="AD13" i="27" s="1"/>
  <c r="AM13" i="27" s="1"/>
  <c r="P13" i="27"/>
  <c r="R13" i="27"/>
  <c r="AB13" i="27" s="1"/>
  <c r="AK13" i="27" s="1"/>
  <c r="R12" i="27"/>
  <c r="AB12" i="27" s="1"/>
  <c r="AK12" i="27" s="1"/>
  <c r="O14" i="27"/>
  <c r="Y14" i="27" s="1"/>
  <c r="AH14" i="27" s="1"/>
  <c r="AH10" i="27"/>
  <c r="S14" i="27"/>
  <c r="AC14" i="27" s="1"/>
  <c r="AL14" i="27" s="1"/>
  <c r="Q14" i="27"/>
  <c r="AA14" i="27" s="1"/>
  <c r="AJ14" i="27" s="1"/>
  <c r="Q13" i="27"/>
  <c r="AA13" i="27" s="1"/>
  <c r="AJ13" i="27" s="1"/>
  <c r="Q12" i="27"/>
  <c r="AA12" i="27" s="1"/>
  <c r="AJ12" i="27" s="1"/>
  <c r="S13" i="27"/>
  <c r="AC13" i="27" s="1"/>
  <c r="AL13" i="27" s="1"/>
  <c r="S12" i="27"/>
  <c r="AC12" i="27" s="1"/>
  <c r="AL12" i="27" s="1"/>
  <c r="T14" i="27"/>
  <c r="AD14" i="27" s="1"/>
  <c r="AM14" i="27" s="1"/>
  <c r="P14" i="27"/>
  <c r="T12" i="27"/>
  <c r="AD12" i="27" s="1"/>
  <c r="AM12" i="27" s="1"/>
  <c r="P12" i="27"/>
  <c r="F64" i="27"/>
  <c r="G63" i="27"/>
  <c r="H62" i="27"/>
  <c r="I61" i="27"/>
  <c r="E61" i="27"/>
  <c r="F60" i="27"/>
  <c r="G59" i="27"/>
  <c r="H58" i="27"/>
  <c r="I57" i="27"/>
  <c r="E57" i="27"/>
  <c r="F56" i="27"/>
  <c r="G55" i="27"/>
  <c r="H54" i="27"/>
  <c r="I53" i="27"/>
  <c r="E53" i="27"/>
  <c r="F52" i="27"/>
  <c r="G51" i="27"/>
  <c r="H50" i="27"/>
  <c r="I49" i="27"/>
  <c r="E49" i="27"/>
  <c r="F48" i="27"/>
  <c r="G47" i="27"/>
  <c r="H46" i="27"/>
  <c r="I45" i="27"/>
  <c r="E45" i="27"/>
  <c r="E43" i="27"/>
  <c r="F44" i="27"/>
  <c r="O2" i="22"/>
  <c r="O3" i="22"/>
  <c r="O4" i="22"/>
  <c r="O5" i="22"/>
  <c r="P5" i="22" s="1"/>
  <c r="Q5" i="22" s="1"/>
  <c r="R5" i="22" s="1"/>
  <c r="O6" i="22"/>
  <c r="O7" i="22"/>
  <c r="O8" i="22"/>
  <c r="O9" i="22"/>
  <c r="P9" i="22" s="1"/>
  <c r="Q9" i="22" s="1"/>
  <c r="R9" i="22" s="1"/>
  <c r="O10" i="22"/>
  <c r="O11" i="22"/>
  <c r="O12" i="22"/>
  <c r="O13" i="22"/>
  <c r="P13" i="22" s="1"/>
  <c r="Q13" i="22" s="1"/>
  <c r="R13" i="22" s="1"/>
  <c r="O14" i="22"/>
  <c r="O15" i="22"/>
  <c r="O16" i="22"/>
  <c r="O17" i="22"/>
  <c r="P17" i="22" s="1"/>
  <c r="Q17" i="22" s="1"/>
  <c r="R17" i="22" s="1"/>
  <c r="O18" i="22"/>
  <c r="O19" i="22"/>
  <c r="O20" i="22"/>
  <c r="O21" i="22"/>
  <c r="P21" i="22" s="1"/>
  <c r="Q21" i="22" s="1"/>
  <c r="R21" i="22" s="1"/>
  <c r="O22" i="22"/>
  <c r="O23" i="22"/>
  <c r="O24" i="22"/>
  <c r="O25" i="22"/>
  <c r="P25" i="22" s="1"/>
  <c r="Q25" i="22" s="1"/>
  <c r="R25" i="22" s="1"/>
  <c r="O26" i="22"/>
  <c r="O27" i="22"/>
  <c r="O28" i="22"/>
  <c r="O29" i="22"/>
  <c r="P29" i="22" s="1"/>
  <c r="Q29" i="22" s="1"/>
  <c r="R29" i="22" s="1"/>
  <c r="O30" i="22"/>
  <c r="O31" i="22"/>
  <c r="O32" i="22"/>
  <c r="O33" i="22"/>
  <c r="P33" i="22" s="1"/>
  <c r="Q33" i="22" s="1"/>
  <c r="R33" i="22" s="1"/>
  <c r="O34" i="22"/>
  <c r="O35" i="22"/>
  <c r="O36" i="22"/>
  <c r="O37" i="22"/>
  <c r="P37" i="22" s="1"/>
  <c r="Q37" i="22" s="1"/>
  <c r="R37" i="22" s="1"/>
  <c r="O38" i="22"/>
  <c r="O39" i="22"/>
  <c r="O40" i="22"/>
  <c r="O41" i="22"/>
  <c r="P41" i="22" s="1"/>
  <c r="Q41" i="22" s="1"/>
  <c r="R41" i="22" s="1"/>
  <c r="O42" i="22"/>
  <c r="O43" i="22"/>
  <c r="O44" i="22"/>
  <c r="O45" i="22"/>
  <c r="P45" i="22" s="1"/>
  <c r="Q45" i="22" s="1"/>
  <c r="R45" i="22" s="1"/>
  <c r="O46" i="22"/>
  <c r="O47" i="22"/>
  <c r="O48" i="22"/>
  <c r="O49" i="22"/>
  <c r="P49" i="22" s="1"/>
  <c r="Q49" i="22" s="1"/>
  <c r="R49" i="22" s="1"/>
  <c r="O50" i="22"/>
  <c r="O51" i="22"/>
  <c r="O52" i="22"/>
  <c r="O53" i="22"/>
  <c r="P53" i="22" s="1"/>
  <c r="Q53" i="22" s="1"/>
  <c r="R53" i="22" s="1"/>
  <c r="O54" i="22"/>
  <c r="O55" i="22"/>
  <c r="O56" i="22"/>
  <c r="O57" i="22"/>
  <c r="P57" i="22" s="1"/>
  <c r="Q57" i="22" s="1"/>
  <c r="R57" i="22" s="1"/>
  <c r="O58" i="22"/>
  <c r="O59" i="22"/>
  <c r="O60" i="22"/>
  <c r="O61" i="22"/>
  <c r="P61" i="22" s="1"/>
  <c r="Q61" i="22" s="1"/>
  <c r="R61" i="22" s="1"/>
  <c r="P2" i="22"/>
  <c r="Q2" i="22" s="1"/>
  <c r="R2" i="22" s="1"/>
  <c r="P3" i="22"/>
  <c r="Q3" i="22" s="1"/>
  <c r="R3" i="22" s="1"/>
  <c r="P4" i="22"/>
  <c r="Q4" i="22" s="1"/>
  <c r="R4" i="22" s="1"/>
  <c r="P6" i="22"/>
  <c r="Q6" i="22" s="1"/>
  <c r="R6" i="22" s="1"/>
  <c r="P7" i="22"/>
  <c r="Q7" i="22" s="1"/>
  <c r="R7" i="22" s="1"/>
  <c r="P8" i="22"/>
  <c r="Q8" i="22" s="1"/>
  <c r="R8" i="22" s="1"/>
  <c r="P10" i="22"/>
  <c r="Q10" i="22" s="1"/>
  <c r="R10" i="22" s="1"/>
  <c r="P11" i="22"/>
  <c r="Q11" i="22" s="1"/>
  <c r="R11" i="22" s="1"/>
  <c r="P12" i="22"/>
  <c r="Q12" i="22" s="1"/>
  <c r="R12" i="22" s="1"/>
  <c r="P14" i="22"/>
  <c r="Q14" i="22" s="1"/>
  <c r="R14" i="22" s="1"/>
  <c r="P15" i="22"/>
  <c r="Q15" i="22" s="1"/>
  <c r="R15" i="22" s="1"/>
  <c r="P16" i="22"/>
  <c r="Q16" i="22" s="1"/>
  <c r="R16" i="22" s="1"/>
  <c r="P18" i="22"/>
  <c r="Q18" i="22" s="1"/>
  <c r="R18" i="22" s="1"/>
  <c r="P19" i="22"/>
  <c r="Q19" i="22" s="1"/>
  <c r="R19" i="22" s="1"/>
  <c r="P20" i="22"/>
  <c r="Q20" i="22" s="1"/>
  <c r="R20" i="22" s="1"/>
  <c r="P22" i="22"/>
  <c r="Q22" i="22" s="1"/>
  <c r="R22" i="22" s="1"/>
  <c r="P23" i="22"/>
  <c r="Q23" i="22" s="1"/>
  <c r="R23" i="22" s="1"/>
  <c r="P24" i="22"/>
  <c r="Q24" i="22" s="1"/>
  <c r="R24" i="22" s="1"/>
  <c r="P26" i="22"/>
  <c r="Q26" i="22" s="1"/>
  <c r="R26" i="22" s="1"/>
  <c r="P27" i="22"/>
  <c r="Q27" i="22" s="1"/>
  <c r="R27" i="22" s="1"/>
  <c r="P28" i="22"/>
  <c r="Q28" i="22" s="1"/>
  <c r="R28" i="22" s="1"/>
  <c r="P30" i="22"/>
  <c r="Q30" i="22" s="1"/>
  <c r="R30" i="22" s="1"/>
  <c r="P31" i="22"/>
  <c r="Q31" i="22" s="1"/>
  <c r="R31" i="22" s="1"/>
  <c r="P32" i="22"/>
  <c r="Q32" i="22" s="1"/>
  <c r="R32" i="22" s="1"/>
  <c r="P34" i="22"/>
  <c r="Q34" i="22" s="1"/>
  <c r="R34" i="22" s="1"/>
  <c r="P35" i="22"/>
  <c r="Q35" i="22" s="1"/>
  <c r="R35" i="22" s="1"/>
  <c r="P36" i="22"/>
  <c r="Q36" i="22" s="1"/>
  <c r="R36" i="22" s="1"/>
  <c r="P38" i="22"/>
  <c r="Q38" i="22" s="1"/>
  <c r="R38" i="22" s="1"/>
  <c r="P39" i="22"/>
  <c r="Q39" i="22" s="1"/>
  <c r="R39" i="22" s="1"/>
  <c r="P40" i="22"/>
  <c r="Q40" i="22" s="1"/>
  <c r="R40" i="22" s="1"/>
  <c r="P42" i="22"/>
  <c r="Q42" i="22" s="1"/>
  <c r="R42" i="22" s="1"/>
  <c r="P43" i="22"/>
  <c r="Q43" i="22" s="1"/>
  <c r="R43" i="22" s="1"/>
  <c r="P44" i="22"/>
  <c r="Q44" i="22" s="1"/>
  <c r="R44" i="22" s="1"/>
  <c r="P46" i="22"/>
  <c r="Q46" i="22" s="1"/>
  <c r="R46" i="22" s="1"/>
  <c r="P47" i="22"/>
  <c r="Q47" i="22" s="1"/>
  <c r="R47" i="22" s="1"/>
  <c r="P48" i="22"/>
  <c r="Q48" i="22" s="1"/>
  <c r="R48" i="22" s="1"/>
  <c r="P50" i="22"/>
  <c r="Q50" i="22" s="1"/>
  <c r="R50" i="22" s="1"/>
  <c r="P51" i="22"/>
  <c r="Q51" i="22" s="1"/>
  <c r="R51" i="22" s="1"/>
  <c r="P52" i="22"/>
  <c r="Q52" i="22" s="1"/>
  <c r="R52" i="22" s="1"/>
  <c r="P54" i="22"/>
  <c r="Q54" i="22" s="1"/>
  <c r="R54" i="22" s="1"/>
  <c r="P55" i="22"/>
  <c r="Q55" i="22" s="1"/>
  <c r="R55" i="22" s="1"/>
  <c r="P56" i="22"/>
  <c r="Q56" i="22" s="1"/>
  <c r="R56" i="22" s="1"/>
  <c r="P58" i="22"/>
  <c r="Q58" i="22" s="1"/>
  <c r="R58" i="22" s="1"/>
  <c r="P59" i="22"/>
  <c r="Q59" i="22" s="1"/>
  <c r="R59" i="22" s="1"/>
  <c r="P60" i="22"/>
  <c r="Q60" i="22" s="1"/>
  <c r="R60" i="22" s="1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2" i="22"/>
  <c r="L2" i="18"/>
  <c r="M2" i="18" s="1"/>
  <c r="N2" i="18" s="1"/>
  <c r="O2" i="18" s="1"/>
  <c r="R2" i="20"/>
  <c r="Q2" i="20"/>
  <c r="P2" i="20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4" i="5"/>
  <c r="H4" i="5"/>
  <c r="I3" i="5"/>
  <c r="H3" i="5"/>
  <c r="U22" i="37" l="1"/>
  <c r="I35" i="37"/>
  <c r="Y21" i="37"/>
  <c r="Z12" i="27"/>
  <c r="AI12" i="27" s="1"/>
  <c r="AP12" i="27" s="1"/>
  <c r="P40" i="27"/>
  <c r="P52" i="27" s="1"/>
  <c r="Z14" i="27"/>
  <c r="AI14" i="27" s="1"/>
  <c r="AP14" i="27" s="1"/>
  <c r="P42" i="27"/>
  <c r="P54" i="27" s="1"/>
  <c r="Z13" i="27"/>
  <c r="AI13" i="27" s="1"/>
  <c r="AP13" i="27" s="1"/>
  <c r="P41" i="27"/>
  <c r="P53" i="27" s="1"/>
  <c r="M33" i="37"/>
  <c r="Y20" i="37"/>
  <c r="Q10" i="27"/>
  <c r="AA10" i="27" s="1"/>
  <c r="AJ10" i="27" s="1"/>
  <c r="S10" i="27"/>
  <c r="AC10" i="27" s="1"/>
  <c r="AL10" i="27" s="1"/>
  <c r="Q11" i="27"/>
  <c r="AA11" i="27" s="1"/>
  <c r="AJ11" i="27" s="1"/>
  <c r="T10" i="27"/>
  <c r="AD10" i="27" s="1"/>
  <c r="AM10" i="27" s="1"/>
  <c r="P11" i="27"/>
  <c r="T11" i="27"/>
  <c r="AD11" i="27" s="1"/>
  <c r="AM11" i="27" s="1"/>
  <c r="R10" i="27"/>
  <c r="AB10" i="27" s="1"/>
  <c r="AK10" i="27" s="1"/>
  <c r="P10" i="27"/>
  <c r="S11" i="27"/>
  <c r="AC11" i="27" s="1"/>
  <c r="AL11" i="27" s="1"/>
  <c r="R11" i="27"/>
  <c r="AB11" i="27" s="1"/>
  <c r="AK11" i="27" s="1"/>
  <c r="Z10" i="27" l="1"/>
  <c r="AI10" i="27" s="1"/>
  <c r="AP10" i="27" s="1"/>
  <c r="P38" i="27"/>
  <c r="P50" i="27" s="1"/>
  <c r="Z11" i="27"/>
  <c r="AI11" i="27" s="1"/>
  <c r="AP11" i="27" s="1"/>
  <c r="P39" i="27"/>
  <c r="P51" i="27" s="1"/>
  <c r="F14" i="37"/>
  <c r="W54" i="27"/>
  <c r="M14" i="37" s="1"/>
  <c r="F13" i="37"/>
  <c r="W53" i="27"/>
  <c r="M13" i="37" s="1"/>
  <c r="F12" i="37"/>
  <c r="W52" i="27"/>
  <c r="M12" i="37" s="1"/>
  <c r="F11" i="37" l="1"/>
  <c r="W51" i="27"/>
  <c r="M11" i="37" s="1"/>
  <c r="F38" i="37"/>
  <c r="R25" i="37"/>
  <c r="M39" i="37"/>
  <c r="Y26" i="37"/>
  <c r="F10" i="37"/>
  <c r="W50" i="27"/>
  <c r="M10" i="37" s="1"/>
  <c r="M38" i="37"/>
  <c r="Y25" i="37"/>
  <c r="M37" i="37"/>
  <c r="Y24" i="37"/>
  <c r="F37" i="37"/>
  <c r="R24" i="37"/>
  <c r="F39" i="37"/>
  <c r="R26" i="37"/>
  <c r="M35" i="37" l="1"/>
  <c r="Y22" i="37"/>
  <c r="M36" i="37"/>
  <c r="Y23" i="37"/>
  <c r="F35" i="37"/>
  <c r="R22" i="37"/>
  <c r="F36" i="37"/>
  <c r="R23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AJ15" authorId="0" shapeId="0" xr:uid="{94580D81-C4D0-4824-8584-3AFBDD45D142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YP23252/</t>
        </r>
      </text>
    </comment>
    <comment ref="AK15" authorId="0" shapeId="0" xr:uid="{801FA754-B045-4797-AFAA-F2592E93EA7A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https://www.bnamericas.com/es/noticias/ecopetrol-pone-en-marcha-nueva-planta-de-glp-en-cupiagua-casanare</t>
        </r>
      </text>
    </comment>
    <comment ref="AL15" authorId="0" shapeId="0" xr:uid="{02BD77A4-3CCA-45BE-A329-BE161AC545CF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https://www.portafolio.co/negocios/empresas/comenzo-operar-nueva-planta-glp-cusiana-152324</t>
        </r>
      </text>
    </comment>
    <comment ref="AN15" authorId="0" shapeId="0" xr:uid="{F8800C89-9E03-4E38-8B6A-40B22AB3D101}">
      <text>
        <r>
          <rPr>
            <b/>
            <sz val="9"/>
            <color indexed="81"/>
            <rFont val="Tahoma"/>
            <family val="2"/>
          </rPr>
          <t xml:space="preserve">JULIAN:
TY-GAS S.A.
</t>
        </r>
        <r>
          <rPr>
            <sz val="9"/>
            <color indexed="81"/>
            <rFont val="Tahoma"/>
            <family val="2"/>
          </rPr>
          <t xml:space="preserve">
file:///C:/Users/JULIAN/OneDrive%20-%20UNIVERSIDAD%20INDUSTRIAL%20DE%20SANTANDER/0%20T%20E%20S%20I%20S%20%20%20%20D%20E%20%20%20%20M%20A%20E%20S%20T%20R%20I%20A/0%20Documentacion%20Modelo/BAS%201%20Petroleo%20Y%20Gas/1%20Tecnologias%20Produccion/Gasfield/Florena/FLO%204%20-%20TESIS%202014%20Liquid%20hydrocarbons.pdf</t>
        </r>
      </text>
    </comment>
    <comment ref="AU15" authorId="0" shapeId="0" xr:uid="{8C6E7220-DF38-44B7-873E-1EB94676A144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YP23252/</t>
        </r>
      </text>
    </comment>
    <comment ref="AV15" authorId="0" shapeId="0" xr:uid="{49D14DB5-1396-4AD5-869B-6260A7F17513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https://www.bnamericas.com/es/noticias/ecopetrol-pone-en-marcha-nueva-planta-de-glp-en-cupiagua-casanare</t>
        </r>
      </text>
    </comment>
    <comment ref="AW15" authorId="0" shapeId="0" xr:uid="{7360484E-E899-4C5A-97B1-CF98199BA351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https://www.portafolio.co/negocios/empresas/comenzo-operar-nueva-planta-glp-cusiana-152324</t>
        </r>
      </text>
    </comment>
    <comment ref="AY15" authorId="0" shapeId="0" xr:uid="{12E72C39-E868-4D22-8478-170FBC8537BF}">
      <text>
        <r>
          <rPr>
            <b/>
            <sz val="9"/>
            <color indexed="81"/>
            <rFont val="Tahoma"/>
            <family val="2"/>
          </rPr>
          <t xml:space="preserve">JULIAN:
TY-GAS S.A.
</t>
        </r>
        <r>
          <rPr>
            <sz val="9"/>
            <color indexed="81"/>
            <rFont val="Tahoma"/>
            <family val="2"/>
          </rPr>
          <t xml:space="preserve">
file:///C:/Users/JULIAN/OneDrive%20-%20UNIVERSIDAD%20INDUSTRIAL%20DE%20SANTANDER/0%20T%20E%20S%20I%20S%20%20%20%20D%20E%20%20%20%20M%20A%20E%20S%20T%20R%20I%20A/0%20Documentacion%20Modelo/BAS%201%20Petroleo%20Y%20Gas/1%20Tecnologias%20Produccion/Gasfield/Florena/FLO%204%20-%20TESIS%202014%20Liquid%20hydrocarbons.pdf</t>
        </r>
      </text>
    </comment>
    <comment ref="AG19" authorId="0" shapeId="0" xr:uid="{E9E65755-0A16-4DBE-B148-292E0201E9D0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GASNOVA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tc={1E5235D0-E2F3-4056-8741-120316596647}</author>
  </authors>
  <commentList>
    <comment ref="F2" authorId="0" shapeId="0" xr:uid="{1E5235D0-E2F3-4056-8741-1203165966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1.827 @ 14.73 psia, 60 ºF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tc={E6E249AC-5F21-457E-9126-7C6BEDB0DC5B}</author>
  </authors>
  <commentList>
    <comment ref="F2" authorId="0" shapeId="0" xr:uid="{E6E249AC-5F21-457E-9126-7C6BEDB0DC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1.827 @ 14.73 psia, 60 ºF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tc={586E323A-3698-4A06-9082-52880DB4A403}</author>
  </authors>
  <commentList>
    <comment ref="F2" authorId="0" shapeId="0" xr:uid="{586E323A-3698-4A06-9082-52880DB4A4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1.827 @ 14.73 psia, 60 ºF</t>
      </text>
    </comment>
  </commentList>
</comments>
</file>

<file path=xl/sharedStrings.xml><?xml version="1.0" encoding="utf-8"?>
<sst xmlns="http://schemas.openxmlformats.org/spreadsheetml/2006/main" count="5398" uniqueCount="95">
  <si>
    <t>MES</t>
  </si>
  <si>
    <t>PRODUCTOR</t>
  </si>
  <si>
    <t>FUENTE</t>
  </si>
  <si>
    <t>PUNTO DE ENTREGA</t>
  </si>
  <si>
    <t>PODER CALORIFICO (BTU/GAL)</t>
  </si>
  <si>
    <t>DENSIDAD RELATIVA (TON/GAL)</t>
  </si>
  <si>
    <t>PRODUCCION TOTAL DISPONIBLE PARA LA VENTA -PTDV (TON/MES)</t>
  </si>
  <si>
    <t>PRODUCCIÓN COMPROMETIDA - PC (TON/MES)</t>
  </si>
  <si>
    <t>PRODUCCIÓN POTENCIAL - PP (TON/MES)</t>
  </si>
  <si>
    <t>GAS DE OPRACIÓN (TON/MES)</t>
  </si>
  <si>
    <t>ECOPETROL</t>
  </si>
  <si>
    <t>APIAY</t>
  </si>
  <si>
    <t>DINA</t>
  </si>
  <si>
    <t>CAPACHOS</t>
  </si>
  <si>
    <t>CUSIANA</t>
  </si>
  <si>
    <t>CUPIAGUA</t>
  </si>
  <si>
    <t>GAS DE OPERACIÓN (TON/MES)</t>
  </si>
  <si>
    <t>CMCO (TON/MES)</t>
  </si>
  <si>
    <t>BARRANCABERMEJA</t>
  </si>
  <si>
    <t>CARTAGENA</t>
  </si>
  <si>
    <t>LINEAS LOCALES</t>
  </si>
  <si>
    <t>SPC</t>
  </si>
  <si>
    <t>Parex Resources Colombia LTD. Sucursal</t>
  </si>
  <si>
    <t>Capachos-Andina</t>
  </si>
  <si>
    <t>Planta de tratamiento de fluidos Capachos</t>
  </si>
  <si>
    <t>Frontera Energy Colombia Corp.</t>
  </si>
  <si>
    <t>Producción gas Bloques Corcel - Guatiquia</t>
  </si>
  <si>
    <t>Planta de gas Corcel</t>
  </si>
  <si>
    <t xml:space="preserve">PBI SAS ESP </t>
  </si>
  <si>
    <t xml:space="preserve">PLANTA DE PROCESAMIENTO DE GAS NATURAL BUENAVISTA </t>
  </si>
  <si>
    <t>TYGAS S.A. ESP</t>
  </si>
  <si>
    <t>PSG-TY</t>
  </si>
  <si>
    <t>El Morro Yopal Casanare</t>
  </si>
  <si>
    <t xml:space="preserve">                                     -</t>
  </si>
  <si>
    <t>Okianus Cartagena</t>
  </si>
  <si>
    <t>Almagas SA ESP</t>
  </si>
  <si>
    <t>CANTIDADES IMPORTADAS DISPONIBLES PARA LA VENTA - CIDV (TON/MES)</t>
  </si>
  <si>
    <t>PUNTO DE IMPORTACIÓN</t>
  </si>
  <si>
    <t>Chilco Distribuidora de Gas y Energía S.A. E.S.P.</t>
  </si>
  <si>
    <t>Okianus terminals</t>
  </si>
  <si>
    <t>OKIANUS - CARTAGENA</t>
  </si>
  <si>
    <t>IMPORTACIÓN-IGLP</t>
  </si>
  <si>
    <t>MONTAGAS SA ESP</t>
  </si>
  <si>
    <t>refineria houston texas y/o otros proveedores</t>
  </si>
  <si>
    <t>Plexaport</t>
  </si>
  <si>
    <t>PLANTA DE GAS LA CAÑADA</t>
  </si>
  <si>
    <t>SURENERGY SAS ESP</t>
  </si>
  <si>
    <t xml:space="preserve">OKINUS TERMINAL </t>
  </si>
  <si>
    <t>NORTESANTANDEREANA DE GAS S.A E.S.P</t>
  </si>
  <si>
    <t>PETROSANTANDER GMBH</t>
  </si>
  <si>
    <t>PAYOA</t>
  </si>
  <si>
    <t>PLANTA DE GAS - PAYOA</t>
  </si>
  <si>
    <t>TURGAS S.A. E.S.P</t>
  </si>
  <si>
    <t xml:space="preserve">Campo Toqui Toqui </t>
  </si>
  <si>
    <t>gal/mes</t>
  </si>
  <si>
    <t>gal/d</t>
  </si>
  <si>
    <t>barriles</t>
  </si>
  <si>
    <t>total</t>
  </si>
  <si>
    <t>Reficar</t>
  </si>
  <si>
    <t>Apiay</t>
  </si>
  <si>
    <t>Cupiagua</t>
  </si>
  <si>
    <t>Cusiana</t>
  </si>
  <si>
    <t>Dina</t>
  </si>
  <si>
    <t>Floreña</t>
  </si>
  <si>
    <t>Barranca</t>
  </si>
  <si>
    <t>PP, GALONES POR DÍA</t>
  </si>
  <si>
    <t>PP, Galon por mes</t>
  </si>
  <si>
    <t>PP, GALONES</t>
  </si>
  <si>
    <t>PP, BARRILES</t>
  </si>
  <si>
    <t>PP, BARRILES POR DÍA</t>
  </si>
  <si>
    <t>DENSIDADES, BTU/GAL</t>
  </si>
  <si>
    <t>GBTU/GAL</t>
  </si>
  <si>
    <t>PP, GBTU</t>
  </si>
  <si>
    <t>GBTU/TJ</t>
  </si>
  <si>
    <t>GBTU/PJ</t>
  </si>
  <si>
    <t>Mes</t>
  </si>
  <si>
    <t xml:space="preserve">PTDV (TON/MES) </t>
  </si>
  <si>
    <t>PC (TON/MES)</t>
  </si>
  <si>
    <t>PP (TON/MES)</t>
  </si>
  <si>
    <t>GAS OPERACIÓN (TON/MES)</t>
  </si>
  <si>
    <t>FLOREÑA</t>
  </si>
  <si>
    <t>2022-</t>
  </si>
  <si>
    <t>2019-</t>
  </si>
  <si>
    <t>PP, PJ</t>
  </si>
  <si>
    <t>Total</t>
  </si>
  <si>
    <t>TOTAL</t>
  </si>
  <si>
    <t>GLP PRODUCIDO, PJ</t>
  </si>
  <si>
    <t>GLP AUTOCONSUMIDO, PJ</t>
  </si>
  <si>
    <t>GLP ENTREGADO, PJ</t>
  </si>
  <si>
    <t>LITERATURA</t>
  </si>
  <si>
    <t>MAXIMO</t>
  </si>
  <si>
    <t>kg/mes</t>
  </si>
  <si>
    <t>t/m</t>
  </si>
  <si>
    <t>g/m</t>
  </si>
  <si>
    <t>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</si>
</sst>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0.000"/>
    <numFmt numFmtId="165" formatCode="_(* #,##0.00_);_(* \(#,##0.00\);_(* &quot;-&quot;??_);_(@_)"/>
    <numFmt numFmtId="166" formatCode="_-* #,##0.0000_-;\-* #,##0.0000_-;_-* &quot;-&quot;_-;_-@_-"/>
    <numFmt numFmtId="167" formatCode="_-* #,##0_-;\-* #,##0_-;_-* &quot;-&quot;??_-;_-@_-"/>
    <numFmt numFmtId="168" formatCode="0.0"/>
    <numFmt numFmtId="169" formatCode="0.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1" xfId="0" applyFont="1" applyBorder="1" applyAlignment="1">
      <alignment vertical="center" wrapText="1"/>
    </xf>
    <xf numFmtId="17" fontId="0" fillId="0" borderId="1" xfId="0" applyNumberFormat="1" applyBorder="1"/>
    <xf numFmtId="0" fontId="0" fillId="0" borderId="1" xfId="0" applyBorder="1"/>
    <xf numFmtId="43" fontId="0" fillId="0" borderId="0" xfId="1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164" fontId="0" fillId="0" borderId="1" xfId="0" applyNumberFormat="1" applyBorder="1"/>
    <xf numFmtId="43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indent="1"/>
    </xf>
    <xf numFmtId="41" fontId="0" fillId="0" borderId="1" xfId="2" applyFont="1" applyBorder="1"/>
    <xf numFmtId="166" fontId="0" fillId="0" borderId="1" xfId="2" applyNumberFormat="1" applyFont="1" applyBorder="1"/>
    <xf numFmtId="2" fontId="0" fillId="0" borderId="1" xfId="0" applyNumberFormat="1" applyBorder="1"/>
    <xf numFmtId="0" fontId="2" fillId="0" borderId="0" xfId="0" applyFont="1" applyAlignment="1">
      <alignment vertical="center" wrapText="1"/>
    </xf>
    <xf numFmtId="167" fontId="0" fillId="0" borderId="0" xfId="1" applyNumberFormat="1" applyFon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17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17" fontId="5" fillId="0" borderId="0" xfId="0" applyNumberFormat="1" applyFont="1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17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9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9" fontId="7" fillId="0" borderId="1" xfId="0" applyNumberFormat="1" applyFont="1" applyBorder="1" applyAlignment="1">
      <alignment horizontal="center"/>
    </xf>
    <xf numFmtId="17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0" fillId="0" borderId="0" xfId="0" applyNumberFormat="1"/>
    <xf numFmtId="0" fontId="8" fillId="0" borderId="0" xfId="0" applyFont="1"/>
    <xf numFmtId="17" fontId="0" fillId="2" borderId="0" xfId="0" applyNumberFormat="1" applyFill="1"/>
    <xf numFmtId="1" fontId="0" fillId="2" borderId="0" xfId="0" applyNumberFormat="1" applyFill="1" applyAlignment="1">
      <alignment horizontal="center"/>
    </xf>
    <xf numFmtId="1" fontId="0" fillId="2" borderId="0" xfId="0" applyNumberFormat="1" applyFill="1"/>
    <xf numFmtId="9" fontId="0" fillId="0" borderId="0" xfId="5" applyFont="1"/>
    <xf numFmtId="0" fontId="0" fillId="3" borderId="0" xfId="0" applyFill="1"/>
    <xf numFmtId="1" fontId="0" fillId="4" borderId="0" xfId="0" applyNumberForma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/>
    <xf numFmtId="164" fontId="0" fillId="0" borderId="3" xfId="0" applyNumberFormat="1" applyBorder="1"/>
    <xf numFmtId="0" fontId="0" fillId="0" borderId="0" xfId="0" applyBorder="1"/>
    <xf numFmtId="164" fontId="0" fillId="0" borderId="0" xfId="0" applyNumberFormat="1" applyBorder="1"/>
  </cellXfs>
  <cellStyles count="6">
    <cellStyle name="Comma [0] 2" xfId="3" xr:uid="{847A4165-B349-4759-982C-59EF67651A8B}"/>
    <cellStyle name="Millares" xfId="1" builtinId="3"/>
    <cellStyle name="Millares [0]" xfId="2" builtinId="6"/>
    <cellStyle name="Millares 2" xfId="4" xr:uid="{164E9B59-9EE5-4BD7-8F5B-386D36F5D6BD}"/>
    <cellStyle name="Normal" xfId="0" builtinId="0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BD_Balance!$Q$18</c:f>
              <c:strCache>
                <c:ptCount val="1"/>
                <c:pt idx="0">
                  <c:v>Reficar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BD_Balance!$P$19:$P$26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xVal>
          <c:yVal>
            <c:numRef>
              <c:f>BD_Balance!$Q$19:$Q$26</c:f>
              <c:numCache>
                <c:formatCode>0%</c:formatCode>
                <c:ptCount val="8"/>
                <c:pt idx="0">
                  <c:v>0.15405477025270098</c:v>
                </c:pt>
                <c:pt idx="1">
                  <c:v>0.11590771298142388</c:v>
                </c:pt>
                <c:pt idx="2">
                  <c:v>0.14075277089680155</c:v>
                </c:pt>
                <c:pt idx="3">
                  <c:v>0.12152481352242414</c:v>
                </c:pt>
                <c:pt idx="4">
                  <c:v>0.126984126984127</c:v>
                </c:pt>
                <c:pt idx="5">
                  <c:v>0.12698412698412698</c:v>
                </c:pt>
                <c:pt idx="6">
                  <c:v>0.12881626914429631</c:v>
                </c:pt>
                <c:pt idx="7">
                  <c:v>0.126984126984127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0-486E-9495-7EDC8F658E41}"/>
            </c:ext>
          </c:extLst>
        </c:ser>
        <c:ser>
          <c:idx val="1"/>
          <c:order val="1"/>
          <c:tx>
            <c:strRef>
              <c:f>BD_Balance!$R$18</c:f>
              <c:strCache>
                <c:ptCount val="1"/>
                <c:pt idx="0">
                  <c:v>Barranca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BD_Balance!$P$19:$P$26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xVal>
          <c:yVal>
            <c:numRef>
              <c:f>BD_Balance!$R$19:$R$26</c:f>
              <c:numCache>
                <c:formatCode>0%</c:formatCode>
                <c:ptCount val="8"/>
                <c:pt idx="0">
                  <c:v>0.163130368385425</c:v>
                </c:pt>
                <c:pt idx="1">
                  <c:v>0.13677951758401249</c:v>
                </c:pt>
                <c:pt idx="2">
                  <c:v>0.13242258931901149</c:v>
                </c:pt>
                <c:pt idx="3">
                  <c:v>0.31368170130091172</c:v>
                </c:pt>
                <c:pt idx="4">
                  <c:v>0.35375218502079925</c:v>
                </c:pt>
                <c:pt idx="5">
                  <c:v>0.3454379894036303</c:v>
                </c:pt>
                <c:pt idx="6">
                  <c:v>0.34536516079758606</c:v>
                </c:pt>
                <c:pt idx="7">
                  <c:v>0.33873043815515769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90-486E-9495-7EDC8F658E41}"/>
            </c:ext>
          </c:extLst>
        </c:ser>
        <c:ser>
          <c:idx val="2"/>
          <c:order val="2"/>
          <c:tx>
            <c:strRef>
              <c:f>BD_Balance!$S$18</c:f>
              <c:strCache>
                <c:ptCount val="1"/>
                <c:pt idx="0">
                  <c:v>Apiay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BD_Balance!$P$19:$P$26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xVal>
          <c:yVal>
            <c:numRef>
              <c:f>BD_Balance!$S$19:$S$26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90-486E-9495-7EDC8F658E41}"/>
            </c:ext>
          </c:extLst>
        </c:ser>
        <c:ser>
          <c:idx val="3"/>
          <c:order val="3"/>
          <c:tx>
            <c:strRef>
              <c:f>BD_Balance!$T$18</c:f>
              <c:strCache>
                <c:ptCount val="1"/>
                <c:pt idx="0">
                  <c:v>Cupiagua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BD_Balance!$P$19:$P$26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xVal>
          <c:yVal>
            <c:numRef>
              <c:f>BD_Balance!$T$19:$T$26</c:f>
              <c:numCache>
                <c:formatCode>0%</c:formatCode>
                <c:ptCount val="8"/>
                <c:pt idx="0">
                  <c:v>0</c:v>
                </c:pt>
                <c:pt idx="1">
                  <c:v>8.2187866631770329E-2</c:v>
                </c:pt>
                <c:pt idx="2">
                  <c:v>0.11199254112697511</c:v>
                </c:pt>
                <c:pt idx="3">
                  <c:v>7.2943751298862089E-2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90-486E-9495-7EDC8F658E41}"/>
            </c:ext>
          </c:extLst>
        </c:ser>
        <c:ser>
          <c:idx val="4"/>
          <c:order val="4"/>
          <c:tx>
            <c:strRef>
              <c:f>BD_Balance!$U$18</c:f>
              <c:strCache>
                <c:ptCount val="1"/>
                <c:pt idx="0">
                  <c:v>Cusiana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BD_Balance!$P$19:$P$26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xVal>
          <c:yVal>
            <c:numRef>
              <c:f>BD_Balance!$U$19:$U$26</c:f>
              <c:numCache>
                <c:formatCode>0%</c:formatCode>
                <c:ptCount val="8"/>
                <c:pt idx="0">
                  <c:v>0.20013123783141776</c:v>
                </c:pt>
                <c:pt idx="1">
                  <c:v>0.88546042212861853</c:v>
                </c:pt>
                <c:pt idx="2">
                  <c:v>1</c:v>
                </c:pt>
                <c:pt idx="3">
                  <c:v>0.28868562382529195</c:v>
                </c:pt>
                <c:pt idx="4">
                  <c:v>0.4231899460823732</c:v>
                </c:pt>
                <c:pt idx="5">
                  <c:v>0.53901258557495457</c:v>
                </c:pt>
                <c:pt idx="6">
                  <c:v>0.66023144187037919</c:v>
                </c:pt>
                <c:pt idx="7">
                  <c:v>0.73346577560228654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90-486E-9495-7EDC8F658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085711"/>
        <c:axId val="982088623"/>
      </c:scatterChart>
      <c:valAx>
        <c:axId val="98208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2088623"/>
        <c:crosses val="autoZero"/>
        <c:crossBetween val="midCat"/>
      </c:valAx>
      <c:valAx>
        <c:axId val="9820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208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504825</xdr:colOff>
      <xdr:row>32</xdr:row>
      <xdr:rowOff>33337</xdr:rowOff>
    </xdr:from>
    <xdr:to>
      <xdr:col>28</xdr:col>
      <xdr:colOff>104775</xdr:colOff>
      <xdr:row>46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4FD47F-AE14-BE5B-47F6-7E9849B3E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\Ecopetrol\GLP\Cantidades\Declaraciones%20de%20Producci&#243;n\2019\DP%20Documentos%20finales\Declaraciones%20Producci&#243;n%20GLP2019%20Final%20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laneaci&#243;nYControl\Documents%20and%20Settings\TERMOYOPAL\Mis%20documentos\INFORMES%20FINANCIEROS\Informaci&#243;n%20Presupuesto-Mods-TY\Presupuesto\Modelo%20Anexo%2031%20TYG1%20Mensualizado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G-TY"/>
      <sheetName val="Gráfico3"/>
      <sheetName val="Gráfico2 (2)"/>
      <sheetName val="Gráfico1"/>
      <sheetName val="Gráfico2"/>
      <sheetName val="Demanda"/>
      <sheetName val="DECLARACIÓN PRODUCTOR"/>
      <sheetName val="DECLARACIÓN IMPORTADOR"/>
      <sheetName val="Importación"/>
      <sheetName val="Calidad"/>
      <sheetName val="Balance"/>
      <sheetName val="PP (BPD)"/>
      <sheetName val="Consumo (BPD)"/>
      <sheetName val="PC Clientes (BPD)"/>
      <sheetName val="PC Total (BPD)"/>
      <sheetName val="CIDV (BPD)"/>
      <sheetName val="PTDV (BPD)"/>
      <sheetName val="Balance PTDV"/>
      <sheetName val="TD PP"/>
      <sheetName val="PP (TM)"/>
      <sheetName val="AutoConsumo (TM)"/>
      <sheetName val="PC Clientes (TM)"/>
      <sheetName val="TD PC"/>
      <sheetName val="G PC total"/>
      <sheetName val="PC Total (TM)"/>
      <sheetName val="G PP (TM)"/>
      <sheetName val="G PTDV (TM)"/>
      <sheetName val="G PTDV (TM) (2)"/>
      <sheetName val="PTDV (TM)"/>
      <sheetName val="TD PTDV"/>
      <sheetName val="Inputs"/>
      <sheetName val="Chequeo"/>
      <sheetName val="G PTDV"/>
      <sheetName val="G PP"/>
      <sheetName val="G Autoconsumo"/>
      <sheetName val="PTDV Dif"/>
      <sheetName val="Hoja1"/>
      <sheetName val="G PC"/>
      <sheetName val="Requerido importar"/>
      <sheetName val="G PP &amp; P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/>
      <sheetData sheetId="29"/>
      <sheetData sheetId="30">
        <row r="4">
          <cell r="D4">
            <v>8.5133999999999987E-2</v>
          </cell>
          <cell r="E4">
            <v>2.0269999999999997E-3</v>
          </cell>
        </row>
        <row r="5">
          <cell r="D5">
            <v>8.5290099999999994E-2</v>
          </cell>
          <cell r="E5">
            <v>2.0307166666666664E-3</v>
          </cell>
        </row>
        <row r="6">
          <cell r="D6">
            <v>8.536500000000001E-2</v>
          </cell>
          <cell r="E6">
            <v>2.0325000000000005E-3</v>
          </cell>
        </row>
        <row r="7">
          <cell r="D7">
            <v>9.1636999999999982E-2</v>
          </cell>
          <cell r="E7">
            <v>2.1818333333333329E-3</v>
          </cell>
        </row>
        <row r="8">
          <cell r="D8">
            <v>8.0954999999999985E-2</v>
          </cell>
          <cell r="E8">
            <v>1.9274999999999997E-3</v>
          </cell>
        </row>
        <row r="11">
          <cell r="D11">
            <v>8.5133999999999987E-2</v>
          </cell>
          <cell r="E11">
            <v>2.0269999999999997E-3</v>
          </cell>
        </row>
        <row r="12">
          <cell r="D12">
            <v>8.5133999999999987E-2</v>
          </cell>
          <cell r="E12">
            <v>2.0269999999999997E-3</v>
          </cell>
        </row>
      </sheetData>
      <sheetData sheetId="3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ientes"/>
      <sheetName val="Bitcora"/>
      <sheetName val="Opción"/>
      <sheetName val="Bases"/>
      <sheetName val="Parametros"/>
      <sheetName val="Mmto"/>
      <sheetName val="Modelo"/>
      <sheetName val="G&amp;P Proforma Anual"/>
      <sheetName val="ISA-Analisis"/>
      <sheetName val="Ingresos"/>
      <sheetName val="Flujo Proforma Anual"/>
      <sheetName val="Balance"/>
      <sheetName val="Balance Proforma Mensual"/>
      <sheetName val="Result"/>
      <sheetName val="Formula Compensación Mensual"/>
      <sheetName val="Result Proforma Mensual"/>
      <sheetName val="Result Proforma Anual"/>
      <sheetName val="Flujo"/>
      <sheetName val="Flujo Proforma Mensual"/>
      <sheetName val="Balance Proforma Anual"/>
      <sheetName val="G&amp;P"/>
      <sheetName val="G&amp;P Proforma Mensual"/>
      <sheetName val="Ingresos Proforma Mensual"/>
      <sheetName val="Ingresos Proforma Anual"/>
      <sheetName val="Macro"/>
      <sheetName val="Criterios"/>
      <sheetName val="ISA-CostoMarginal"/>
      <sheetName val="ISA-Ingresos TBCA5"/>
      <sheetName val="ISA-Gener TBCA5"/>
    </sheetNames>
    <sheetDataSet>
      <sheetData sheetId="0">
        <row r="5">
          <cell r="B5">
            <v>1</v>
          </cell>
        </row>
      </sheetData>
      <sheetData sheetId="1"/>
      <sheetData sheetId="2"/>
      <sheetData sheetId="3"/>
      <sheetData sheetId="4" refreshError="1">
        <row r="5">
          <cell r="B5">
            <v>1</v>
          </cell>
        </row>
        <row r="9">
          <cell r="U9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IEGO MIGUEL PIÑEROS PULIDO" id="{DF9F0135-CF82-4CE9-ACDF-3DFDE48DF48F}" userId="DIEGO MIGUEL PIÑEROS PULID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2-04-08T00:26:23.24" personId="{DF9F0135-CF82-4CE9-ACDF-3DFDE48DF48F}" id="{1E5235D0-E2F3-4056-8741-120316596647}">
    <text>1.827 @ 14.73 psia, 60 ºF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2-04-08T00:08:23.13" personId="{DF9F0135-CF82-4CE9-ACDF-3DFDE48DF48F}" id="{E6E249AC-5F21-457E-9126-7C6BEDB0DC5B}">
    <text>1.827 @ 14.73 psia, 60 ºF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2" dT="2022-04-08T00:08:23.13" personId="{DF9F0135-CF82-4CE9-ACDF-3DFDE48DF48F}" id="{586E323A-3698-4A06-9082-52880DB4A403}">
    <text>1.827 @ 14.73 psia, 60 ºF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4691-AD90-411B-9EC7-20C6E7361C19}">
  <sheetPr>
    <tabColor rgb="FF00B050"/>
  </sheetPr>
  <dimension ref="A2:J62"/>
  <sheetViews>
    <sheetView workbookViewId="0">
      <selection activeCell="M47" sqref="M47"/>
    </sheetView>
  </sheetViews>
  <sheetFormatPr baseColWidth="10" defaultRowHeight="15" x14ac:dyDescent="0.25"/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32">
        <v>43466</v>
      </c>
      <c r="B3" s="33" t="s">
        <v>10</v>
      </c>
      <c r="C3" s="33" t="s">
        <v>12</v>
      </c>
      <c r="D3" s="33" t="s">
        <v>12</v>
      </c>
      <c r="E3" s="35">
        <v>95200</v>
      </c>
      <c r="F3" s="31">
        <v>2.0325000000000005E-3</v>
      </c>
      <c r="G3" s="30">
        <v>0</v>
      </c>
      <c r="H3" s="33">
        <v>529.26300000000003</v>
      </c>
      <c r="I3" s="34">
        <v>529.26300000000003</v>
      </c>
      <c r="J3" s="34">
        <v>0</v>
      </c>
    </row>
    <row r="4" spans="1:10" x14ac:dyDescent="0.25">
      <c r="A4" s="32">
        <v>43497</v>
      </c>
      <c r="B4" s="33" t="s">
        <v>10</v>
      </c>
      <c r="C4" s="33" t="s">
        <v>12</v>
      </c>
      <c r="D4" s="33" t="s">
        <v>12</v>
      </c>
      <c r="E4" s="35">
        <v>95200</v>
      </c>
      <c r="F4" s="31">
        <v>2.0325000000000005E-3</v>
      </c>
      <c r="G4" s="30">
        <v>0</v>
      </c>
      <c r="H4" s="33">
        <v>365.70400000000001</v>
      </c>
      <c r="I4" s="34">
        <v>365.70400000000001</v>
      </c>
      <c r="J4" s="34">
        <v>0</v>
      </c>
    </row>
    <row r="5" spans="1:10" x14ac:dyDescent="0.25">
      <c r="A5" s="32">
        <v>43525</v>
      </c>
      <c r="B5" s="33" t="s">
        <v>10</v>
      </c>
      <c r="C5" s="33" t="s">
        <v>12</v>
      </c>
      <c r="D5" s="33" t="s">
        <v>12</v>
      </c>
      <c r="E5" s="35">
        <v>95200</v>
      </c>
      <c r="F5" s="31">
        <v>2.0325000000000005E-3</v>
      </c>
      <c r="G5" s="30">
        <v>0</v>
      </c>
      <c r="H5" s="33">
        <v>404.88600000000002</v>
      </c>
      <c r="I5" s="34">
        <v>404.88600000000002</v>
      </c>
      <c r="J5" s="34">
        <v>0</v>
      </c>
    </row>
    <row r="6" spans="1:10" x14ac:dyDescent="0.25">
      <c r="A6" s="32">
        <v>43556</v>
      </c>
      <c r="B6" s="33" t="s">
        <v>10</v>
      </c>
      <c r="C6" s="33" t="s">
        <v>12</v>
      </c>
      <c r="D6" s="33" t="s">
        <v>12</v>
      </c>
      <c r="E6" s="35">
        <v>95200</v>
      </c>
      <c r="F6" s="31">
        <v>2.0325000000000005E-3</v>
      </c>
      <c r="G6" s="30">
        <v>0</v>
      </c>
      <c r="H6" s="33">
        <v>376.46</v>
      </c>
      <c r="I6" s="34">
        <v>376.46</v>
      </c>
      <c r="J6" s="34">
        <v>0</v>
      </c>
    </row>
    <row r="7" spans="1:10" x14ac:dyDescent="0.25">
      <c r="A7" s="32">
        <v>43586</v>
      </c>
      <c r="B7" s="33" t="s">
        <v>10</v>
      </c>
      <c r="C7" s="33" t="s">
        <v>12</v>
      </c>
      <c r="D7" s="33" t="s">
        <v>12</v>
      </c>
      <c r="E7" s="35">
        <v>95200</v>
      </c>
      <c r="F7" s="31">
        <v>2.0325000000000005E-3</v>
      </c>
      <c r="G7" s="30">
        <v>0</v>
      </c>
      <c r="H7" s="33">
        <v>399.59399999999999</v>
      </c>
      <c r="I7" s="34">
        <v>399.59399999999999</v>
      </c>
      <c r="J7" s="34">
        <v>0</v>
      </c>
    </row>
    <row r="8" spans="1:10" x14ac:dyDescent="0.25">
      <c r="A8" s="32">
        <v>43617</v>
      </c>
      <c r="B8" s="33" t="s">
        <v>10</v>
      </c>
      <c r="C8" s="33" t="s">
        <v>12</v>
      </c>
      <c r="D8" s="33" t="s">
        <v>12</v>
      </c>
      <c r="E8" s="35">
        <v>95200</v>
      </c>
      <c r="F8" s="31">
        <v>2.0325000000000005E-3</v>
      </c>
      <c r="G8" s="30">
        <v>0</v>
      </c>
      <c r="H8" s="33">
        <v>371.33800000000002</v>
      </c>
      <c r="I8" s="34">
        <v>371.33800000000002</v>
      </c>
      <c r="J8" s="34">
        <v>0</v>
      </c>
    </row>
    <row r="9" spans="1:10" x14ac:dyDescent="0.25">
      <c r="A9" s="32">
        <v>43647</v>
      </c>
      <c r="B9" s="33" t="s">
        <v>10</v>
      </c>
      <c r="C9" s="33" t="s">
        <v>12</v>
      </c>
      <c r="D9" s="33" t="s">
        <v>12</v>
      </c>
      <c r="E9" s="35">
        <v>95200</v>
      </c>
      <c r="F9" s="31">
        <v>2.0325000000000005E-3</v>
      </c>
      <c r="G9" s="30">
        <v>445.09100000000001</v>
      </c>
      <c r="H9" s="33">
        <v>0</v>
      </c>
      <c r="I9" s="34">
        <v>445.09100000000001</v>
      </c>
      <c r="J9" s="34">
        <v>0</v>
      </c>
    </row>
    <row r="10" spans="1:10" x14ac:dyDescent="0.25">
      <c r="A10" s="32">
        <v>43678</v>
      </c>
      <c r="B10" s="33" t="s">
        <v>10</v>
      </c>
      <c r="C10" s="33" t="s">
        <v>12</v>
      </c>
      <c r="D10" s="33" t="s">
        <v>12</v>
      </c>
      <c r="E10" s="35">
        <v>95200</v>
      </c>
      <c r="F10" s="31">
        <v>2.0325000000000005E-3</v>
      </c>
      <c r="G10" s="30">
        <v>442.86500000000001</v>
      </c>
      <c r="H10" s="33">
        <v>0</v>
      </c>
      <c r="I10" s="34">
        <v>442.86500000000001</v>
      </c>
      <c r="J10" s="34">
        <v>0</v>
      </c>
    </row>
    <row r="11" spans="1:10" x14ac:dyDescent="0.25">
      <c r="A11" s="32">
        <v>43709</v>
      </c>
      <c r="B11" s="33" t="s">
        <v>10</v>
      </c>
      <c r="C11" s="33" t="s">
        <v>12</v>
      </c>
      <c r="D11" s="33" t="s">
        <v>12</v>
      </c>
      <c r="E11" s="35">
        <v>95200</v>
      </c>
      <c r="F11" s="31">
        <v>2.0325000000000005E-3</v>
      </c>
      <c r="G11" s="30">
        <v>426.43599999999998</v>
      </c>
      <c r="H11" s="33">
        <v>0</v>
      </c>
      <c r="I11" s="34">
        <v>426.43599999999998</v>
      </c>
      <c r="J11" s="34">
        <v>0</v>
      </c>
    </row>
    <row r="12" spans="1:10" x14ac:dyDescent="0.25">
      <c r="A12" s="32">
        <v>43739</v>
      </c>
      <c r="B12" s="33" t="s">
        <v>10</v>
      </c>
      <c r="C12" s="33" t="s">
        <v>12</v>
      </c>
      <c r="D12" s="33" t="s">
        <v>12</v>
      </c>
      <c r="E12" s="35">
        <v>95200</v>
      </c>
      <c r="F12" s="31">
        <v>2.0325000000000005E-3</v>
      </c>
      <c r="G12" s="30">
        <v>438.44799999999998</v>
      </c>
      <c r="H12" s="33">
        <v>0</v>
      </c>
      <c r="I12" s="34">
        <v>438.44799999999998</v>
      </c>
      <c r="J12" s="34">
        <v>0</v>
      </c>
    </row>
    <row r="13" spans="1:10" x14ac:dyDescent="0.25">
      <c r="A13" s="32">
        <v>43770</v>
      </c>
      <c r="B13" s="33" t="s">
        <v>10</v>
      </c>
      <c r="C13" s="33" t="s">
        <v>12</v>
      </c>
      <c r="D13" s="33" t="s">
        <v>12</v>
      </c>
      <c r="E13" s="35">
        <v>95200</v>
      </c>
      <c r="F13" s="31">
        <v>2.0325000000000005E-3</v>
      </c>
      <c r="G13" s="30">
        <v>422.18299999999999</v>
      </c>
      <c r="H13" s="33">
        <v>0</v>
      </c>
      <c r="I13" s="34">
        <v>422.18299999999999</v>
      </c>
      <c r="J13" s="34">
        <v>0</v>
      </c>
    </row>
    <row r="14" spans="1:10" x14ac:dyDescent="0.25">
      <c r="A14" s="32">
        <v>43800</v>
      </c>
      <c r="B14" s="33" t="s">
        <v>10</v>
      </c>
      <c r="C14" s="33" t="s">
        <v>12</v>
      </c>
      <c r="D14" s="33" t="s">
        <v>12</v>
      </c>
      <c r="E14" s="35">
        <v>95200</v>
      </c>
      <c r="F14" s="31">
        <v>2.0325000000000005E-3</v>
      </c>
      <c r="G14" s="30">
        <v>434.07400000000001</v>
      </c>
      <c r="H14" s="33">
        <v>0</v>
      </c>
      <c r="I14" s="34">
        <v>434.07400000000001</v>
      </c>
      <c r="J14" s="34">
        <v>0</v>
      </c>
    </row>
    <row r="15" spans="1:10" x14ac:dyDescent="0.25">
      <c r="A15" s="32">
        <v>43831</v>
      </c>
      <c r="B15" s="33" t="s">
        <v>10</v>
      </c>
      <c r="C15" s="33" t="s">
        <v>12</v>
      </c>
      <c r="D15" s="33" t="s">
        <v>12</v>
      </c>
      <c r="E15" s="35">
        <v>95200</v>
      </c>
      <c r="F15" s="31">
        <v>2.0325000000000005E-3</v>
      </c>
      <c r="G15" s="30">
        <v>431.904</v>
      </c>
      <c r="H15" s="33">
        <v>0</v>
      </c>
      <c r="I15" s="34">
        <v>431.904</v>
      </c>
      <c r="J15" s="34">
        <v>0</v>
      </c>
    </row>
    <row r="16" spans="1:10" x14ac:dyDescent="0.25">
      <c r="A16" s="32">
        <v>43862</v>
      </c>
      <c r="B16" s="33" t="s">
        <v>10</v>
      </c>
      <c r="C16" s="33" t="s">
        <v>12</v>
      </c>
      <c r="D16" s="33" t="s">
        <v>12</v>
      </c>
      <c r="E16" s="35">
        <v>95200</v>
      </c>
      <c r="F16" s="31">
        <v>2.0325000000000005E-3</v>
      </c>
      <c r="G16" s="30">
        <v>402.01900000000001</v>
      </c>
      <c r="H16" s="33">
        <v>0</v>
      </c>
      <c r="I16" s="34">
        <v>402.01900000000001</v>
      </c>
      <c r="J16" s="34">
        <v>0</v>
      </c>
    </row>
    <row r="17" spans="1:10" x14ac:dyDescent="0.25">
      <c r="A17" s="32">
        <v>43891</v>
      </c>
      <c r="B17" s="33" t="s">
        <v>10</v>
      </c>
      <c r="C17" s="33" t="s">
        <v>12</v>
      </c>
      <c r="D17" s="33" t="s">
        <v>12</v>
      </c>
      <c r="E17" s="35">
        <v>95200</v>
      </c>
      <c r="F17" s="31">
        <v>2.0325000000000005E-3</v>
      </c>
      <c r="G17" s="30">
        <v>484.11200000000002</v>
      </c>
      <c r="H17" s="33">
        <v>0</v>
      </c>
      <c r="I17" s="34">
        <v>484.11200000000002</v>
      </c>
      <c r="J17" s="34">
        <v>0</v>
      </c>
    </row>
    <row r="18" spans="1:10" x14ac:dyDescent="0.25">
      <c r="A18" s="32">
        <v>43922</v>
      </c>
      <c r="B18" s="33" t="s">
        <v>10</v>
      </c>
      <c r="C18" s="33" t="s">
        <v>12</v>
      </c>
      <c r="D18" s="33" t="s">
        <v>12</v>
      </c>
      <c r="E18" s="35">
        <v>95200</v>
      </c>
      <c r="F18" s="31">
        <v>2.0325000000000005E-3</v>
      </c>
      <c r="G18" s="30">
        <v>466.15300000000002</v>
      </c>
      <c r="H18" s="33">
        <v>0</v>
      </c>
      <c r="I18" s="34">
        <v>466.15300000000002</v>
      </c>
      <c r="J18" s="34">
        <v>0</v>
      </c>
    </row>
    <row r="19" spans="1:10" x14ac:dyDescent="0.25">
      <c r="A19" s="32">
        <v>43952</v>
      </c>
      <c r="B19" s="33" t="s">
        <v>10</v>
      </c>
      <c r="C19" s="33" t="s">
        <v>12</v>
      </c>
      <c r="D19" s="33" t="s">
        <v>12</v>
      </c>
      <c r="E19" s="35">
        <v>95200</v>
      </c>
      <c r="F19" s="31">
        <v>2.0325000000000005E-3</v>
      </c>
      <c r="G19" s="30">
        <v>479.28300000000002</v>
      </c>
      <c r="H19" s="33">
        <v>0</v>
      </c>
      <c r="I19" s="34">
        <v>479.28300000000002</v>
      </c>
      <c r="J19" s="34">
        <v>0</v>
      </c>
    </row>
    <row r="20" spans="1:10" x14ac:dyDescent="0.25">
      <c r="A20" s="32">
        <v>43983</v>
      </c>
      <c r="B20" s="33" t="s">
        <v>10</v>
      </c>
      <c r="C20" s="33" t="s">
        <v>12</v>
      </c>
      <c r="D20" s="33" t="s">
        <v>12</v>
      </c>
      <c r="E20" s="35">
        <v>95200</v>
      </c>
      <c r="F20" s="31">
        <v>2.0325000000000005E-3</v>
      </c>
      <c r="G20" s="30">
        <v>461.50299999999999</v>
      </c>
      <c r="H20" s="33">
        <v>0</v>
      </c>
      <c r="I20" s="34">
        <v>461.50299999999999</v>
      </c>
      <c r="J20" s="34">
        <v>0</v>
      </c>
    </row>
    <row r="21" spans="1:10" x14ac:dyDescent="0.25">
      <c r="A21" s="32">
        <v>44013</v>
      </c>
      <c r="B21" s="33" t="s">
        <v>10</v>
      </c>
      <c r="C21" s="33" t="s">
        <v>12</v>
      </c>
      <c r="D21" s="33" t="s">
        <v>12</v>
      </c>
      <c r="E21" s="35">
        <v>95200</v>
      </c>
      <c r="F21" s="31">
        <v>2.0325000000000005E-3</v>
      </c>
      <c r="G21" s="30">
        <v>474.50200000000001</v>
      </c>
      <c r="H21" s="33">
        <v>0</v>
      </c>
      <c r="I21" s="34">
        <v>474.50200000000001</v>
      </c>
      <c r="J21" s="34">
        <v>0</v>
      </c>
    </row>
    <row r="22" spans="1:10" x14ac:dyDescent="0.25">
      <c r="A22" s="32">
        <v>44044</v>
      </c>
      <c r="B22" s="33" t="s">
        <v>10</v>
      </c>
      <c r="C22" s="33" t="s">
        <v>12</v>
      </c>
      <c r="D22" s="33" t="s">
        <v>12</v>
      </c>
      <c r="E22" s="35">
        <v>95200</v>
      </c>
      <c r="F22" s="31">
        <v>2.0325000000000005E-3</v>
      </c>
      <c r="G22" s="30">
        <v>472.12900000000002</v>
      </c>
      <c r="H22" s="33">
        <v>0</v>
      </c>
      <c r="I22" s="34">
        <v>472.12900000000002</v>
      </c>
      <c r="J22" s="34">
        <v>0</v>
      </c>
    </row>
    <row r="23" spans="1:10" x14ac:dyDescent="0.25">
      <c r="A23" s="32">
        <v>44075</v>
      </c>
      <c r="B23" s="33" t="s">
        <v>10</v>
      </c>
      <c r="C23" s="33" t="s">
        <v>12</v>
      </c>
      <c r="D23" s="33" t="s">
        <v>12</v>
      </c>
      <c r="E23" s="35">
        <v>95200</v>
      </c>
      <c r="F23" s="31">
        <v>2.0325000000000005E-3</v>
      </c>
      <c r="G23" s="30">
        <v>454.61500000000001</v>
      </c>
      <c r="H23" s="33">
        <v>0</v>
      </c>
      <c r="I23" s="34">
        <v>454.61500000000001</v>
      </c>
      <c r="J23" s="34">
        <v>0</v>
      </c>
    </row>
    <row r="24" spans="1:10" x14ac:dyDescent="0.25">
      <c r="A24" s="32">
        <v>44105</v>
      </c>
      <c r="B24" s="33" t="s">
        <v>10</v>
      </c>
      <c r="C24" s="33" t="s">
        <v>12</v>
      </c>
      <c r="D24" s="33" t="s">
        <v>12</v>
      </c>
      <c r="E24" s="35">
        <v>95200</v>
      </c>
      <c r="F24" s="31">
        <v>2.0325000000000005E-3</v>
      </c>
      <c r="G24" s="30">
        <v>467.42</v>
      </c>
      <c r="H24" s="33">
        <v>0</v>
      </c>
      <c r="I24" s="34">
        <v>467.42</v>
      </c>
      <c r="J24" s="34">
        <v>0</v>
      </c>
    </row>
    <row r="25" spans="1:10" x14ac:dyDescent="0.25">
      <c r="A25" s="32">
        <v>44136</v>
      </c>
      <c r="B25" s="33" t="s">
        <v>10</v>
      </c>
      <c r="C25" s="33" t="s">
        <v>12</v>
      </c>
      <c r="D25" s="33" t="s">
        <v>12</v>
      </c>
      <c r="E25" s="35">
        <v>95200</v>
      </c>
      <c r="F25" s="31">
        <v>2.0325000000000005E-3</v>
      </c>
      <c r="G25" s="30">
        <v>450.08</v>
      </c>
      <c r="H25" s="33">
        <v>0</v>
      </c>
      <c r="I25" s="34">
        <v>450.08</v>
      </c>
      <c r="J25" s="34">
        <v>0</v>
      </c>
    </row>
    <row r="26" spans="1:10" x14ac:dyDescent="0.25">
      <c r="A26" s="32">
        <v>44166</v>
      </c>
      <c r="B26" s="33" t="s">
        <v>10</v>
      </c>
      <c r="C26" s="33" t="s">
        <v>12</v>
      </c>
      <c r="D26" s="33" t="s">
        <v>12</v>
      </c>
      <c r="E26" s="35">
        <v>95200</v>
      </c>
      <c r="F26" s="31">
        <v>2.0325000000000005E-3</v>
      </c>
      <c r="G26" s="30">
        <v>462.75700000000001</v>
      </c>
      <c r="H26" s="33">
        <v>0</v>
      </c>
      <c r="I26" s="34">
        <v>462.75700000000001</v>
      </c>
      <c r="J26" s="34">
        <v>0</v>
      </c>
    </row>
    <row r="27" spans="1:10" x14ac:dyDescent="0.25">
      <c r="A27" s="32">
        <v>44197</v>
      </c>
      <c r="B27" s="33" t="s">
        <v>10</v>
      </c>
      <c r="C27" s="33" t="s">
        <v>12</v>
      </c>
      <c r="D27" s="33" t="s">
        <v>12</v>
      </c>
      <c r="E27" s="35">
        <v>95200</v>
      </c>
      <c r="F27" s="31">
        <v>2.0325000000000005E-3</v>
      </c>
      <c r="G27" s="30">
        <v>460.44299999999998</v>
      </c>
      <c r="H27" s="33">
        <v>0</v>
      </c>
      <c r="I27" s="34">
        <v>460.44299999999998</v>
      </c>
      <c r="J27" s="34">
        <v>0</v>
      </c>
    </row>
    <row r="28" spans="1:10" x14ac:dyDescent="0.25">
      <c r="A28" s="32">
        <v>44228</v>
      </c>
      <c r="B28" s="33" t="s">
        <v>10</v>
      </c>
      <c r="C28" s="33" t="s">
        <v>12</v>
      </c>
      <c r="D28" s="33" t="s">
        <v>12</v>
      </c>
      <c r="E28" s="35">
        <v>95200</v>
      </c>
      <c r="F28" s="31">
        <v>2.0325000000000005E-3</v>
      </c>
      <c r="G28" s="30">
        <v>413.80500000000001</v>
      </c>
      <c r="H28" s="33">
        <v>0</v>
      </c>
      <c r="I28" s="34">
        <v>413.80500000000001</v>
      </c>
      <c r="J28" s="34">
        <v>0</v>
      </c>
    </row>
    <row r="29" spans="1:10" x14ac:dyDescent="0.25">
      <c r="A29" s="32">
        <v>44256</v>
      </c>
      <c r="B29" s="33" t="s">
        <v>10</v>
      </c>
      <c r="C29" s="33" t="s">
        <v>12</v>
      </c>
      <c r="D29" s="33" t="s">
        <v>12</v>
      </c>
      <c r="E29" s="35">
        <v>95200</v>
      </c>
      <c r="F29" s="31">
        <v>2.0325000000000005E-3</v>
      </c>
      <c r="G29" s="30">
        <v>455.851</v>
      </c>
      <c r="H29" s="33">
        <v>0</v>
      </c>
      <c r="I29" s="34">
        <v>455.851</v>
      </c>
      <c r="J29" s="34">
        <v>0</v>
      </c>
    </row>
    <row r="30" spans="1:10" x14ac:dyDescent="0.25">
      <c r="A30" s="32">
        <v>44287</v>
      </c>
      <c r="B30" s="33" t="s">
        <v>10</v>
      </c>
      <c r="C30" s="33" t="s">
        <v>12</v>
      </c>
      <c r="D30" s="33" t="s">
        <v>12</v>
      </c>
      <c r="E30" s="35">
        <v>95200</v>
      </c>
      <c r="F30" s="31">
        <v>2.0325000000000005E-3</v>
      </c>
      <c r="G30" s="30">
        <v>438.94</v>
      </c>
      <c r="H30" s="33">
        <v>0</v>
      </c>
      <c r="I30" s="34">
        <v>438.94</v>
      </c>
      <c r="J30" s="34">
        <v>0</v>
      </c>
    </row>
    <row r="31" spans="1:10" x14ac:dyDescent="0.25">
      <c r="A31" s="32">
        <v>44317</v>
      </c>
      <c r="B31" s="33" t="s">
        <v>10</v>
      </c>
      <c r="C31" s="33" t="s">
        <v>12</v>
      </c>
      <c r="D31" s="33" t="s">
        <v>12</v>
      </c>
      <c r="E31" s="35">
        <v>95200</v>
      </c>
      <c r="F31" s="31">
        <v>2.0325000000000005E-3</v>
      </c>
      <c r="G31" s="30">
        <v>451.303</v>
      </c>
      <c r="H31" s="33">
        <v>0</v>
      </c>
      <c r="I31" s="34">
        <v>451.303</v>
      </c>
      <c r="J31" s="34">
        <v>0</v>
      </c>
    </row>
    <row r="32" spans="1:10" x14ac:dyDescent="0.25">
      <c r="A32" s="32">
        <v>44348</v>
      </c>
      <c r="B32" s="33" t="s">
        <v>10</v>
      </c>
      <c r="C32" s="33" t="s">
        <v>12</v>
      </c>
      <c r="D32" s="33" t="s">
        <v>12</v>
      </c>
      <c r="E32" s="35">
        <v>95200</v>
      </c>
      <c r="F32" s="31">
        <v>2.0325000000000005E-3</v>
      </c>
      <c r="G32" s="30">
        <v>434.56200000000001</v>
      </c>
      <c r="H32" s="33">
        <v>0</v>
      </c>
      <c r="I32" s="34">
        <v>434.56200000000001</v>
      </c>
      <c r="J32" s="34">
        <v>0</v>
      </c>
    </row>
    <row r="33" spans="1:10" x14ac:dyDescent="0.25">
      <c r="A33" s="32">
        <v>44378</v>
      </c>
      <c r="B33" s="33" t="s">
        <v>10</v>
      </c>
      <c r="C33" s="33" t="s">
        <v>12</v>
      </c>
      <c r="D33" s="33" t="s">
        <v>12</v>
      </c>
      <c r="E33" s="35">
        <v>95200</v>
      </c>
      <c r="F33" s="31">
        <v>2.0325000000000005E-3</v>
      </c>
      <c r="G33" s="30">
        <v>446.80200000000002</v>
      </c>
      <c r="H33" s="33">
        <v>0</v>
      </c>
      <c r="I33" s="34">
        <v>446.80200000000002</v>
      </c>
      <c r="J33" s="34">
        <v>0</v>
      </c>
    </row>
    <row r="34" spans="1:10" x14ac:dyDescent="0.25">
      <c r="A34" s="32">
        <v>44409</v>
      </c>
      <c r="B34" s="33" t="s">
        <v>10</v>
      </c>
      <c r="C34" s="33" t="s">
        <v>12</v>
      </c>
      <c r="D34" s="33" t="s">
        <v>12</v>
      </c>
      <c r="E34" s="35">
        <v>95200</v>
      </c>
      <c r="F34" s="31">
        <v>2.0325000000000005E-3</v>
      </c>
      <c r="G34" s="30">
        <v>444.56799999999998</v>
      </c>
      <c r="H34" s="33">
        <v>0</v>
      </c>
      <c r="I34" s="34">
        <v>444.56799999999998</v>
      </c>
      <c r="J34" s="34">
        <v>0</v>
      </c>
    </row>
    <row r="35" spans="1:10" x14ac:dyDescent="0.25">
      <c r="A35" s="32">
        <v>44440</v>
      </c>
      <c r="B35" s="33" t="s">
        <v>10</v>
      </c>
      <c r="C35" s="33" t="s">
        <v>12</v>
      </c>
      <c r="D35" s="33" t="s">
        <v>12</v>
      </c>
      <c r="E35" s="35">
        <v>95200</v>
      </c>
      <c r="F35" s="31">
        <v>2.0325000000000005E-3</v>
      </c>
      <c r="G35" s="30">
        <v>428.07600000000002</v>
      </c>
      <c r="H35" s="33">
        <v>0</v>
      </c>
      <c r="I35" s="34">
        <v>428.07600000000002</v>
      </c>
      <c r="J35" s="34">
        <v>0</v>
      </c>
    </row>
    <row r="36" spans="1:10" x14ac:dyDescent="0.25">
      <c r="A36" s="32">
        <v>44470</v>
      </c>
      <c r="B36" s="33" t="s">
        <v>10</v>
      </c>
      <c r="C36" s="33" t="s">
        <v>12</v>
      </c>
      <c r="D36" s="33" t="s">
        <v>12</v>
      </c>
      <c r="E36" s="35">
        <v>95200</v>
      </c>
      <c r="F36" s="31">
        <v>2.0325000000000005E-3</v>
      </c>
      <c r="G36" s="30">
        <v>440.13299999999998</v>
      </c>
      <c r="H36" s="33">
        <v>0</v>
      </c>
      <c r="I36" s="34">
        <v>440.13299999999998</v>
      </c>
      <c r="J36" s="34">
        <v>0</v>
      </c>
    </row>
    <row r="37" spans="1:10" x14ac:dyDescent="0.25">
      <c r="A37" s="32">
        <v>44501</v>
      </c>
      <c r="B37" s="33" t="s">
        <v>10</v>
      </c>
      <c r="C37" s="33" t="s">
        <v>12</v>
      </c>
      <c r="D37" s="33" t="s">
        <v>12</v>
      </c>
      <c r="E37" s="35">
        <v>95200</v>
      </c>
      <c r="F37" s="31">
        <v>2.0325000000000005E-3</v>
      </c>
      <c r="G37" s="30">
        <v>423.80599999999998</v>
      </c>
      <c r="H37" s="33">
        <v>0</v>
      </c>
      <c r="I37" s="34">
        <v>423.80599999999998</v>
      </c>
      <c r="J37" s="34">
        <v>0</v>
      </c>
    </row>
    <row r="38" spans="1:10" x14ac:dyDescent="0.25">
      <c r="A38" s="32">
        <v>44531</v>
      </c>
      <c r="B38" s="33" t="s">
        <v>10</v>
      </c>
      <c r="C38" s="33" t="s">
        <v>12</v>
      </c>
      <c r="D38" s="33" t="s">
        <v>12</v>
      </c>
      <c r="E38" s="35">
        <v>95200</v>
      </c>
      <c r="F38" s="31">
        <v>2.0325000000000005E-3</v>
      </c>
      <c r="G38" s="30">
        <v>435.74299999999999</v>
      </c>
      <c r="H38" s="33">
        <v>0</v>
      </c>
      <c r="I38" s="34">
        <v>435.74299999999999</v>
      </c>
      <c r="J38" s="34">
        <v>0</v>
      </c>
    </row>
    <row r="39" spans="1:10" x14ac:dyDescent="0.25">
      <c r="A39" s="32">
        <v>44562</v>
      </c>
      <c r="B39" s="33" t="s">
        <v>10</v>
      </c>
      <c r="C39" s="33" t="s">
        <v>12</v>
      </c>
      <c r="D39" s="33" t="s">
        <v>12</v>
      </c>
      <c r="E39" s="35">
        <v>95200</v>
      </c>
      <c r="F39" s="31">
        <v>2.0325000000000005E-3</v>
      </c>
      <c r="G39" s="30">
        <v>433.56400000000002</v>
      </c>
      <c r="H39" s="33">
        <v>0</v>
      </c>
      <c r="I39" s="34">
        <v>433.56400000000002</v>
      </c>
      <c r="J39" s="34">
        <v>0</v>
      </c>
    </row>
    <row r="40" spans="1:10" x14ac:dyDescent="0.25">
      <c r="A40" s="32">
        <v>44593</v>
      </c>
      <c r="B40" s="33" t="s">
        <v>10</v>
      </c>
      <c r="C40" s="33" t="s">
        <v>12</v>
      </c>
      <c r="D40" s="33" t="s">
        <v>12</v>
      </c>
      <c r="E40" s="35">
        <v>95200</v>
      </c>
      <c r="F40" s="31">
        <v>2.0325000000000005E-3</v>
      </c>
      <c r="G40" s="30">
        <v>389.64800000000002</v>
      </c>
      <c r="H40" s="33">
        <v>0</v>
      </c>
      <c r="I40" s="34">
        <v>389.64800000000002</v>
      </c>
      <c r="J40" s="34">
        <v>0</v>
      </c>
    </row>
    <row r="41" spans="1:10" x14ac:dyDescent="0.25">
      <c r="A41" s="32">
        <v>44621</v>
      </c>
      <c r="B41" s="33" t="s">
        <v>10</v>
      </c>
      <c r="C41" s="33" t="s">
        <v>12</v>
      </c>
      <c r="D41" s="33" t="s">
        <v>12</v>
      </c>
      <c r="E41" s="35">
        <v>95200</v>
      </c>
      <c r="F41" s="31">
        <v>2.0325000000000005E-3</v>
      </c>
      <c r="G41" s="30">
        <v>429.23899999999998</v>
      </c>
      <c r="H41" s="33">
        <v>0</v>
      </c>
      <c r="I41" s="34">
        <v>429.23899999999998</v>
      </c>
      <c r="J41" s="34">
        <v>0</v>
      </c>
    </row>
    <row r="42" spans="1:10" x14ac:dyDescent="0.25">
      <c r="A42" s="32">
        <v>44652</v>
      </c>
      <c r="B42" s="33" t="s">
        <v>10</v>
      </c>
      <c r="C42" s="33" t="s">
        <v>12</v>
      </c>
      <c r="D42" s="33" t="s">
        <v>12</v>
      </c>
      <c r="E42" s="35">
        <v>95200</v>
      </c>
      <c r="F42" s="31">
        <v>2.0325000000000005E-3</v>
      </c>
      <c r="G42" s="30">
        <v>413.31599999999997</v>
      </c>
      <c r="H42" s="33">
        <v>0</v>
      </c>
      <c r="I42" s="34">
        <v>413.31599999999997</v>
      </c>
      <c r="J42" s="34">
        <v>0</v>
      </c>
    </row>
    <row r="43" spans="1:10" x14ac:dyDescent="0.25">
      <c r="A43" s="32">
        <v>44682</v>
      </c>
      <c r="B43" s="33" t="s">
        <v>10</v>
      </c>
      <c r="C43" s="33" t="s">
        <v>12</v>
      </c>
      <c r="D43" s="33" t="s">
        <v>12</v>
      </c>
      <c r="E43" s="35">
        <v>95200</v>
      </c>
      <c r="F43" s="31">
        <v>2.0325000000000005E-3</v>
      </c>
      <c r="G43" s="30">
        <v>424.95800000000003</v>
      </c>
      <c r="H43" s="33">
        <v>0</v>
      </c>
      <c r="I43" s="34">
        <v>424.95800000000003</v>
      </c>
      <c r="J43" s="34">
        <v>0</v>
      </c>
    </row>
    <row r="44" spans="1:10" x14ac:dyDescent="0.25">
      <c r="A44" s="32">
        <v>44713</v>
      </c>
      <c r="B44" s="33" t="s">
        <v>10</v>
      </c>
      <c r="C44" s="33" t="s">
        <v>12</v>
      </c>
      <c r="D44" s="33" t="s">
        <v>12</v>
      </c>
      <c r="E44" s="35">
        <v>95200</v>
      </c>
      <c r="F44" s="31">
        <v>2.0325000000000005E-3</v>
      </c>
      <c r="G44" s="30">
        <v>409.19299999999998</v>
      </c>
      <c r="H44" s="33">
        <v>0</v>
      </c>
      <c r="I44" s="34">
        <v>409.19299999999998</v>
      </c>
      <c r="J44" s="34">
        <v>0</v>
      </c>
    </row>
    <row r="45" spans="1:10" x14ac:dyDescent="0.25">
      <c r="A45" s="32">
        <v>44743</v>
      </c>
      <c r="B45" s="33" t="s">
        <v>10</v>
      </c>
      <c r="C45" s="33" t="s">
        <v>12</v>
      </c>
      <c r="D45" s="33" t="s">
        <v>12</v>
      </c>
      <c r="E45" s="35">
        <v>95200</v>
      </c>
      <c r="F45" s="31">
        <v>2.0325000000000005E-3</v>
      </c>
      <c r="G45" s="30">
        <v>420.71899999999999</v>
      </c>
      <c r="H45" s="33">
        <v>0</v>
      </c>
      <c r="I45" s="34">
        <v>420.71899999999999</v>
      </c>
      <c r="J45" s="34">
        <v>0</v>
      </c>
    </row>
    <row r="46" spans="1:10" x14ac:dyDescent="0.25">
      <c r="A46" s="32">
        <v>44774</v>
      </c>
      <c r="B46" s="33" t="s">
        <v>10</v>
      </c>
      <c r="C46" s="33" t="s">
        <v>12</v>
      </c>
      <c r="D46" s="33" t="s">
        <v>12</v>
      </c>
      <c r="E46" s="35">
        <v>95200</v>
      </c>
      <c r="F46" s="31">
        <v>2.0325000000000005E-3</v>
      </c>
      <c r="G46" s="30">
        <v>418.61500000000001</v>
      </c>
      <c r="H46" s="33">
        <v>0</v>
      </c>
      <c r="I46" s="34">
        <v>418.61500000000001</v>
      </c>
      <c r="J46" s="34">
        <v>0</v>
      </c>
    </row>
    <row r="47" spans="1:10" x14ac:dyDescent="0.25">
      <c r="A47" s="32">
        <v>44805</v>
      </c>
      <c r="B47" s="33" t="s">
        <v>10</v>
      </c>
      <c r="C47" s="33" t="s">
        <v>12</v>
      </c>
      <c r="D47" s="33" t="s">
        <v>12</v>
      </c>
      <c r="E47" s="35">
        <v>95200</v>
      </c>
      <c r="F47" s="31">
        <v>2.0325000000000005E-3</v>
      </c>
      <c r="G47" s="30">
        <v>403.08600000000001</v>
      </c>
      <c r="H47" s="33">
        <v>0</v>
      </c>
      <c r="I47" s="34">
        <v>403.08600000000001</v>
      </c>
      <c r="J47" s="34">
        <v>0</v>
      </c>
    </row>
    <row r="48" spans="1:10" x14ac:dyDescent="0.25">
      <c r="A48" s="32">
        <v>44835</v>
      </c>
      <c r="B48" s="33" t="s">
        <v>10</v>
      </c>
      <c r="C48" s="33" t="s">
        <v>12</v>
      </c>
      <c r="D48" s="33" t="s">
        <v>12</v>
      </c>
      <c r="E48" s="35">
        <v>95200</v>
      </c>
      <c r="F48" s="31">
        <v>2.0325000000000005E-3</v>
      </c>
      <c r="G48" s="30">
        <v>414.43900000000002</v>
      </c>
      <c r="H48" s="33">
        <v>0</v>
      </c>
      <c r="I48" s="34">
        <v>414.43900000000002</v>
      </c>
      <c r="J48" s="34">
        <v>0</v>
      </c>
    </row>
    <row r="49" spans="1:10" x14ac:dyDescent="0.25">
      <c r="A49" s="32">
        <v>44866</v>
      </c>
      <c r="B49" s="33" t="s">
        <v>10</v>
      </c>
      <c r="C49" s="33" t="s">
        <v>12</v>
      </c>
      <c r="D49" s="33" t="s">
        <v>12</v>
      </c>
      <c r="E49" s="35">
        <v>95200</v>
      </c>
      <c r="F49" s="31">
        <v>2.0325000000000005E-3</v>
      </c>
      <c r="G49" s="30">
        <v>399.065</v>
      </c>
      <c r="H49" s="33">
        <v>0</v>
      </c>
      <c r="I49" s="34">
        <v>399.065</v>
      </c>
      <c r="J49" s="34">
        <v>0</v>
      </c>
    </row>
    <row r="50" spans="1:10" x14ac:dyDescent="0.25">
      <c r="A50" s="32">
        <v>44896</v>
      </c>
      <c r="B50" s="33" t="s">
        <v>10</v>
      </c>
      <c r="C50" s="33" t="s">
        <v>12</v>
      </c>
      <c r="D50" s="33" t="s">
        <v>12</v>
      </c>
      <c r="E50" s="35">
        <v>95200</v>
      </c>
      <c r="F50" s="31">
        <v>2.0325000000000005E-3</v>
      </c>
      <c r="G50" s="30">
        <v>410.30500000000001</v>
      </c>
      <c r="H50" s="33">
        <v>0</v>
      </c>
      <c r="I50" s="34">
        <v>410.30500000000001</v>
      </c>
      <c r="J50" s="34">
        <v>0</v>
      </c>
    </row>
    <row r="51" spans="1:10" x14ac:dyDescent="0.25">
      <c r="A51" s="32">
        <v>44927</v>
      </c>
      <c r="B51" s="33" t="s">
        <v>10</v>
      </c>
      <c r="C51" s="33" t="s">
        <v>12</v>
      </c>
      <c r="D51" s="33" t="s">
        <v>12</v>
      </c>
      <c r="E51" s="35">
        <v>95200</v>
      </c>
      <c r="F51" s="31">
        <v>2.0325000000000005E-3</v>
      </c>
      <c r="G51" s="30">
        <v>408.25400000000002</v>
      </c>
      <c r="H51" s="33">
        <v>0</v>
      </c>
      <c r="I51" s="34">
        <v>408.25400000000002</v>
      </c>
      <c r="J51" s="34">
        <v>0</v>
      </c>
    </row>
    <row r="52" spans="1:10" x14ac:dyDescent="0.25">
      <c r="A52" s="32">
        <v>44958</v>
      </c>
      <c r="B52" s="33" t="s">
        <v>10</v>
      </c>
      <c r="C52" s="33" t="s">
        <v>12</v>
      </c>
      <c r="D52" s="33" t="s">
        <v>12</v>
      </c>
      <c r="E52" s="35">
        <v>95200</v>
      </c>
      <c r="F52" s="31">
        <v>2.0325000000000005E-3</v>
      </c>
      <c r="G52" s="30">
        <v>366.90199999999999</v>
      </c>
      <c r="H52" s="33">
        <v>0</v>
      </c>
      <c r="I52" s="34">
        <v>366.90199999999999</v>
      </c>
      <c r="J52" s="34">
        <v>0</v>
      </c>
    </row>
    <row r="53" spans="1:10" x14ac:dyDescent="0.25">
      <c r="A53" s="32">
        <v>44986</v>
      </c>
      <c r="B53" s="33" t="s">
        <v>10</v>
      </c>
      <c r="C53" s="33" t="s">
        <v>12</v>
      </c>
      <c r="D53" s="33" t="s">
        <v>12</v>
      </c>
      <c r="E53" s="35">
        <v>95200</v>
      </c>
      <c r="F53" s="31">
        <v>2.0325000000000005E-3</v>
      </c>
      <c r="G53" s="30">
        <v>404.18200000000002</v>
      </c>
      <c r="H53" s="33">
        <v>0</v>
      </c>
      <c r="I53" s="34">
        <v>404.18200000000002</v>
      </c>
      <c r="J53" s="34">
        <v>0</v>
      </c>
    </row>
    <row r="54" spans="1:10" x14ac:dyDescent="0.25">
      <c r="A54" s="32">
        <v>45017</v>
      </c>
      <c r="B54" s="33" t="s">
        <v>10</v>
      </c>
      <c r="C54" s="33" t="s">
        <v>12</v>
      </c>
      <c r="D54" s="33" t="s">
        <v>12</v>
      </c>
      <c r="E54" s="35">
        <v>95200</v>
      </c>
      <c r="F54" s="31">
        <v>2.0325000000000005E-3</v>
      </c>
      <c r="G54" s="30">
        <v>389.18799999999999</v>
      </c>
      <c r="H54" s="33">
        <v>0</v>
      </c>
      <c r="I54" s="34">
        <v>389.18799999999999</v>
      </c>
      <c r="J54" s="34">
        <v>0</v>
      </c>
    </row>
    <row r="55" spans="1:10" x14ac:dyDescent="0.25">
      <c r="A55" s="32">
        <v>45047</v>
      </c>
      <c r="B55" s="33" t="s">
        <v>10</v>
      </c>
      <c r="C55" s="33" t="s">
        <v>12</v>
      </c>
      <c r="D55" s="33" t="s">
        <v>12</v>
      </c>
      <c r="E55" s="35">
        <v>95200</v>
      </c>
      <c r="F55" s="31">
        <v>2.0325000000000005E-3</v>
      </c>
      <c r="G55" s="30">
        <v>400.15</v>
      </c>
      <c r="H55" s="33">
        <v>0</v>
      </c>
      <c r="I55" s="34">
        <v>400.15</v>
      </c>
      <c r="J55" s="34">
        <v>0</v>
      </c>
    </row>
    <row r="56" spans="1:10" x14ac:dyDescent="0.25">
      <c r="A56" s="32">
        <v>45078</v>
      </c>
      <c r="B56" s="33" t="s">
        <v>10</v>
      </c>
      <c r="C56" s="33" t="s">
        <v>12</v>
      </c>
      <c r="D56" s="33" t="s">
        <v>12</v>
      </c>
      <c r="E56" s="35">
        <v>95200</v>
      </c>
      <c r="F56" s="31">
        <v>2.0325000000000005E-3</v>
      </c>
      <c r="G56" s="30">
        <v>385.30599999999998</v>
      </c>
      <c r="H56" s="33">
        <v>0</v>
      </c>
      <c r="I56" s="34">
        <v>385.30599999999998</v>
      </c>
      <c r="J56" s="34">
        <v>0</v>
      </c>
    </row>
    <row r="57" spans="1:10" x14ac:dyDescent="0.25">
      <c r="A57" s="32">
        <v>45108</v>
      </c>
      <c r="B57" s="33" t="s">
        <v>10</v>
      </c>
      <c r="C57" s="33" t="s">
        <v>12</v>
      </c>
      <c r="D57" s="33" t="s">
        <v>12</v>
      </c>
      <c r="E57" s="35">
        <v>95200</v>
      </c>
      <c r="F57" s="31">
        <v>2.0325000000000005E-3</v>
      </c>
      <c r="G57" s="30">
        <v>396.15800000000002</v>
      </c>
      <c r="H57" s="33">
        <v>0</v>
      </c>
      <c r="I57" s="34">
        <v>396.15800000000002</v>
      </c>
      <c r="J57" s="34">
        <v>0</v>
      </c>
    </row>
    <row r="58" spans="1:10" x14ac:dyDescent="0.25">
      <c r="A58" s="32">
        <v>45139</v>
      </c>
      <c r="B58" s="33" t="s">
        <v>10</v>
      </c>
      <c r="C58" s="33" t="s">
        <v>12</v>
      </c>
      <c r="D58" s="33" t="s">
        <v>12</v>
      </c>
      <c r="E58" s="35">
        <v>95200</v>
      </c>
      <c r="F58" s="31">
        <v>2.0325000000000005E-3</v>
      </c>
      <c r="G58" s="30">
        <v>394.178</v>
      </c>
      <c r="H58" s="33">
        <v>0</v>
      </c>
      <c r="I58" s="34">
        <v>394.178</v>
      </c>
      <c r="J58" s="34">
        <v>0</v>
      </c>
    </row>
    <row r="59" spans="1:10" x14ac:dyDescent="0.25">
      <c r="A59" s="32">
        <v>45170</v>
      </c>
      <c r="B59" s="33" t="s">
        <v>10</v>
      </c>
      <c r="C59" s="33" t="s">
        <v>12</v>
      </c>
      <c r="D59" s="33" t="s">
        <v>12</v>
      </c>
      <c r="E59" s="35">
        <v>95200</v>
      </c>
      <c r="F59" s="31">
        <v>2.0325000000000005E-3</v>
      </c>
      <c r="G59" s="30">
        <v>379.55500000000001</v>
      </c>
      <c r="H59" s="33">
        <v>0</v>
      </c>
      <c r="I59" s="34">
        <v>379.55500000000001</v>
      </c>
      <c r="J59" s="34">
        <v>0</v>
      </c>
    </row>
    <row r="60" spans="1:10" x14ac:dyDescent="0.25">
      <c r="A60" s="32">
        <v>45200</v>
      </c>
      <c r="B60" s="33" t="s">
        <v>10</v>
      </c>
      <c r="C60" s="33" t="s">
        <v>12</v>
      </c>
      <c r="D60" s="33" t="s">
        <v>12</v>
      </c>
      <c r="E60" s="35">
        <v>95200</v>
      </c>
      <c r="F60" s="31">
        <v>2.0325000000000005E-3</v>
      </c>
      <c r="G60" s="30">
        <v>390.24599999999998</v>
      </c>
      <c r="H60" s="33">
        <v>0</v>
      </c>
      <c r="I60" s="34">
        <v>390.24599999999998</v>
      </c>
      <c r="J60" s="34">
        <v>0</v>
      </c>
    </row>
    <row r="61" spans="1:10" x14ac:dyDescent="0.25">
      <c r="A61" s="32">
        <v>45231</v>
      </c>
      <c r="B61" s="33" t="s">
        <v>10</v>
      </c>
      <c r="C61" s="33" t="s">
        <v>12</v>
      </c>
      <c r="D61" s="33" t="s">
        <v>12</v>
      </c>
      <c r="E61" s="35">
        <v>95200</v>
      </c>
      <c r="F61" s="31">
        <v>2.0325000000000005E-3</v>
      </c>
      <c r="G61" s="30">
        <v>375.76900000000001</v>
      </c>
      <c r="H61" s="33">
        <v>0</v>
      </c>
      <c r="I61" s="34">
        <v>375.76900000000001</v>
      </c>
      <c r="J61" s="34">
        <v>0</v>
      </c>
    </row>
    <row r="62" spans="1:10" x14ac:dyDescent="0.25">
      <c r="A62" s="32">
        <v>45261</v>
      </c>
      <c r="B62" s="33" t="s">
        <v>10</v>
      </c>
      <c r="C62" s="33" t="s">
        <v>12</v>
      </c>
      <c r="D62" s="33" t="s">
        <v>12</v>
      </c>
      <c r="E62" s="35">
        <v>95200</v>
      </c>
      <c r="F62" s="31">
        <v>2.0325000000000005E-3</v>
      </c>
      <c r="G62" s="30">
        <v>386.35300000000001</v>
      </c>
      <c r="H62" s="33">
        <v>0</v>
      </c>
      <c r="I62" s="34">
        <v>386.35300000000001</v>
      </c>
      <c r="J62" s="3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34996-70F6-4133-A976-77D3AB5B2786}">
  <sheetPr>
    <tabColor rgb="FFFF0000"/>
  </sheetPr>
  <dimension ref="D5:AA106"/>
  <sheetViews>
    <sheetView showGridLines="0" tabSelected="1" topLeftCell="C1" workbookViewId="0">
      <selection activeCell="O27" sqref="O27"/>
    </sheetView>
  </sheetViews>
  <sheetFormatPr baseColWidth="10" defaultRowHeight="15" x14ac:dyDescent="0.25"/>
  <cols>
    <col min="12" max="12" width="5.42578125" customWidth="1"/>
    <col min="24" max="24" width="6" customWidth="1"/>
  </cols>
  <sheetData>
    <row r="5" spans="4:27" ht="23.25" x14ac:dyDescent="0.35">
      <c r="E5" s="44" t="s">
        <v>86</v>
      </c>
      <c r="F5" s="44"/>
      <c r="G5" s="44"/>
      <c r="H5" s="44"/>
      <c r="I5" s="44"/>
      <c r="J5" s="44"/>
      <c r="K5" s="44"/>
      <c r="S5" t="s">
        <v>86</v>
      </c>
    </row>
    <row r="6" spans="4:27" x14ac:dyDescent="0.25">
      <c r="E6" t="str">
        <f>BD_Producido!O46</f>
        <v>Reficar</v>
      </c>
      <c r="F6" t="str">
        <f>BD_Producido!P46</f>
        <v>Barranca</v>
      </c>
      <c r="G6" t="str">
        <f>BD_Producido!Q46</f>
        <v>Apiay</v>
      </c>
      <c r="H6" t="str">
        <f>BD_Producido!R46</f>
        <v>Cupiagua</v>
      </c>
      <c r="I6" t="str">
        <f>BD_Producido!S46</f>
        <v>Cusiana</v>
      </c>
      <c r="J6" t="str">
        <f>BD_Producido!T46</f>
        <v>Dina</v>
      </c>
      <c r="K6" t="str">
        <f>BD_Producido!U46</f>
        <v>Floreña</v>
      </c>
      <c r="M6" t="str">
        <f>BD_Producido!W46</f>
        <v>Total</v>
      </c>
      <c r="S6" t="s">
        <v>58</v>
      </c>
      <c r="T6" t="s">
        <v>64</v>
      </c>
      <c r="U6" t="s">
        <v>59</v>
      </c>
      <c r="V6" t="s">
        <v>60</v>
      </c>
      <c r="W6" t="s">
        <v>61</v>
      </c>
      <c r="X6" t="s">
        <v>62</v>
      </c>
      <c r="Y6" t="s">
        <v>63</v>
      </c>
      <c r="AA6" t="s">
        <v>84</v>
      </c>
    </row>
    <row r="7" spans="4:27" x14ac:dyDescent="0.25">
      <c r="D7">
        <f>BD_Producido!N47</f>
        <v>2019</v>
      </c>
      <c r="E7" s="22">
        <f>BD_Producido!O47</f>
        <v>3.6669420443668788</v>
      </c>
      <c r="F7" s="22">
        <f>BD_Producido!P47</f>
        <v>6.499120388166463</v>
      </c>
      <c r="G7" s="22">
        <f>BD_Producido!Q47</f>
        <v>0.72587988512140356</v>
      </c>
      <c r="H7" s="22">
        <f>BD_Producido!R47</f>
        <v>3.0516035471805942</v>
      </c>
      <c r="I7" s="22">
        <f>BD_Producido!S47</f>
        <v>11.51871672486152</v>
      </c>
      <c r="J7" s="22">
        <f>BD_Producido!T47</f>
        <v>0.23506381740274676</v>
      </c>
      <c r="K7" s="22">
        <f>BD_Producido!U47</f>
        <v>0</v>
      </c>
      <c r="M7" s="22">
        <f>BD_Producido!W47</f>
        <v>25.697326407099602</v>
      </c>
      <c r="O7" s="22">
        <f>+SUM(G7:K7)</f>
        <v>15.531263974566265</v>
      </c>
      <c r="R7">
        <v>2019</v>
      </c>
      <c r="S7">
        <v>3.6669420443668788</v>
      </c>
      <c r="T7">
        <v>6.499120388166463</v>
      </c>
      <c r="U7">
        <v>0.72587988512140356</v>
      </c>
      <c r="V7">
        <v>3.0516035471805942</v>
      </c>
      <c r="W7">
        <v>11.51871672486152</v>
      </c>
      <c r="X7">
        <v>0.23506381740274676</v>
      </c>
      <c r="Y7">
        <v>0</v>
      </c>
      <c r="AA7">
        <v>25.697326407099602</v>
      </c>
    </row>
    <row r="8" spans="4:27" x14ac:dyDescent="0.25">
      <c r="D8">
        <f>BD_Producido!N48</f>
        <v>2020</v>
      </c>
      <c r="E8" s="22">
        <f>BD_Producido!O48</f>
        <v>4.9261532090170848</v>
      </c>
      <c r="F8" s="22">
        <f>BD_Producido!P48</f>
        <v>5.3994835091733311</v>
      </c>
      <c r="G8" s="22">
        <f>BD_Producido!Q48</f>
        <v>0.53702859618588517</v>
      </c>
      <c r="H8" s="22">
        <f>BD_Producido!R48</f>
        <v>11.239526835493125</v>
      </c>
      <c r="I8" s="22">
        <f>BD_Producido!S48</f>
        <v>11.631189474897372</v>
      </c>
      <c r="J8" s="22">
        <f>BD_Producido!T48</f>
        <v>0.25599010194730198</v>
      </c>
      <c r="K8" s="22">
        <f>BD_Producido!U48</f>
        <v>2.4219401246734575</v>
      </c>
      <c r="M8" s="22">
        <f>BD_Producido!W48</f>
        <v>36.411311851387559</v>
      </c>
      <c r="O8" s="22">
        <f t="shared" ref="O8:O14" si="0">+SUM(G8:K8)</f>
        <v>26.085675133197142</v>
      </c>
      <c r="R8">
        <v>2020</v>
      </c>
      <c r="S8">
        <v>4.9261532090170848</v>
      </c>
      <c r="T8">
        <v>5.3994835091733311</v>
      </c>
      <c r="U8">
        <v>0.53702859618588517</v>
      </c>
      <c r="V8">
        <v>11.239526835493125</v>
      </c>
      <c r="W8">
        <v>11.631189474897372</v>
      </c>
      <c r="X8">
        <v>0.25599010194730198</v>
      </c>
      <c r="Y8">
        <v>2.4219401246734575</v>
      </c>
      <c r="AA8">
        <v>36.411311851387559</v>
      </c>
    </row>
    <row r="9" spans="4:27" x14ac:dyDescent="0.25">
      <c r="D9">
        <f>BD_Producido!N49</f>
        <v>2021</v>
      </c>
      <c r="E9" s="22">
        <f>BD_Producido!O49</f>
        <v>5.337561183199206</v>
      </c>
      <c r="F9" s="22">
        <f>BD_Producido!P49</f>
        <v>4.9175747237967782</v>
      </c>
      <c r="G9" s="22">
        <f>BD_Producido!Q49</f>
        <v>0.4127774497680638</v>
      </c>
      <c r="H9" s="22">
        <f>BD_Producido!R49</f>
        <v>11.096779379883742</v>
      </c>
      <c r="I9" s="22">
        <f>BD_Producido!S49</f>
        <v>11.599410299278901</v>
      </c>
      <c r="J9" s="22">
        <f>BD_Producido!T49</f>
        <v>0.24518398775720535</v>
      </c>
      <c r="K9" s="22">
        <f>BD_Producido!U49</f>
        <v>2.888915511107164</v>
      </c>
      <c r="M9" s="22">
        <f>BD_Producido!W49</f>
        <v>36.498202534791062</v>
      </c>
      <c r="O9" s="22">
        <f t="shared" si="0"/>
        <v>26.243066627795077</v>
      </c>
      <c r="R9">
        <v>2021</v>
      </c>
      <c r="S9">
        <v>5.337561183199206</v>
      </c>
      <c r="T9">
        <v>4.9175747237967782</v>
      </c>
      <c r="U9">
        <v>0.4127774497680638</v>
      </c>
      <c r="V9">
        <v>11.096779379883742</v>
      </c>
      <c r="W9">
        <v>11.599410299278901</v>
      </c>
      <c r="X9">
        <v>0.24518398775720535</v>
      </c>
      <c r="Y9">
        <v>2.888915511107164</v>
      </c>
      <c r="AA9">
        <v>36.498202534791062</v>
      </c>
    </row>
    <row r="10" spans="4:27" x14ac:dyDescent="0.25">
      <c r="D10">
        <f>BD_Producido!N50</f>
        <v>2022</v>
      </c>
      <c r="E10" s="22">
        <f>BD_Producido!O50</f>
        <v>4.8580051899625811</v>
      </c>
      <c r="F10" s="22">
        <f>BD_Producido!P50</f>
        <v>7.3975192666022052</v>
      </c>
      <c r="G10" s="22">
        <f>BD_Producido!Q50</f>
        <v>0.61616253277559585</v>
      </c>
      <c r="H10" s="22">
        <f>BD_Producido!R50</f>
        <v>12.575634150812009</v>
      </c>
      <c r="I10" s="22">
        <f>BD_Producido!S50</f>
        <v>11.912907719513475</v>
      </c>
      <c r="J10" s="22">
        <f>BD_Producido!T50</f>
        <v>0.23578598121139627</v>
      </c>
      <c r="K10" s="22">
        <f>BD_Producido!U50</f>
        <v>0</v>
      </c>
      <c r="L10" s="22"/>
      <c r="M10" s="22">
        <f>BD_Producido!W50</f>
        <v>37.59601484087726</v>
      </c>
      <c r="O10" s="22">
        <f t="shared" si="0"/>
        <v>25.340490384312478</v>
      </c>
      <c r="R10">
        <v>2022</v>
      </c>
      <c r="S10">
        <v>4.8580051899625811</v>
      </c>
      <c r="T10">
        <v>7.3975192666022052</v>
      </c>
      <c r="U10">
        <v>0.61616253277559585</v>
      </c>
      <c r="V10">
        <v>12.575634150812009</v>
      </c>
      <c r="W10">
        <v>11.912907719513475</v>
      </c>
      <c r="X10">
        <v>0.23578598121139627</v>
      </c>
      <c r="Y10">
        <v>0</v>
      </c>
      <c r="AA10">
        <v>37.59601484087726</v>
      </c>
    </row>
    <row r="11" spans="4:27" x14ac:dyDescent="0.25">
      <c r="D11">
        <f>BD_Producido!N51</f>
        <v>2023</v>
      </c>
      <c r="E11" s="22">
        <f>BD_Producido!O51</f>
        <v>5.1247701697066566</v>
      </c>
      <c r="F11" s="22">
        <f>BD_Producido!P51</f>
        <v>6.9031156236901303</v>
      </c>
      <c r="G11" s="22">
        <f>BD_Producido!Q51</f>
        <v>0.47664516825113029</v>
      </c>
      <c r="H11" s="22">
        <f>BD_Producido!R51</f>
        <v>12.750234521122225</v>
      </c>
      <c r="I11" s="22">
        <f>BD_Producido!S51</f>
        <v>11.407850248258571</v>
      </c>
      <c r="J11" s="22">
        <f>BD_Producido!T51</f>
        <v>0.21978885443549936</v>
      </c>
      <c r="K11" s="22">
        <f>BD_Producido!U51</f>
        <v>0</v>
      </c>
      <c r="M11" s="22">
        <f>BD_Producido!W51</f>
        <v>36.882404585464215</v>
      </c>
      <c r="O11" s="22">
        <f t="shared" si="0"/>
        <v>24.854518792067424</v>
      </c>
      <c r="R11">
        <v>2023</v>
      </c>
      <c r="S11">
        <v>5.1247701697066566</v>
      </c>
      <c r="T11">
        <v>6.9031156236901303</v>
      </c>
      <c r="U11">
        <v>0.47664516825113029</v>
      </c>
      <c r="V11">
        <v>12.750234521122225</v>
      </c>
      <c r="W11">
        <v>11.407850248258571</v>
      </c>
      <c r="X11">
        <v>0.21978885443549936</v>
      </c>
      <c r="Y11">
        <v>0</v>
      </c>
      <c r="AA11">
        <v>36.882404585464215</v>
      </c>
    </row>
    <row r="12" spans="4:27" x14ac:dyDescent="0.25">
      <c r="D12">
        <f>BD_Producido!N52</f>
        <v>2024</v>
      </c>
      <c r="E12" s="22">
        <f>BD_Producido!O52</f>
        <v>5.1388106359250312</v>
      </c>
      <c r="F12" s="22">
        <f>BD_Producido!P52</f>
        <v>7.0886315348375142</v>
      </c>
      <c r="G12" s="22">
        <f>BD_Producido!Q52</f>
        <v>0.40239254933458957</v>
      </c>
      <c r="H12" s="22">
        <f>BD_Producido!R52</f>
        <v>12.067505504975106</v>
      </c>
      <c r="I12" s="22">
        <f>BD_Producido!S52</f>
        <v>9.0854473546347307</v>
      </c>
      <c r="J12" s="22">
        <f>BD_Producido!T52</f>
        <v>0.19933110486225489</v>
      </c>
      <c r="K12" s="22">
        <f>BD_Producido!U52</f>
        <v>0</v>
      </c>
      <c r="M12" s="22">
        <f>BD_Producido!W52</f>
        <v>33.982118684569222</v>
      </c>
      <c r="O12" s="22">
        <f t="shared" si="0"/>
        <v>21.754676513806682</v>
      </c>
      <c r="R12">
        <v>2024</v>
      </c>
      <c r="S12">
        <v>5.1388106359250312</v>
      </c>
      <c r="T12">
        <v>7.0886315348375142</v>
      </c>
      <c r="U12">
        <v>0.40239254933458957</v>
      </c>
      <c r="V12">
        <v>12.067505504975106</v>
      </c>
      <c r="W12">
        <v>9.0854473546347307</v>
      </c>
      <c r="X12">
        <v>0.19933110486225489</v>
      </c>
      <c r="Y12">
        <v>0</v>
      </c>
      <c r="AA12">
        <v>33.982118684569222</v>
      </c>
    </row>
    <row r="13" spans="4:27" x14ac:dyDescent="0.25">
      <c r="D13">
        <f>BD_Producido!N53</f>
        <v>2025</v>
      </c>
      <c r="E13" s="22">
        <f>BD_Producido!O53</f>
        <v>5.0518810264992871</v>
      </c>
      <c r="F13" s="22">
        <f>BD_Producido!P53</f>
        <v>7.0707544145219101</v>
      </c>
      <c r="G13" s="22">
        <f>BD_Producido!Q53</f>
        <v>0</v>
      </c>
      <c r="H13" s="22">
        <f>BD_Producido!R53</f>
        <v>10.193808930454354</v>
      </c>
      <c r="I13" s="22">
        <f>BD_Producido!S53</f>
        <v>7.4989872244165836</v>
      </c>
      <c r="J13" s="22">
        <f>BD_Producido!T53</f>
        <v>0.17692084068376571</v>
      </c>
      <c r="K13" s="22">
        <f>BD_Producido!U53</f>
        <v>0</v>
      </c>
      <c r="M13" s="22">
        <f>BD_Producido!W53</f>
        <v>29.992352436575903</v>
      </c>
      <c r="O13" s="22">
        <f t="shared" si="0"/>
        <v>17.869716995554704</v>
      </c>
      <c r="R13">
        <v>2025</v>
      </c>
      <c r="S13">
        <v>5.0518810264992871</v>
      </c>
      <c r="T13">
        <v>7.0707544145219101</v>
      </c>
      <c r="U13">
        <v>0</v>
      </c>
      <c r="V13">
        <v>10.193808930454354</v>
      </c>
      <c r="W13">
        <v>7.4989872244165836</v>
      </c>
      <c r="X13">
        <v>0.17692084068376571</v>
      </c>
      <c r="Y13">
        <v>0</v>
      </c>
      <c r="AA13">
        <v>29.992352436575903</v>
      </c>
    </row>
    <row r="14" spans="4:27" x14ac:dyDescent="0.25">
      <c r="D14">
        <f>BD_Producido!N54</f>
        <v>2026</v>
      </c>
      <c r="E14" s="22">
        <f>BD_Producido!O54</f>
        <v>5.1247701697066566</v>
      </c>
      <c r="F14" s="22">
        <f>BD_Producido!P54</f>
        <v>7.2092494805944494</v>
      </c>
      <c r="G14" s="22">
        <f>BD_Producido!Q54</f>
        <v>0</v>
      </c>
      <c r="H14" s="22">
        <f>BD_Producido!R54</f>
        <v>8.7930167117138982</v>
      </c>
      <c r="I14" s="22">
        <f>BD_Producido!S54</f>
        <v>6.7502360879463499</v>
      </c>
      <c r="J14" s="22">
        <f>BD_Producido!T54</f>
        <v>0.15918153116050621</v>
      </c>
      <c r="K14" s="22">
        <f>BD_Producido!U54</f>
        <v>0</v>
      </c>
      <c r="M14" s="22">
        <f>BD_Producido!W54</f>
        <v>28.036453981121859</v>
      </c>
      <c r="O14" s="22">
        <f t="shared" si="0"/>
        <v>15.702434330820754</v>
      </c>
      <c r="R14">
        <v>2026</v>
      </c>
      <c r="S14">
        <v>5.1247701697066566</v>
      </c>
      <c r="T14">
        <v>7.2092494805944494</v>
      </c>
      <c r="U14">
        <v>0</v>
      </c>
      <c r="V14">
        <v>8.7930167117138982</v>
      </c>
      <c r="W14">
        <v>6.7502360879463499</v>
      </c>
      <c r="X14">
        <v>0.15918153116050621</v>
      </c>
      <c r="Y14">
        <v>0</v>
      </c>
      <c r="AA14">
        <v>28.036453981121859</v>
      </c>
    </row>
    <row r="17" spans="4:25" ht="23.25" x14ac:dyDescent="0.35">
      <c r="E17" s="44" t="s">
        <v>87</v>
      </c>
      <c r="F17" s="44"/>
      <c r="G17" s="44"/>
      <c r="H17" s="44"/>
      <c r="I17" s="44"/>
      <c r="J17" s="44"/>
      <c r="K17" s="44"/>
      <c r="P17" s="44" t="s">
        <v>87</v>
      </c>
      <c r="Q17" s="44"/>
      <c r="R17" s="44"/>
      <c r="S17" s="44"/>
      <c r="T17" s="44"/>
      <c r="U17" s="44"/>
      <c r="V17" s="44"/>
    </row>
    <row r="18" spans="4:25" x14ac:dyDescent="0.25">
      <c r="E18" t="str">
        <f>BD_Consumido!O46</f>
        <v>Reficar</v>
      </c>
      <c r="F18" t="str">
        <f>BD_Consumido!P46</f>
        <v>Barranca</v>
      </c>
      <c r="G18" t="str">
        <f>BD_Consumido!Q46</f>
        <v>Apiay</v>
      </c>
      <c r="H18" t="str">
        <f>BD_Consumido!R46</f>
        <v>Cupiagua</v>
      </c>
      <c r="I18" t="str">
        <f>BD_Consumido!S46</f>
        <v>Cusiana</v>
      </c>
      <c r="J18" t="str">
        <f>BD_Consumido!T46</f>
        <v>Dina</v>
      </c>
      <c r="K18" t="str">
        <f>BD_Consumido!U46</f>
        <v>Floreña</v>
      </c>
      <c r="M18" t="str">
        <f>BD_Consumido!W46</f>
        <v>Total</v>
      </c>
      <c r="Q18" t="s">
        <v>58</v>
      </c>
      <c r="R18" t="s">
        <v>64</v>
      </c>
      <c r="S18" t="s">
        <v>59</v>
      </c>
      <c r="T18" t="s">
        <v>60</v>
      </c>
      <c r="U18" t="s">
        <v>61</v>
      </c>
      <c r="V18" t="s">
        <v>62</v>
      </c>
      <c r="W18" t="s">
        <v>63</v>
      </c>
      <c r="Y18" t="s">
        <v>84</v>
      </c>
    </row>
    <row r="19" spans="4:25" x14ac:dyDescent="0.25">
      <c r="D19">
        <f>BD_Consumido!N47</f>
        <v>2019</v>
      </c>
      <c r="E19" s="22">
        <f>BD_Consumido!O47</f>
        <v>0.5649099141749091</v>
      </c>
      <c r="F19" s="22">
        <f>BD_Consumido!P47</f>
        <v>1.0602039031028214</v>
      </c>
      <c r="G19" s="22">
        <f>BD_Consumido!Q47</f>
        <v>0</v>
      </c>
      <c r="H19" s="22">
        <f>BD_Consumido!R47</f>
        <v>0</v>
      </c>
      <c r="I19" s="22">
        <f>BD_Consumido!S47</f>
        <v>2.3052550363759901</v>
      </c>
      <c r="J19" s="22">
        <f>BD_Consumido!T47</f>
        <v>0</v>
      </c>
      <c r="K19" s="22">
        <f>BD_Consumido!U47</f>
        <v>0</v>
      </c>
      <c r="M19" s="22">
        <f>BD_Consumido!W47</f>
        <v>3.9303688536537207</v>
      </c>
      <c r="O19" s="22">
        <f>+SUM(G19:K19)</f>
        <v>2.3052550363759901</v>
      </c>
      <c r="P19">
        <v>2019</v>
      </c>
      <c r="Q19" s="41">
        <f>+E19/E7</f>
        <v>0.15405477025270098</v>
      </c>
      <c r="R19" s="41">
        <f t="shared" ref="R19:V19" si="1">+F19/F7</f>
        <v>0.163130368385425</v>
      </c>
      <c r="S19" s="41">
        <f t="shared" si="1"/>
        <v>0</v>
      </c>
      <c r="T19" s="41">
        <f t="shared" si="1"/>
        <v>0</v>
      </c>
      <c r="U19" s="41">
        <f t="shared" si="1"/>
        <v>0.20013123783141776</v>
      </c>
      <c r="V19" s="41">
        <f t="shared" si="1"/>
        <v>0</v>
      </c>
      <c r="W19" s="41"/>
      <c r="X19" s="41"/>
      <c r="Y19" s="41">
        <f t="shared" ref="Y19" si="2">+M19/M7</f>
        <v>0.1529485515881468</v>
      </c>
    </row>
    <row r="20" spans="4:25" x14ac:dyDescent="0.25">
      <c r="D20">
        <f>BD_Consumido!N48</f>
        <v>2020</v>
      </c>
      <c r="E20" s="22">
        <f>BD_Consumido!O48</f>
        <v>0.57097915225327245</v>
      </c>
      <c r="F20" s="22">
        <f>BD_Consumido!P48</f>
        <v>0.73853874958755916</v>
      </c>
      <c r="G20" s="22">
        <f>BD_Consumido!Q48</f>
        <v>0</v>
      </c>
      <c r="H20" s="22">
        <f>BD_Consumido!R48</f>
        <v>0.92375273255971257</v>
      </c>
      <c r="I20" s="22">
        <f>BD_Consumido!S48</f>
        <v>10.298957942300571</v>
      </c>
      <c r="J20" s="22">
        <f>BD_Consumido!T48</f>
        <v>0</v>
      </c>
      <c r="K20" s="22">
        <f>BD_Consumido!U48</f>
        <v>0</v>
      </c>
      <c r="M20" s="22">
        <f>BD_Consumido!W48</f>
        <v>12.532228576701115</v>
      </c>
      <c r="O20" s="22">
        <f t="shared" ref="O20:O26" si="3">+SUM(G20:K20)</f>
        <v>11.222710674860284</v>
      </c>
      <c r="P20">
        <v>2020</v>
      </c>
      <c r="Q20" s="41">
        <f t="shared" ref="Q20:Q26" si="4">+E20/E8</f>
        <v>0.11590771298142388</v>
      </c>
      <c r="R20" s="41">
        <f t="shared" ref="R20:R26" si="5">+F20/F8</f>
        <v>0.13677951758401249</v>
      </c>
      <c r="S20" s="41">
        <f t="shared" ref="S20:S24" si="6">+G20/G8</f>
        <v>0</v>
      </c>
      <c r="T20" s="41">
        <f t="shared" ref="T20:T26" si="7">+H20/H8</f>
        <v>8.2187866631770329E-2</v>
      </c>
      <c r="U20" s="41">
        <f t="shared" ref="U20:U26" si="8">+I20/I8</f>
        <v>0.88546042212861853</v>
      </c>
      <c r="V20" s="41">
        <f t="shared" ref="V20:V26" si="9">+J20/J8</f>
        <v>0</v>
      </c>
      <c r="W20" s="41">
        <f t="shared" ref="W20:W21" si="10">+K20/K8</f>
        <v>0</v>
      </c>
      <c r="X20" s="41"/>
      <c r="Y20" s="41">
        <f t="shared" ref="Y20:Y26" si="11">+M20/M8</f>
        <v>0.34418503315264481</v>
      </c>
    </row>
    <row r="21" spans="4:25" x14ac:dyDescent="0.25">
      <c r="D21">
        <f>BD_Consumido!N49</f>
        <v>2021</v>
      </c>
      <c r="E21" s="22">
        <f>BD_Consumido!O49</f>
        <v>0.75127652636649889</v>
      </c>
      <c r="F21" s="22">
        <f>BD_Consumido!P49</f>
        <v>0.6511979780948921</v>
      </c>
      <c r="G21" s="22">
        <f>BD_Consumido!Q49</f>
        <v>0</v>
      </c>
      <c r="H21" s="22">
        <f>BD_Consumido!R49</f>
        <v>1.2427565210785994</v>
      </c>
      <c r="I21" s="22">
        <f>BD_Consumido!S49</f>
        <v>11.599410299278901</v>
      </c>
      <c r="J21" s="22">
        <f>BD_Consumido!T49</f>
        <v>0</v>
      </c>
      <c r="K21" s="22">
        <f>BD_Consumido!U49</f>
        <v>0</v>
      </c>
      <c r="M21" s="22">
        <f>BD_Consumido!W49</f>
        <v>14.244641324818891</v>
      </c>
      <c r="O21" s="22">
        <f t="shared" si="3"/>
        <v>12.8421668203575</v>
      </c>
      <c r="P21">
        <v>2021</v>
      </c>
      <c r="Q21" s="41">
        <f t="shared" si="4"/>
        <v>0.14075277089680155</v>
      </c>
      <c r="R21" s="41">
        <f t="shared" si="5"/>
        <v>0.13242258931901149</v>
      </c>
      <c r="S21" s="41">
        <f t="shared" si="6"/>
        <v>0</v>
      </c>
      <c r="T21" s="41">
        <f t="shared" si="7"/>
        <v>0.11199254112697511</v>
      </c>
      <c r="U21" s="41">
        <f t="shared" si="8"/>
        <v>1</v>
      </c>
      <c r="V21" s="41">
        <f t="shared" si="9"/>
        <v>0</v>
      </c>
      <c r="W21" s="41">
        <f t="shared" si="10"/>
        <v>0</v>
      </c>
      <c r="X21" s="41"/>
      <c r="Y21" s="41">
        <f t="shared" si="11"/>
        <v>0.3902833656326094</v>
      </c>
    </row>
    <row r="22" spans="4:25" x14ac:dyDescent="0.25">
      <c r="D22">
        <f>BD_Consumido!N50</f>
        <v>2022</v>
      </c>
      <c r="E22" s="22">
        <f>BD_Consumido!O50</f>
        <v>0.59036817480117132</v>
      </c>
      <c r="F22" s="22">
        <f>BD_Consumido!P50</f>
        <v>2.3204664289540524</v>
      </c>
      <c r="G22" s="22">
        <f>BD_Consumido!Q50</f>
        <v>0.61616253277559585</v>
      </c>
      <c r="H22" s="22">
        <f>BD_Consumido!R50</f>
        <v>0.91731392992230787</v>
      </c>
      <c r="I22" s="22">
        <f>BD_Consumido!S50</f>
        <v>3.4390851965808835</v>
      </c>
      <c r="J22" s="22">
        <f>BD_Consumido!T50</f>
        <v>0</v>
      </c>
      <c r="K22" s="22">
        <f>BD_Consumido!U50</f>
        <v>0</v>
      </c>
      <c r="L22" s="22"/>
      <c r="M22" s="22">
        <f>BD_Consumido!W50</f>
        <v>7.8833962630340109</v>
      </c>
      <c r="O22" s="22">
        <f t="shared" si="3"/>
        <v>4.9725616592787869</v>
      </c>
      <c r="P22">
        <v>2022</v>
      </c>
      <c r="Q22" s="41">
        <f t="shared" si="4"/>
        <v>0.12152481352242414</v>
      </c>
      <c r="R22" s="41">
        <f t="shared" si="5"/>
        <v>0.31368170130091172</v>
      </c>
      <c r="S22" s="41">
        <f t="shared" si="6"/>
        <v>1</v>
      </c>
      <c r="T22" s="41">
        <f t="shared" si="7"/>
        <v>7.2943751298862089E-2</v>
      </c>
      <c r="U22" s="41">
        <f t="shared" si="8"/>
        <v>0.28868562382529195</v>
      </c>
      <c r="V22" s="41">
        <f t="shared" si="9"/>
        <v>0</v>
      </c>
      <c r="W22" s="41"/>
      <c r="X22" s="41"/>
      <c r="Y22" s="41">
        <f t="shared" si="11"/>
        <v>0.20968701859492248</v>
      </c>
    </row>
    <row r="23" spans="4:25" x14ac:dyDescent="0.25">
      <c r="D23">
        <f>BD_Consumido!N51</f>
        <v>2023</v>
      </c>
      <c r="E23" s="22">
        <f>BD_Consumido!O51</f>
        <v>0.65076446599449611</v>
      </c>
      <c r="F23" s="22">
        <f>BD_Consumido!P51</f>
        <v>2.4419922353316008</v>
      </c>
      <c r="G23" s="22">
        <f>BD_Consumido!Q51</f>
        <v>0.47664516825113029</v>
      </c>
      <c r="H23" s="22">
        <f>BD_Consumido!R51</f>
        <v>0</v>
      </c>
      <c r="I23" s="22">
        <f>BD_Consumido!S51</f>
        <v>4.8276875314763323</v>
      </c>
      <c r="J23" s="22">
        <f>BD_Consumido!T51</f>
        <v>0</v>
      </c>
      <c r="K23" s="22">
        <f>BD_Consumido!U51</f>
        <v>0</v>
      </c>
      <c r="M23" s="22">
        <f>BD_Consumido!W51</f>
        <v>8.3970894010535595</v>
      </c>
      <c r="O23" s="22">
        <f t="shared" si="3"/>
        <v>5.3043326997274622</v>
      </c>
      <c r="P23">
        <v>2023</v>
      </c>
      <c r="Q23" s="41">
        <f t="shared" si="4"/>
        <v>0.126984126984127</v>
      </c>
      <c r="R23" s="41">
        <f t="shared" si="5"/>
        <v>0.35375218502079925</v>
      </c>
      <c r="S23" s="41">
        <f t="shared" si="6"/>
        <v>1</v>
      </c>
      <c r="T23" s="41">
        <f t="shared" si="7"/>
        <v>0</v>
      </c>
      <c r="U23" s="41">
        <f t="shared" si="8"/>
        <v>0.4231899460823732</v>
      </c>
      <c r="V23" s="41">
        <f t="shared" si="9"/>
        <v>0</v>
      </c>
      <c r="W23" s="41"/>
      <c r="X23" s="41"/>
      <c r="Y23" s="41">
        <f t="shared" si="11"/>
        <v>0.2276719616150773</v>
      </c>
    </row>
    <row r="24" spans="4:25" x14ac:dyDescent="0.25">
      <c r="D24">
        <f>BD_Consumido!N52</f>
        <v>2024</v>
      </c>
      <c r="E24" s="22">
        <f>BD_Consumido!O52</f>
        <v>0.65254738233968645</v>
      </c>
      <c r="F24" s="22">
        <f>BD_Consumido!P52</f>
        <v>2.4486826250174407</v>
      </c>
      <c r="G24" s="22">
        <f>BD_Consumido!Q52</f>
        <v>0.40239254933458957</v>
      </c>
      <c r="H24" s="22">
        <f>BD_Consumido!R52</f>
        <v>0</v>
      </c>
      <c r="I24" s="22">
        <f>BD_Consumido!S52</f>
        <v>4.8971704697267979</v>
      </c>
      <c r="J24" s="22">
        <f>BD_Consumido!T52</f>
        <v>0</v>
      </c>
      <c r="K24" s="22">
        <f>BD_Consumido!U52</f>
        <v>0</v>
      </c>
      <c r="M24" s="22">
        <f>BD_Consumido!W52</f>
        <v>8.4007930264185156</v>
      </c>
      <c r="O24" s="22">
        <f t="shared" si="3"/>
        <v>5.2995630190613872</v>
      </c>
      <c r="P24">
        <v>2024</v>
      </c>
      <c r="Q24" s="41">
        <f t="shared" si="4"/>
        <v>0.12698412698412698</v>
      </c>
      <c r="R24" s="41">
        <f t="shared" si="5"/>
        <v>0.3454379894036303</v>
      </c>
      <c r="S24" s="41">
        <f t="shared" si="6"/>
        <v>1</v>
      </c>
      <c r="T24" s="41">
        <f t="shared" si="7"/>
        <v>0</v>
      </c>
      <c r="U24" s="41">
        <f t="shared" si="8"/>
        <v>0.53901258557495457</v>
      </c>
      <c r="V24" s="41">
        <f t="shared" si="9"/>
        <v>0</v>
      </c>
      <c r="W24" s="41"/>
      <c r="X24" s="41"/>
      <c r="Y24" s="41">
        <f t="shared" si="11"/>
        <v>0.24721216191364759</v>
      </c>
    </row>
    <row r="25" spans="4:25" x14ac:dyDescent="0.25">
      <c r="D25">
        <f>BD_Consumido!N53</f>
        <v>2025</v>
      </c>
      <c r="E25" s="22">
        <f>BD_Consumido!O53</f>
        <v>0.65076446599449611</v>
      </c>
      <c r="F25" s="22">
        <f>BD_Consumido!P53</f>
        <v>2.4419922353316008</v>
      </c>
      <c r="G25" s="22">
        <f>BD_Consumido!Q53</f>
        <v>0</v>
      </c>
      <c r="H25" s="22">
        <f>BD_Consumido!R53</f>
        <v>0</v>
      </c>
      <c r="I25" s="22">
        <f>BD_Consumido!S53</f>
        <v>4.9510671477441139</v>
      </c>
      <c r="J25" s="22">
        <f>BD_Consumido!T53</f>
        <v>0</v>
      </c>
      <c r="K25" s="22">
        <f>BD_Consumido!U53</f>
        <v>0</v>
      </c>
      <c r="M25" s="22">
        <f>BD_Consumido!W53</f>
        <v>8.0438238490702112</v>
      </c>
      <c r="O25" s="22">
        <f t="shared" si="3"/>
        <v>4.9510671477441139</v>
      </c>
      <c r="P25">
        <v>2025</v>
      </c>
      <c r="Q25" s="41">
        <f t="shared" si="4"/>
        <v>0.12881626914429631</v>
      </c>
      <c r="R25" s="41">
        <f t="shared" si="5"/>
        <v>0.34536516079758606</v>
      </c>
      <c r="S25" s="41"/>
      <c r="T25" s="41">
        <f t="shared" si="7"/>
        <v>0</v>
      </c>
      <c r="U25" s="41">
        <f t="shared" si="8"/>
        <v>0.66023144187037919</v>
      </c>
      <c r="V25" s="41">
        <f t="shared" si="9"/>
        <v>0</v>
      </c>
      <c r="W25" s="41"/>
      <c r="X25" s="41"/>
      <c r="Y25" s="41">
        <f t="shared" si="11"/>
        <v>0.2681958297896202</v>
      </c>
    </row>
    <row r="26" spans="4:25" x14ac:dyDescent="0.25">
      <c r="D26" s="46">
        <f>BD_Consumido!N54</f>
        <v>2026</v>
      </c>
      <c r="E26" s="47">
        <f>BD_Consumido!O54</f>
        <v>0.65076446599449611</v>
      </c>
      <c r="F26" s="47">
        <f>BD_Consumido!P54</f>
        <v>2.4419922353316008</v>
      </c>
      <c r="G26" s="47">
        <f>BD_Consumido!Q54</f>
        <v>0</v>
      </c>
      <c r="H26" s="47">
        <f>BD_Consumido!R54</f>
        <v>0</v>
      </c>
      <c r="I26" s="47">
        <f>BD_Consumido!S54</f>
        <v>4.9510671477441139</v>
      </c>
      <c r="J26" s="47">
        <f>BD_Consumido!T54</f>
        <v>0</v>
      </c>
      <c r="K26" s="47">
        <f>BD_Consumido!U54</f>
        <v>0</v>
      </c>
      <c r="L26" s="46"/>
      <c r="M26" s="47">
        <f>BD_Consumido!W54</f>
        <v>8.0438238490702112</v>
      </c>
      <c r="O26" s="22">
        <f t="shared" si="3"/>
        <v>4.9510671477441139</v>
      </c>
      <c r="P26">
        <v>2026</v>
      </c>
      <c r="Q26" s="41">
        <f t="shared" si="4"/>
        <v>0.126984126984127</v>
      </c>
      <c r="R26" s="41">
        <f t="shared" si="5"/>
        <v>0.33873043815515769</v>
      </c>
      <c r="S26" s="41"/>
      <c r="T26" s="41">
        <f t="shared" si="7"/>
        <v>0</v>
      </c>
      <c r="U26" s="41">
        <f t="shared" si="8"/>
        <v>0.73346577560228654</v>
      </c>
      <c r="V26" s="41">
        <f t="shared" si="9"/>
        <v>0</v>
      </c>
      <c r="W26" s="41"/>
      <c r="X26" s="41"/>
      <c r="Y26" s="41">
        <f t="shared" si="11"/>
        <v>0.28690589239589503</v>
      </c>
    </row>
    <row r="27" spans="4:25" x14ac:dyDescent="0.25">
      <c r="G27" s="22">
        <f>+AVERAGE(G19:G26)</f>
        <v>0.18690003129516447</v>
      </c>
      <c r="H27" s="22">
        <f>+AVERAGE(H19:H26)</f>
        <v>0.38547789794507747</v>
      </c>
      <c r="I27" s="22">
        <f>+AVERAGE(I22:I26)</f>
        <v>4.6132154986544478</v>
      </c>
      <c r="J27" s="22">
        <f t="shared" ref="H27:M27" si="12">+AVERAGE(J19:J26)</f>
        <v>0</v>
      </c>
      <c r="K27" s="22">
        <f t="shared" si="12"/>
        <v>0</v>
      </c>
      <c r="L27" s="22"/>
      <c r="M27" s="22">
        <f>+AVERAGE(M20:M26)</f>
        <v>9.649399470023786</v>
      </c>
    </row>
    <row r="28" spans="4:25" x14ac:dyDescent="0.25">
      <c r="H28" s="22"/>
    </row>
    <row r="30" spans="4:25" ht="23.25" x14ac:dyDescent="0.35">
      <c r="E30" s="44" t="s">
        <v>88</v>
      </c>
      <c r="F30" s="44"/>
      <c r="G30" s="44"/>
      <c r="H30" s="44"/>
      <c r="I30" s="44"/>
      <c r="J30" s="44"/>
      <c r="K30" s="44"/>
    </row>
    <row r="31" spans="4:25" x14ac:dyDescent="0.25">
      <c r="E31" t="s">
        <v>58</v>
      </c>
      <c r="F31" t="s">
        <v>64</v>
      </c>
      <c r="G31" t="s">
        <v>59</v>
      </c>
      <c r="H31" t="s">
        <v>60</v>
      </c>
      <c r="I31" t="s">
        <v>61</v>
      </c>
      <c r="J31" t="s">
        <v>62</v>
      </c>
      <c r="K31" t="s">
        <v>63</v>
      </c>
      <c r="M31" t="s">
        <v>84</v>
      </c>
    </row>
    <row r="32" spans="4:25" x14ac:dyDescent="0.25">
      <c r="D32">
        <v>2019</v>
      </c>
      <c r="E32" s="22">
        <f>+E7-E19</f>
        <v>3.1020321301919696</v>
      </c>
      <c r="F32" s="22">
        <f t="shared" ref="F32:K32" si="13">+F7-F19</f>
        <v>5.4389164850636416</v>
      </c>
      <c r="G32" s="22">
        <f t="shared" si="13"/>
        <v>0.72587988512140356</v>
      </c>
      <c r="H32" s="22">
        <f t="shared" si="13"/>
        <v>3.0516035471805942</v>
      </c>
      <c r="I32" s="22">
        <f t="shared" si="13"/>
        <v>9.2134616884855305</v>
      </c>
      <c r="J32" s="22">
        <f t="shared" si="13"/>
        <v>0.23506381740274676</v>
      </c>
      <c r="K32" s="22">
        <f t="shared" si="13"/>
        <v>0</v>
      </c>
      <c r="M32" s="22">
        <f>+M7-M19</f>
        <v>21.766957553445881</v>
      </c>
      <c r="O32" s="22"/>
    </row>
    <row r="33" spans="4:21" x14ac:dyDescent="0.25">
      <c r="D33">
        <v>2020</v>
      </c>
      <c r="E33" s="22">
        <f t="shared" ref="E33:K33" si="14">+E8-E20</f>
        <v>4.3551740567638122</v>
      </c>
      <c r="F33" s="22">
        <f t="shared" si="14"/>
        <v>4.6609447595857718</v>
      </c>
      <c r="G33" s="22">
        <f t="shared" si="14"/>
        <v>0.53702859618588517</v>
      </c>
      <c r="H33" s="22">
        <f t="shared" si="14"/>
        <v>10.315774102933412</v>
      </c>
      <c r="I33" s="22">
        <f t="shared" si="14"/>
        <v>1.3322315325968006</v>
      </c>
      <c r="J33" s="22">
        <f t="shared" si="14"/>
        <v>0.25599010194730198</v>
      </c>
      <c r="K33" s="22">
        <f t="shared" si="14"/>
        <v>2.4219401246734575</v>
      </c>
      <c r="M33" s="22">
        <f t="shared" ref="M33:M39" si="15">+M8-M20</f>
        <v>23.879083274686444</v>
      </c>
      <c r="O33" s="22"/>
      <c r="R33" s="22"/>
      <c r="S33" s="22"/>
      <c r="T33" s="22"/>
    </row>
    <row r="34" spans="4:21" x14ac:dyDescent="0.25">
      <c r="D34">
        <v>2021</v>
      </c>
      <c r="E34" s="22">
        <f t="shared" ref="E34:K34" si="16">+E9-E21</f>
        <v>4.5862846568327074</v>
      </c>
      <c r="F34" s="22">
        <f t="shared" si="16"/>
        <v>4.2663767457018862</v>
      </c>
      <c r="G34" s="22">
        <f t="shared" si="16"/>
        <v>0.4127774497680638</v>
      </c>
      <c r="H34" s="22">
        <f t="shared" si="16"/>
        <v>9.8540228588051431</v>
      </c>
      <c r="I34" s="22">
        <f t="shared" si="16"/>
        <v>0</v>
      </c>
      <c r="J34" s="22">
        <f t="shared" si="16"/>
        <v>0.24518398775720535</v>
      </c>
      <c r="K34" s="22">
        <f t="shared" si="16"/>
        <v>2.888915511107164</v>
      </c>
      <c r="M34" s="22">
        <f t="shared" si="15"/>
        <v>22.253561209972169</v>
      </c>
      <c r="O34" s="22"/>
      <c r="Q34" s="48"/>
      <c r="R34" s="49"/>
      <c r="S34" s="49"/>
      <c r="T34" s="49"/>
      <c r="U34" s="48"/>
    </row>
    <row r="35" spans="4:21" x14ac:dyDescent="0.25">
      <c r="D35">
        <v>2022</v>
      </c>
      <c r="E35" s="22">
        <f t="shared" ref="E35:K35" si="17">+E10-E22</f>
        <v>4.2676370151614096</v>
      </c>
      <c r="F35" s="22">
        <f t="shared" si="17"/>
        <v>5.0770528376481527</v>
      </c>
      <c r="G35" s="22">
        <f t="shared" si="17"/>
        <v>0</v>
      </c>
      <c r="H35" s="22">
        <f t="shared" si="17"/>
        <v>11.658320220889701</v>
      </c>
      <c r="I35" s="22">
        <f t="shared" si="17"/>
        <v>8.4738225229325916</v>
      </c>
      <c r="J35" s="22">
        <f t="shared" si="17"/>
        <v>0.23578598121139627</v>
      </c>
      <c r="K35" s="22">
        <f t="shared" si="17"/>
        <v>0</v>
      </c>
      <c r="L35" s="22"/>
      <c r="M35" s="22">
        <f t="shared" si="15"/>
        <v>29.712618577843248</v>
      </c>
      <c r="O35" s="22"/>
      <c r="Q35" s="48"/>
      <c r="R35" s="49"/>
      <c r="S35" s="49"/>
      <c r="T35" s="49"/>
      <c r="U35" s="48"/>
    </row>
    <row r="36" spans="4:21" x14ac:dyDescent="0.25">
      <c r="D36">
        <v>2023</v>
      </c>
      <c r="E36" s="22">
        <f t="shared" ref="E36:K36" si="18">+E11-E23</f>
        <v>4.4740057037121606</v>
      </c>
      <c r="F36" s="22">
        <f t="shared" si="18"/>
        <v>4.46112338835853</v>
      </c>
      <c r="G36" s="22">
        <f t="shared" si="18"/>
        <v>0</v>
      </c>
      <c r="H36" s="22">
        <f t="shared" si="18"/>
        <v>12.750234521122225</v>
      </c>
      <c r="I36" s="22">
        <f t="shared" si="18"/>
        <v>6.5801627167822385</v>
      </c>
      <c r="J36" s="22">
        <f t="shared" si="18"/>
        <v>0.21978885443549936</v>
      </c>
      <c r="K36" s="22">
        <f t="shared" si="18"/>
        <v>0</v>
      </c>
      <c r="M36" s="22">
        <f t="shared" si="15"/>
        <v>28.485315184410656</v>
      </c>
      <c r="O36" s="22"/>
      <c r="Q36" s="48"/>
      <c r="R36" s="49"/>
      <c r="S36" s="49"/>
      <c r="T36" s="49"/>
      <c r="U36" s="48"/>
    </row>
    <row r="37" spans="4:21" x14ac:dyDescent="0.25">
      <c r="D37">
        <v>2024</v>
      </c>
      <c r="E37" s="22">
        <f t="shared" ref="E37:K37" si="19">+E12-E24</f>
        <v>4.4862632535853448</v>
      </c>
      <c r="F37" s="22">
        <f t="shared" si="19"/>
        <v>4.6399489098200739</v>
      </c>
      <c r="G37" s="22">
        <f t="shared" si="19"/>
        <v>0</v>
      </c>
      <c r="H37" s="22">
        <f t="shared" si="19"/>
        <v>12.067505504975106</v>
      </c>
      <c r="I37" s="22">
        <f t="shared" si="19"/>
        <v>4.1882768849079328</v>
      </c>
      <c r="J37" s="22">
        <f t="shared" si="19"/>
        <v>0.19933110486225489</v>
      </c>
      <c r="K37" s="22">
        <f t="shared" si="19"/>
        <v>0</v>
      </c>
      <c r="M37" s="22">
        <f t="shared" si="15"/>
        <v>25.581325658150707</v>
      </c>
      <c r="O37" s="22"/>
      <c r="Q37" s="48"/>
      <c r="R37" s="49"/>
      <c r="S37" s="49"/>
      <c r="T37" s="49"/>
      <c r="U37" s="48"/>
    </row>
    <row r="38" spans="4:21" x14ac:dyDescent="0.25">
      <c r="D38">
        <v>2025</v>
      </c>
      <c r="E38" s="22">
        <f t="shared" ref="E38:K38" si="20">+E13-E25</f>
        <v>4.4011165605047911</v>
      </c>
      <c r="F38" s="22">
        <f t="shared" si="20"/>
        <v>4.6287621791903089</v>
      </c>
      <c r="G38" s="22">
        <f t="shared" si="20"/>
        <v>0</v>
      </c>
      <c r="H38" s="22">
        <f t="shared" si="20"/>
        <v>10.193808930454354</v>
      </c>
      <c r="I38" s="22">
        <f t="shared" si="20"/>
        <v>2.5479200766724697</v>
      </c>
      <c r="J38" s="22">
        <f t="shared" si="20"/>
        <v>0.17692084068376571</v>
      </c>
      <c r="K38" s="22">
        <f t="shared" si="20"/>
        <v>0</v>
      </c>
      <c r="M38" s="22">
        <f t="shared" si="15"/>
        <v>21.948528587505692</v>
      </c>
      <c r="O38" s="22"/>
      <c r="Q38" s="48"/>
      <c r="R38" s="49"/>
      <c r="S38" s="49"/>
      <c r="T38" s="49"/>
      <c r="U38" s="48"/>
    </row>
    <row r="39" spans="4:21" x14ac:dyDescent="0.25">
      <c r="D39">
        <v>2026</v>
      </c>
      <c r="E39" s="22">
        <f t="shared" ref="E39:K39" si="21">+E14-E26</f>
        <v>4.4740057037121606</v>
      </c>
      <c r="F39" s="22">
        <f t="shared" si="21"/>
        <v>4.767257245262849</v>
      </c>
      <c r="G39" s="22">
        <f t="shared" si="21"/>
        <v>0</v>
      </c>
      <c r="H39" s="22">
        <f t="shared" si="21"/>
        <v>8.7930167117138982</v>
      </c>
      <c r="I39" s="22">
        <f t="shared" si="21"/>
        <v>1.7991689402022359</v>
      </c>
      <c r="J39" s="22">
        <f t="shared" si="21"/>
        <v>0.15918153116050621</v>
      </c>
      <c r="K39" s="22">
        <f t="shared" si="21"/>
        <v>0</v>
      </c>
      <c r="M39" s="22">
        <f t="shared" si="15"/>
        <v>19.992630132051648</v>
      </c>
      <c r="O39" s="22"/>
      <c r="Q39" s="48"/>
      <c r="R39" s="49"/>
      <c r="S39" s="49"/>
      <c r="T39" s="49"/>
      <c r="U39" s="48"/>
    </row>
    <row r="40" spans="4:21" x14ac:dyDescent="0.25">
      <c r="Q40" s="48"/>
      <c r="R40" s="49"/>
      <c r="S40" s="49"/>
      <c r="T40" s="49"/>
      <c r="U40" s="48"/>
    </row>
    <row r="41" spans="4:21" x14ac:dyDescent="0.25">
      <c r="Q41" s="48"/>
      <c r="R41" s="48"/>
      <c r="S41" s="48"/>
      <c r="T41" s="48"/>
      <c r="U41" s="48"/>
    </row>
    <row r="42" spans="4:21" ht="23.25" x14ac:dyDescent="0.35">
      <c r="E42" s="44" t="s">
        <v>88</v>
      </c>
      <c r="F42" s="44"/>
      <c r="G42" s="44"/>
      <c r="H42" s="44"/>
      <c r="I42" s="44"/>
      <c r="J42" s="44"/>
      <c r="K42" s="44"/>
      <c r="Q42" s="48"/>
      <c r="R42" s="48"/>
      <c r="S42" s="49"/>
      <c r="T42" s="48"/>
      <c r="U42" s="48"/>
    </row>
    <row r="43" spans="4:21" x14ac:dyDescent="0.25">
      <c r="E43" t="s">
        <v>58</v>
      </c>
      <c r="F43" t="s">
        <v>64</v>
      </c>
      <c r="G43" t="s">
        <v>59</v>
      </c>
      <c r="H43" t="s">
        <v>60</v>
      </c>
      <c r="I43" t="s">
        <v>61</v>
      </c>
      <c r="J43" t="s">
        <v>62</v>
      </c>
      <c r="K43" t="s">
        <v>63</v>
      </c>
      <c r="M43" t="s">
        <v>84</v>
      </c>
      <c r="Q43" s="48"/>
      <c r="R43" s="48"/>
      <c r="S43" s="48"/>
      <c r="T43" s="48"/>
      <c r="U43" s="48"/>
    </row>
    <row r="44" spans="4:21" x14ac:dyDescent="0.25">
      <c r="E44" s="22" t="s">
        <v>58</v>
      </c>
      <c r="F44" s="22" t="s">
        <v>64</v>
      </c>
      <c r="G44" s="22" t="s">
        <v>59</v>
      </c>
      <c r="H44" s="22" t="s">
        <v>60</v>
      </c>
      <c r="I44" s="22" t="s">
        <v>61</v>
      </c>
      <c r="J44" s="22" t="s">
        <v>62</v>
      </c>
      <c r="K44" s="22" t="s">
        <v>63</v>
      </c>
      <c r="M44" s="22" t="s">
        <v>84</v>
      </c>
      <c r="Q44" s="48"/>
      <c r="R44" s="48"/>
      <c r="S44" s="48"/>
      <c r="T44" s="48"/>
      <c r="U44" s="48"/>
    </row>
    <row r="45" spans="4:21" x14ac:dyDescent="0.25">
      <c r="D45">
        <v>2019</v>
      </c>
      <c r="E45" s="22">
        <v>3.1020321301919696</v>
      </c>
      <c r="F45" s="22">
        <v>5.4389164850636416</v>
      </c>
      <c r="G45" s="22">
        <v>0.72587988512140356</v>
      </c>
      <c r="H45" s="22">
        <v>3.0516035471805942</v>
      </c>
      <c r="I45" s="22">
        <v>9.2134616884855305</v>
      </c>
      <c r="J45" s="22">
        <v>0.23506381740274676</v>
      </c>
      <c r="K45" s="22">
        <v>0</v>
      </c>
      <c r="M45" s="22">
        <v>21.766957553445881</v>
      </c>
      <c r="O45" s="22">
        <f>+AVERAGE(E45:K45)</f>
        <v>3.1095653647779833</v>
      </c>
    </row>
    <row r="46" spans="4:21" x14ac:dyDescent="0.25">
      <c r="D46">
        <v>2020</v>
      </c>
      <c r="E46" s="22">
        <v>4.3551740567638122</v>
      </c>
      <c r="F46" s="22">
        <v>4.6609447595857718</v>
      </c>
      <c r="G46" s="22">
        <v>0.53702859618588517</v>
      </c>
      <c r="H46" s="22">
        <v>10.315774102933412</v>
      </c>
      <c r="I46" s="22">
        <v>1.3322315325968006</v>
      </c>
      <c r="J46" s="22">
        <v>0.25599010194730198</v>
      </c>
      <c r="K46" s="22">
        <v>2.4219401246734575</v>
      </c>
      <c r="M46" s="22">
        <v>23.879083274686444</v>
      </c>
    </row>
    <row r="47" spans="4:21" x14ac:dyDescent="0.25">
      <c r="D47">
        <v>2021</v>
      </c>
      <c r="E47" s="22">
        <v>4.5862846568327074</v>
      </c>
      <c r="F47" s="22">
        <v>4.2663767457018862</v>
      </c>
      <c r="G47" s="22">
        <v>0.4127774497680638</v>
      </c>
      <c r="H47" s="22">
        <v>9.8540228588051431</v>
      </c>
      <c r="I47" s="22">
        <v>0</v>
      </c>
      <c r="J47" s="22">
        <v>0.24518398775720535</v>
      </c>
      <c r="K47" s="22">
        <v>2.888915511107164</v>
      </c>
      <c r="L47" s="22"/>
      <c r="M47" s="22">
        <v>22.253561209972169</v>
      </c>
    </row>
    <row r="48" spans="4:21" x14ac:dyDescent="0.25">
      <c r="D48">
        <v>2022</v>
      </c>
      <c r="E48" s="22">
        <v>4.2676370151614096</v>
      </c>
      <c r="F48" s="22">
        <v>5.0770528376481527</v>
      </c>
      <c r="G48" s="22">
        <v>0</v>
      </c>
      <c r="H48" s="22">
        <v>11.658320220889701</v>
      </c>
      <c r="I48" s="22">
        <v>8.4738225229325916</v>
      </c>
      <c r="J48" s="22">
        <v>0.23578598121139627</v>
      </c>
      <c r="K48" s="22">
        <v>0</v>
      </c>
      <c r="M48" s="22">
        <v>29.712618577843248</v>
      </c>
    </row>
    <row r="49" spans="4:13" x14ac:dyDescent="0.25">
      <c r="D49">
        <v>2023</v>
      </c>
      <c r="E49" s="22">
        <v>4.4740057037121606</v>
      </c>
      <c r="F49" s="22">
        <v>4.46112338835853</v>
      </c>
      <c r="G49" s="22">
        <v>0</v>
      </c>
      <c r="H49" s="22">
        <v>12.750234521122225</v>
      </c>
      <c r="I49" s="22">
        <v>6.5801627167822385</v>
      </c>
      <c r="J49" s="22">
        <v>0.21978885443549936</v>
      </c>
      <c r="K49" s="22">
        <v>0</v>
      </c>
      <c r="M49" s="22">
        <v>28.485315184410656</v>
      </c>
    </row>
    <row r="50" spans="4:13" x14ac:dyDescent="0.25">
      <c r="D50">
        <v>2024</v>
      </c>
      <c r="E50" s="22">
        <v>4.4862632535853448</v>
      </c>
      <c r="F50" s="22">
        <v>4.6399489098200739</v>
      </c>
      <c r="G50" s="22">
        <v>0</v>
      </c>
      <c r="H50" s="22">
        <v>12.067505504975106</v>
      </c>
      <c r="I50" s="22">
        <v>4.1882768849079328</v>
      </c>
      <c r="J50" s="22">
        <v>0.19933110486225489</v>
      </c>
      <c r="K50" s="22">
        <v>0</v>
      </c>
      <c r="M50" s="22">
        <v>25.581325658150707</v>
      </c>
    </row>
    <row r="51" spans="4:13" x14ac:dyDescent="0.25">
      <c r="D51">
        <v>2025</v>
      </c>
      <c r="E51" s="22">
        <v>4.4011165605047911</v>
      </c>
      <c r="F51" s="22">
        <v>4.6287621791903089</v>
      </c>
      <c r="G51" s="22">
        <v>0</v>
      </c>
      <c r="H51" s="22">
        <v>10.193808930454354</v>
      </c>
      <c r="I51" s="22">
        <v>2.5479200766724697</v>
      </c>
      <c r="J51" s="22">
        <v>0.17692084068376571</v>
      </c>
      <c r="K51" s="22">
        <v>0</v>
      </c>
      <c r="M51" s="22">
        <v>21.948528587505692</v>
      </c>
    </row>
    <row r="52" spans="4:13" x14ac:dyDescent="0.25">
      <c r="D52">
        <v>2026</v>
      </c>
      <c r="E52">
        <v>4.4740057037121606</v>
      </c>
      <c r="F52">
        <v>4.767257245262849</v>
      </c>
      <c r="G52">
        <v>0</v>
      </c>
      <c r="H52">
        <v>8.7930167117138982</v>
      </c>
      <c r="I52">
        <v>1.7991689402022359</v>
      </c>
      <c r="J52">
        <v>0.15918153116050621</v>
      </c>
      <c r="K52">
        <v>0</v>
      </c>
      <c r="M52">
        <v>19.992630132051648</v>
      </c>
    </row>
    <row r="55" spans="4:13" x14ac:dyDescent="0.25">
      <c r="G55" s="22">
        <f>+AVERAGE(G45:J45)</f>
        <v>3.306502234547569</v>
      </c>
      <c r="H55" t="s">
        <v>94</v>
      </c>
    </row>
    <row r="97" spans="5:15" ht="23.25" x14ac:dyDescent="0.35">
      <c r="F97" s="44" t="s">
        <v>87</v>
      </c>
      <c r="G97" s="44"/>
      <c r="H97" s="44"/>
      <c r="I97" s="44"/>
      <c r="J97" s="44"/>
      <c r="K97" s="44"/>
      <c r="L97" s="44"/>
    </row>
    <row r="98" spans="5:15" x14ac:dyDescent="0.25">
      <c r="F98" t="s">
        <v>58</v>
      </c>
      <c r="G98" t="s">
        <v>64</v>
      </c>
      <c r="H98" t="s">
        <v>59</v>
      </c>
      <c r="I98" t="s">
        <v>60</v>
      </c>
      <c r="J98" t="s">
        <v>61</v>
      </c>
      <c r="K98" t="s">
        <v>62</v>
      </c>
      <c r="L98" t="s">
        <v>63</v>
      </c>
      <c r="N98" t="s">
        <v>84</v>
      </c>
    </row>
    <row r="99" spans="5:15" x14ac:dyDescent="0.25">
      <c r="E99">
        <v>2019</v>
      </c>
      <c r="F99" s="22">
        <v>0.5649099141749091</v>
      </c>
      <c r="G99" s="22">
        <v>1.0602039031028214</v>
      </c>
      <c r="H99" s="22">
        <v>0</v>
      </c>
      <c r="I99" s="22">
        <v>0</v>
      </c>
      <c r="J99" s="22">
        <v>2.3052550363759901</v>
      </c>
      <c r="K99" s="22">
        <v>0</v>
      </c>
      <c r="L99" s="22">
        <v>0</v>
      </c>
      <c r="N99" s="22">
        <v>3.9303688536537207</v>
      </c>
      <c r="O99" s="22"/>
    </row>
    <row r="100" spans="5:15" x14ac:dyDescent="0.25">
      <c r="E100">
        <v>2020</v>
      </c>
      <c r="F100" s="22">
        <v>0.57097915225327245</v>
      </c>
      <c r="G100" s="22">
        <v>0.73853874958755916</v>
      </c>
      <c r="H100" s="22">
        <v>0</v>
      </c>
      <c r="I100" s="22">
        <v>0.92375273255971257</v>
      </c>
      <c r="J100" s="22">
        <v>10.298957942300571</v>
      </c>
      <c r="K100" s="22">
        <v>0</v>
      </c>
      <c r="L100" s="22">
        <v>0</v>
      </c>
      <c r="N100" s="22">
        <v>12.532228576701115</v>
      </c>
      <c r="O100" s="22"/>
    </row>
    <row r="101" spans="5:15" x14ac:dyDescent="0.25">
      <c r="E101">
        <v>2021</v>
      </c>
      <c r="F101" s="22">
        <v>0.75127652636649889</v>
      </c>
      <c r="G101" s="22">
        <v>0.6511979780948921</v>
      </c>
      <c r="H101" s="22">
        <v>0</v>
      </c>
      <c r="I101" s="22">
        <v>1.2427565210785994</v>
      </c>
      <c r="J101" s="22">
        <v>11.599410299278901</v>
      </c>
      <c r="K101" s="22">
        <v>0</v>
      </c>
      <c r="L101" s="22">
        <v>0</v>
      </c>
      <c r="N101" s="22">
        <v>14.244641324818891</v>
      </c>
      <c r="O101" s="22"/>
    </row>
    <row r="102" spans="5:15" x14ac:dyDescent="0.25">
      <c r="E102">
        <v>2022</v>
      </c>
      <c r="F102" s="22">
        <v>0.59036817480117132</v>
      </c>
      <c r="G102" s="22">
        <v>2.3204664289540524</v>
      </c>
      <c r="H102" s="22">
        <v>0.61616253277559585</v>
      </c>
      <c r="I102" s="22">
        <v>0.91731392992230787</v>
      </c>
      <c r="J102" s="22">
        <v>3.4390851965808835</v>
      </c>
      <c r="K102" s="22">
        <v>0</v>
      </c>
      <c r="L102" s="22">
        <v>0</v>
      </c>
      <c r="M102" s="22"/>
      <c r="N102" s="22">
        <v>7.8833962630340109</v>
      </c>
      <c r="O102" s="22"/>
    </row>
    <row r="103" spans="5:15" x14ac:dyDescent="0.25">
      <c r="E103">
        <v>2023</v>
      </c>
      <c r="F103" s="22">
        <v>0.65076446599449611</v>
      </c>
      <c r="G103" s="22">
        <v>2.4419922353316008</v>
      </c>
      <c r="H103" s="22">
        <v>0.47664516825113029</v>
      </c>
      <c r="I103" s="22">
        <v>0</v>
      </c>
      <c r="J103" s="22">
        <v>4.8276875314763323</v>
      </c>
      <c r="K103" s="22">
        <v>0</v>
      </c>
      <c r="L103" s="22">
        <v>0</v>
      </c>
      <c r="N103" s="22">
        <v>8.3970894010535595</v>
      </c>
      <c r="O103" s="22"/>
    </row>
    <row r="104" spans="5:15" x14ac:dyDescent="0.25">
      <c r="E104">
        <v>2024</v>
      </c>
      <c r="F104" s="22">
        <v>0.65254738233968645</v>
      </c>
      <c r="G104" s="22">
        <v>2.4486826250174407</v>
      </c>
      <c r="H104" s="22">
        <v>0.40239254933458957</v>
      </c>
      <c r="I104" s="22">
        <v>0</v>
      </c>
      <c r="J104" s="22">
        <v>4.8971704697267979</v>
      </c>
      <c r="K104" s="22">
        <v>0</v>
      </c>
      <c r="L104" s="22">
        <v>0</v>
      </c>
      <c r="N104" s="22">
        <v>8.4007930264185156</v>
      </c>
      <c r="O104" s="22"/>
    </row>
    <row r="105" spans="5:15" x14ac:dyDescent="0.25">
      <c r="E105">
        <v>2025</v>
      </c>
      <c r="F105" s="22">
        <v>0.65076446599449611</v>
      </c>
      <c r="G105" s="22">
        <v>2.4419922353316008</v>
      </c>
      <c r="H105" s="22">
        <v>0</v>
      </c>
      <c r="I105" s="22">
        <v>0</v>
      </c>
      <c r="J105" s="22">
        <v>4.9510671477441139</v>
      </c>
      <c r="K105" s="22">
        <v>0</v>
      </c>
      <c r="L105" s="22">
        <v>0</v>
      </c>
      <c r="N105" s="22">
        <v>8.0438238490702112</v>
      </c>
      <c r="O105" s="22"/>
    </row>
    <row r="106" spans="5:15" x14ac:dyDescent="0.25">
      <c r="E106">
        <v>2026</v>
      </c>
      <c r="F106" s="22">
        <v>0.65076446599449611</v>
      </c>
      <c r="G106" s="22">
        <v>2.4419922353316008</v>
      </c>
      <c r="H106" s="22">
        <v>0</v>
      </c>
      <c r="I106" s="22">
        <v>0</v>
      </c>
      <c r="J106" s="22">
        <v>4.9510671477441139</v>
      </c>
      <c r="K106" s="22">
        <v>0</v>
      </c>
      <c r="L106" s="22">
        <v>0</v>
      </c>
      <c r="N106" s="22">
        <v>8.0438238490702112</v>
      </c>
      <c r="O106" s="22"/>
    </row>
  </sheetData>
  <mergeCells count="6">
    <mergeCell ref="F97:L97"/>
    <mergeCell ref="E5:K5"/>
    <mergeCell ref="E17:K17"/>
    <mergeCell ref="E30:K30"/>
    <mergeCell ref="P17:V17"/>
    <mergeCell ref="E42:K4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51D2-A56B-4602-877E-9C367E56DB86}">
  <dimension ref="B3:T67"/>
  <sheetViews>
    <sheetView showGridLines="0" topLeftCell="A4" workbookViewId="0">
      <selection activeCell="N5" sqref="N5:T5"/>
    </sheetView>
  </sheetViews>
  <sheetFormatPr baseColWidth="10" defaultRowHeight="15" x14ac:dyDescent="0.25"/>
  <cols>
    <col min="3" max="3" width="27.42578125" customWidth="1"/>
    <col min="4" max="4" width="25.85546875" customWidth="1"/>
  </cols>
  <sheetData>
    <row r="3" spans="2:20" x14ac:dyDescent="0.25">
      <c r="E3">
        <f>+(1/42)*(1/30)</f>
        <v>7.9365079365079354E-4</v>
      </c>
    </row>
    <row r="5" spans="2:20" ht="23.25" x14ac:dyDescent="0.35">
      <c r="D5" s="44" t="s">
        <v>65</v>
      </c>
      <c r="E5" s="44"/>
      <c r="F5" s="44"/>
      <c r="G5" s="44"/>
      <c r="H5" s="44"/>
      <c r="I5" s="44"/>
      <c r="J5" s="44"/>
      <c r="N5" s="44" t="s">
        <v>65</v>
      </c>
      <c r="O5" s="44"/>
      <c r="P5" s="44"/>
      <c r="Q5" s="44"/>
      <c r="R5" s="44"/>
      <c r="S5" s="44"/>
      <c r="T5" s="44"/>
    </row>
    <row r="6" spans="2:20" x14ac:dyDescent="0.25">
      <c r="D6" t="s">
        <v>58</v>
      </c>
      <c r="E6" t="s">
        <v>64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</row>
    <row r="7" spans="2:20" x14ac:dyDescent="0.25">
      <c r="B7">
        <f>_xlfn.DAYS(C8,C7)</f>
        <v>31</v>
      </c>
      <c r="C7" s="20">
        <f>+'Catagena - Lineas locales'!A2</f>
        <v>44562</v>
      </c>
      <c r="D7" s="21">
        <f>+('Catagena - Lineas locales'!I2/'Catagena - Lineas locales'!F2)/$B7</f>
        <v>130200</v>
      </c>
      <c r="E7" s="17">
        <f>+(Barranca!I2/Barranca!F2)/B7</f>
        <v>156016.00925259278</v>
      </c>
      <c r="F7" s="17">
        <f>(Apiay!I2/Apiay!F2)/B7</f>
        <v>18185.999999999996</v>
      </c>
      <c r="G7" s="17">
        <f>+(Cupiagua!I2/Cupiagua!F2)/B7</f>
        <v>285348</v>
      </c>
      <c r="H7" s="17">
        <f>+(Cusiana!I2/Cusiana!F2)/B7</f>
        <v>319200.00000000006</v>
      </c>
      <c r="I7" s="17">
        <f>+(Dina!I2/Dina!F2)/B7</f>
        <v>7308.0000000000009</v>
      </c>
      <c r="J7">
        <v>0</v>
      </c>
    </row>
    <row r="8" spans="2:20" x14ac:dyDescent="0.25">
      <c r="B8">
        <f>_xlfn.DAYS(C9,C8)</f>
        <v>28</v>
      </c>
      <c r="C8" s="20">
        <f>+'Catagena - Lineas locales'!A3</f>
        <v>44593</v>
      </c>
      <c r="D8" s="21">
        <f>+('Catagena - Lineas locales'!I3/'Catagena - Lineas locales'!F3)/$B8</f>
        <v>130200</v>
      </c>
      <c r="E8" s="17">
        <f>+(Barranca!I3/Barranca!F3)/B8</f>
        <v>205381.5411208391</v>
      </c>
      <c r="F8" s="17">
        <f>(Apiay!I3/Apiay!F3)/B8</f>
        <v>18186</v>
      </c>
      <c r="G8" s="17">
        <f>+(Cupiagua!I3/Cupiagua!F3)/B8</f>
        <v>340200</v>
      </c>
      <c r="H8" s="17">
        <f>+(Cusiana!I3/Cusiana!F3)/B8</f>
        <v>319200.00000000006</v>
      </c>
      <c r="I8" s="17">
        <f>+(Dina!I3/Dina!F3)/B8</f>
        <v>7224</v>
      </c>
      <c r="J8">
        <v>0</v>
      </c>
    </row>
    <row r="9" spans="2:20" x14ac:dyDescent="0.25">
      <c r="B9">
        <f t="shared" ref="B9:B65" si="0">_xlfn.DAYS(C10,C9)</f>
        <v>31</v>
      </c>
      <c r="C9" s="20">
        <f>+'Catagena - Lineas locales'!A4</f>
        <v>44621</v>
      </c>
      <c r="D9" s="21">
        <f>+('Catagena - Lineas locales'!I4/'Catagena - Lineas locales'!F4)/$B9</f>
        <v>98781.636416031091</v>
      </c>
      <c r="E9" s="17">
        <f>+(Barranca!I4/Barranca!F4)/B9</f>
        <v>205413.64325081112</v>
      </c>
      <c r="F9" s="17">
        <f>(Apiay!I4/Apiay!F4)/B9</f>
        <v>0</v>
      </c>
      <c r="G9" s="17">
        <f>+(Cupiagua!I4/Cupiagua!F4)/B9</f>
        <v>340200.00000000006</v>
      </c>
      <c r="H9" s="17">
        <f>+(Cusiana!I4/Cusiana!F4)/B9</f>
        <v>319200.00000000006</v>
      </c>
      <c r="I9" s="17">
        <f>+(Dina!I4/Dina!F4)/B9</f>
        <v>7140.0000000000009</v>
      </c>
      <c r="J9">
        <v>0</v>
      </c>
    </row>
    <row r="10" spans="2:20" x14ac:dyDescent="0.25">
      <c r="B10">
        <f t="shared" si="0"/>
        <v>30</v>
      </c>
      <c r="C10" s="20">
        <f>+'Catagena - Lineas locales'!A5</f>
        <v>44652</v>
      </c>
      <c r="D10" s="21">
        <f>+('Catagena - Lineas locales'!I5/'Catagena - Lineas locales'!F5)/$B10</f>
        <v>102175.39844674846</v>
      </c>
      <c r="E10" s="17">
        <f>+(Barranca!I5/Barranca!F5)/B10</f>
        <v>150941.34090000001</v>
      </c>
      <c r="F10" s="17">
        <f>(Apiay!I5/Apiay!F5)/B10</f>
        <v>20075.999999999996</v>
      </c>
      <c r="G10" s="17">
        <f>+(Cupiagua!I5/Cupiagua!F5)/B10</f>
        <v>340200</v>
      </c>
      <c r="H10" s="17">
        <f>+(Cusiana!I5/Cusiana!F5)/B10</f>
        <v>319200</v>
      </c>
      <c r="I10" s="17">
        <f>+(Dina!I5/Dina!F5)/B10</f>
        <v>6846</v>
      </c>
      <c r="J10">
        <v>0</v>
      </c>
    </row>
    <row r="11" spans="2:20" x14ac:dyDescent="0.25">
      <c r="B11">
        <f t="shared" si="0"/>
        <v>31</v>
      </c>
      <c r="C11" s="20">
        <f>+'Catagena - Lineas locales'!A6</f>
        <v>44682</v>
      </c>
      <c r="D11" s="21">
        <f>+('Catagena - Lineas locales'!I6/'Catagena - Lineas locales'!F6)/$B11</f>
        <v>130200</v>
      </c>
      <c r="E11" s="17">
        <f>+(Barranca!I6/Barranca!F6)/B11</f>
        <v>172744.57985436902</v>
      </c>
      <c r="F11" s="17">
        <f>(Apiay!I6/Apiay!F6)/B11</f>
        <v>20453.999999999996</v>
      </c>
      <c r="G11" s="17">
        <f>+(Cupiagua!I6/Cupiagua!F6)/B11</f>
        <v>340200.00000000006</v>
      </c>
      <c r="H11" s="17">
        <f>+(Cusiana!I6/Cusiana!F6)/B11</f>
        <v>319200.00000000006</v>
      </c>
      <c r="I11" s="17">
        <f>+(Dina!I6/Dina!F6)/B11</f>
        <v>6804</v>
      </c>
      <c r="J11">
        <v>0</v>
      </c>
    </row>
    <row r="12" spans="2:20" x14ac:dyDescent="0.25">
      <c r="B12">
        <f t="shared" si="0"/>
        <v>30</v>
      </c>
      <c r="C12" s="20">
        <f>+'Catagena - Lineas locales'!A7</f>
        <v>44713</v>
      </c>
      <c r="D12" s="21">
        <f>+('Catagena - Lineas locales'!I7/'Catagena - Lineas locales'!F7)/$B12</f>
        <v>119571.46209986831</v>
      </c>
      <c r="E12" s="17">
        <f>+(Barranca!I7/Barranca!F7)/B12</f>
        <v>213485.42347179438</v>
      </c>
      <c r="F12" s="17">
        <f>(Apiay!I7/Apiay!F7)/B12</f>
        <v>19992</v>
      </c>
      <c r="G12" s="17">
        <f>+(Cupiagua!I7/Cupiagua!F7)/B12</f>
        <v>340200</v>
      </c>
      <c r="H12" s="17">
        <f>+(Cusiana!I7/Cusiana!F7)/B12</f>
        <v>319200</v>
      </c>
      <c r="I12" s="17">
        <f>+(Dina!I7/Dina!F7)/B12</f>
        <v>6720</v>
      </c>
      <c r="J12">
        <v>0</v>
      </c>
    </row>
    <row r="13" spans="2:20" x14ac:dyDescent="0.25">
      <c r="B13">
        <f t="shared" si="0"/>
        <v>31</v>
      </c>
      <c r="C13" s="20">
        <f>+'Catagena - Lineas locales'!A8</f>
        <v>44743</v>
      </c>
      <c r="D13" s="21">
        <f>+('Catagena - Lineas locales'!I8/'Catagena - Lineas locales'!F8)/$B13</f>
        <v>132300</v>
      </c>
      <c r="E13" s="17">
        <f>+(Barranca!I8/Barranca!F8)/B13</f>
        <v>193814.2537642658</v>
      </c>
      <c r="F13" s="17">
        <f>(Apiay!I8/Apiay!F8)/B13</f>
        <v>18438</v>
      </c>
      <c r="G13" s="17">
        <f>+(Cupiagua!I8/Cupiagua!F8)/B13</f>
        <v>340200.00000000006</v>
      </c>
      <c r="H13" s="17">
        <f>+(Cusiana!I8/Cusiana!F8)/B13</f>
        <v>319200.00000000006</v>
      </c>
      <c r="I13" s="17">
        <f>+(Dina!I8/Dina!F8)/B13</f>
        <v>6636.0000000000009</v>
      </c>
      <c r="J13">
        <v>0</v>
      </c>
    </row>
    <row r="14" spans="2:20" x14ac:dyDescent="0.25">
      <c r="B14">
        <f t="shared" si="0"/>
        <v>31</v>
      </c>
      <c r="C14" s="20">
        <f>+'Catagena - Lineas locales'!A9</f>
        <v>44774</v>
      </c>
      <c r="D14" s="21">
        <f>+('Catagena - Lineas locales'!I9/'Catagena - Lineas locales'!F9)/$B14</f>
        <v>132300</v>
      </c>
      <c r="E14" s="17">
        <f>+(Barranca!I9/Barranca!F9)/B14</f>
        <v>190286.13517307249</v>
      </c>
      <c r="F14" s="17">
        <f>(Apiay!I9/Apiay!F9)/B14</f>
        <v>17976</v>
      </c>
      <c r="G14" s="17">
        <f>+(Cupiagua!I9/Cupiagua!F9)/B14</f>
        <v>340200.00000000006</v>
      </c>
      <c r="H14" s="17">
        <f>+(Cusiana!I9/Cusiana!F9)/B14</f>
        <v>319200.00000000006</v>
      </c>
      <c r="I14" s="17">
        <f>+(Dina!I9/Dina!F9)/B14</f>
        <v>6804</v>
      </c>
      <c r="J14">
        <v>0</v>
      </c>
    </row>
    <row r="15" spans="2:20" x14ac:dyDescent="0.25">
      <c r="B15">
        <f t="shared" si="0"/>
        <v>30</v>
      </c>
      <c r="C15" s="20">
        <f>+'Catagena - Lineas locales'!A10</f>
        <v>44805</v>
      </c>
      <c r="D15" s="21">
        <f>+('Catagena - Lineas locales'!I10/'Catagena - Lineas locales'!F10)/$B15</f>
        <v>132300</v>
      </c>
      <c r="E15" s="17">
        <f>+(Barranca!I10/Barranca!F10)/B15</f>
        <v>190169.92710593774</v>
      </c>
      <c r="F15" s="17">
        <f>(Apiay!I10/Apiay!F10)/B15</f>
        <v>17597.999999999996</v>
      </c>
      <c r="G15" s="17">
        <f>+(Cupiagua!I10/Cupiagua!F10)/B15</f>
        <v>340200</v>
      </c>
      <c r="H15" s="17">
        <f>+(Cusiana!I10/Cusiana!F10)/B15</f>
        <v>319200</v>
      </c>
      <c r="I15" s="17">
        <f>+(Dina!I10/Dina!F10)/B15</f>
        <v>6804</v>
      </c>
      <c r="J15">
        <v>0</v>
      </c>
    </row>
    <row r="16" spans="2:20" x14ac:dyDescent="0.25">
      <c r="B16">
        <f t="shared" si="0"/>
        <v>31</v>
      </c>
      <c r="C16" s="20">
        <f>+'Catagena - Lineas locales'!A11</f>
        <v>44835</v>
      </c>
      <c r="D16" s="21">
        <f>+('Catagena - Lineas locales'!I11/'Catagena - Lineas locales'!F11)/$B16</f>
        <v>132300</v>
      </c>
      <c r="E16" s="17">
        <f>+(Barranca!I11/Barranca!F11)/B16</f>
        <v>190222.6641550143</v>
      </c>
      <c r="F16" s="17">
        <f>(Apiay!I11/Apiay!F11)/B16</f>
        <v>17135.999999999996</v>
      </c>
      <c r="G16" s="17">
        <f>+(Cupiagua!I11/Cupiagua!F11)/B16</f>
        <v>340200.00000000006</v>
      </c>
      <c r="H16" s="17">
        <f>+(Cusiana!I11/Cusiana!F11)/B16</f>
        <v>319200.00000000006</v>
      </c>
      <c r="I16" s="17">
        <f>+(Dina!I11/Dina!F11)/B16</f>
        <v>6510.0000000000009</v>
      </c>
      <c r="J16">
        <v>0</v>
      </c>
    </row>
    <row r="17" spans="2:10" x14ac:dyDescent="0.25">
      <c r="B17">
        <f t="shared" si="0"/>
        <v>30</v>
      </c>
      <c r="C17" s="20">
        <f>+'Catagena - Lineas locales'!A12</f>
        <v>44866</v>
      </c>
      <c r="D17" s="21">
        <f>+('Catagena - Lineas locales'!I12/'Catagena - Lineas locales'!F12)/$B17</f>
        <v>132300</v>
      </c>
      <c r="E17" s="17">
        <f>+(Barranca!I12/Barranca!F12)/B17</f>
        <v>190212.51715422934</v>
      </c>
      <c r="F17" s="17">
        <f>(Apiay!I12/Apiay!F12)/B17</f>
        <v>16799.999999999996</v>
      </c>
      <c r="G17" s="17">
        <f>+(Cupiagua!I12/Cupiagua!F12)/B17</f>
        <v>340200</v>
      </c>
      <c r="H17" s="17">
        <f>+(Cusiana!I12/Cusiana!F12)/B17</f>
        <v>319200</v>
      </c>
      <c r="I17" s="17">
        <f>+(Dina!I12/Dina!F12)/B17</f>
        <v>6678</v>
      </c>
      <c r="J17">
        <v>0</v>
      </c>
    </row>
    <row r="18" spans="2:10" x14ac:dyDescent="0.25">
      <c r="B18">
        <f t="shared" si="0"/>
        <v>31</v>
      </c>
      <c r="C18" s="20">
        <f>+'Catagena - Lineas locales'!A13</f>
        <v>44896</v>
      </c>
      <c r="D18" s="21">
        <f>+('Catagena - Lineas locales'!I13/'Catagena - Lineas locales'!F13)/$B18</f>
        <v>132300</v>
      </c>
      <c r="E18" s="17">
        <f>+(Barranca!I13/Barranca!F13)/B18</f>
        <v>232267.89290728388</v>
      </c>
      <c r="F18" s="17">
        <f>(Apiay!I13/Apiay!F13)/B18</f>
        <v>16505.999999999996</v>
      </c>
      <c r="G18" s="17">
        <f>+(Cupiagua!I13/Cupiagua!F13)/B18</f>
        <v>340200.00000000006</v>
      </c>
      <c r="H18" s="17">
        <f>+(Cusiana!I13/Cusiana!F13)/B18</f>
        <v>319200.00000000006</v>
      </c>
      <c r="I18" s="17">
        <f>+(Dina!I13/Dina!F13)/B18</f>
        <v>6594</v>
      </c>
      <c r="J18">
        <v>0</v>
      </c>
    </row>
    <row r="19" spans="2:10" x14ac:dyDescent="0.25">
      <c r="B19">
        <f t="shared" si="0"/>
        <v>31</v>
      </c>
      <c r="C19" s="20">
        <f>+'Catagena - Lineas locales'!A14</f>
        <v>44927</v>
      </c>
      <c r="D19" s="21">
        <f>+('Catagena - Lineas locales'!I14/'Catagena - Lineas locales'!F14)/$B19</f>
        <v>132300</v>
      </c>
      <c r="E19" s="17">
        <f>+(Barranca!I14/Barranca!F14)/B19</f>
        <v>208544.15283632907</v>
      </c>
      <c r="F19" s="17">
        <f>(Apiay!I14/Apiay!F14)/B19</f>
        <v>14069.999999999998</v>
      </c>
      <c r="G19" s="17">
        <f>+(Cupiagua!I14/Cupiagua!F14)/B19</f>
        <v>340200</v>
      </c>
      <c r="H19" s="17">
        <f>+(Cusiana!I14/Cusiana!F14)/B19</f>
        <v>319200.00000000006</v>
      </c>
      <c r="I19" s="17">
        <f>+(Dina!I14/Dina!F14)/B19</f>
        <v>6636.0000000000009</v>
      </c>
      <c r="J19">
        <v>0</v>
      </c>
    </row>
    <row r="20" spans="2:10" x14ac:dyDescent="0.25">
      <c r="B20">
        <f t="shared" si="0"/>
        <v>28</v>
      </c>
      <c r="C20" s="20">
        <f>+'Catagena - Lineas locales'!A15</f>
        <v>44958</v>
      </c>
      <c r="D20" s="21">
        <f>+('Catagena - Lineas locales'!I15/'Catagena - Lineas locales'!F15)/$B20</f>
        <v>132299.99999999997</v>
      </c>
      <c r="E20" s="17">
        <f>+(Barranca!I15/Barranca!F15)/B20</f>
        <v>146094.94812675007</v>
      </c>
      <c r="F20" s="17">
        <f>(Apiay!I15/Apiay!F15)/B20</f>
        <v>13734</v>
      </c>
      <c r="G20" s="17">
        <f>+(Cupiagua!I15/Cupiagua!F15)/B20</f>
        <v>340200</v>
      </c>
      <c r="H20" s="17">
        <f>+(Cusiana!I15/Cusiana!F15)/B20</f>
        <v>319200.00000000006</v>
      </c>
      <c r="I20" s="17">
        <f>+(Dina!I15/Dina!F15)/B20</f>
        <v>6552</v>
      </c>
      <c r="J20">
        <v>0</v>
      </c>
    </row>
    <row r="21" spans="2:10" x14ac:dyDescent="0.25">
      <c r="B21">
        <f t="shared" si="0"/>
        <v>31</v>
      </c>
      <c r="C21" s="20">
        <f>+'Catagena - Lineas locales'!A16</f>
        <v>44986</v>
      </c>
      <c r="D21" s="21">
        <f>+('Catagena - Lineas locales'!I16/'Catagena - Lineas locales'!F16)/$B21</f>
        <v>132300</v>
      </c>
      <c r="E21" s="17">
        <f>+(Barranca!I16/Barranca!F16)/B21</f>
        <v>190231.67489648849</v>
      </c>
      <c r="F21" s="17">
        <f>(Apiay!I16/Apiay!F16)/B21</f>
        <v>13524</v>
      </c>
      <c r="G21" s="17">
        <f>+(Cupiagua!I16/Cupiagua!F16)/B21</f>
        <v>340200</v>
      </c>
      <c r="H21" s="17">
        <f>+(Cusiana!I16/Cusiana!F16)/B21</f>
        <v>319200.00000000006</v>
      </c>
      <c r="I21" s="17">
        <f>+(Dina!I16/Dina!F16)/B21</f>
        <v>6510.0000000000009</v>
      </c>
      <c r="J21">
        <v>0</v>
      </c>
    </row>
    <row r="22" spans="2:10" x14ac:dyDescent="0.25">
      <c r="B22">
        <f t="shared" si="0"/>
        <v>30</v>
      </c>
      <c r="C22" s="20">
        <f>+'Catagena - Lineas locales'!A17</f>
        <v>45017</v>
      </c>
      <c r="D22" s="21">
        <f>+('Catagena - Lineas locales'!I17/'Catagena - Lineas locales'!F17)/$B22</f>
        <v>132300</v>
      </c>
      <c r="E22" s="17">
        <f>+(Barranca!I17/Barranca!F17)/B22</f>
        <v>182987.10554045692</v>
      </c>
      <c r="F22" s="17">
        <f>(Apiay!I17/Apiay!F17)/B22</f>
        <v>13229.999999999998</v>
      </c>
      <c r="G22" s="17">
        <f>+(Cupiagua!I17/Cupiagua!F17)/B22</f>
        <v>340200</v>
      </c>
      <c r="H22" s="17">
        <f>+(Cusiana!I17/Cusiana!F17)/B22</f>
        <v>319200</v>
      </c>
      <c r="I22" s="17">
        <f>+(Dina!I17/Dina!F17)/B22</f>
        <v>6426</v>
      </c>
      <c r="J22">
        <v>0</v>
      </c>
    </row>
    <row r="23" spans="2:10" x14ac:dyDescent="0.25">
      <c r="B23">
        <f t="shared" si="0"/>
        <v>31</v>
      </c>
      <c r="C23" s="20">
        <f>+'Catagena - Lineas locales'!A18</f>
        <v>45047</v>
      </c>
      <c r="D23" s="21">
        <f>+('Catagena - Lineas locales'!I18/'Catagena - Lineas locales'!F18)/$B23</f>
        <v>132300</v>
      </c>
      <c r="E23" s="17">
        <f>+(Barranca!I18/Barranca!F18)/B23</f>
        <v>183019.71642104513</v>
      </c>
      <c r="F23" s="17">
        <f>(Apiay!I18/Apiay!F18)/B23</f>
        <v>12893.999999999998</v>
      </c>
      <c r="G23" s="17">
        <f>+(Cupiagua!I18/Cupiagua!F18)/B23</f>
        <v>340200.00000000006</v>
      </c>
      <c r="H23" s="17">
        <f>+(Cusiana!I18/Cusiana!F18)/B23</f>
        <v>319200.00000000006</v>
      </c>
      <c r="I23" s="17">
        <f>+(Dina!I18/Dina!F18)/B23</f>
        <v>6384</v>
      </c>
      <c r="J23">
        <v>0</v>
      </c>
    </row>
    <row r="24" spans="2:10" x14ac:dyDescent="0.25">
      <c r="B24">
        <f t="shared" si="0"/>
        <v>30</v>
      </c>
      <c r="C24" s="20">
        <f>+'Catagena - Lineas locales'!A19</f>
        <v>45078</v>
      </c>
      <c r="D24" s="21">
        <f>+('Catagena - Lineas locales'!I19/'Catagena - Lineas locales'!F19)/$B24</f>
        <v>132300</v>
      </c>
      <c r="E24" s="17">
        <f>+(Barranca!I19/Barranca!F19)/B24</f>
        <v>182956.26593862614</v>
      </c>
      <c r="F24" s="17">
        <f>(Apiay!I19/Apiay!F19)/B24</f>
        <v>12936</v>
      </c>
      <c r="G24" s="17">
        <f>+(Cupiagua!I19/Cupiagua!F19)/B24</f>
        <v>340200</v>
      </c>
      <c r="H24" s="17">
        <f>+(Cusiana!I19/Cusiana!F19)/B24</f>
        <v>319200</v>
      </c>
      <c r="I24" s="17">
        <f>+(Dina!I19/Dina!F19)/B24</f>
        <v>6300</v>
      </c>
      <c r="J24">
        <v>0</v>
      </c>
    </row>
    <row r="25" spans="2:10" x14ac:dyDescent="0.25">
      <c r="B25">
        <f t="shared" si="0"/>
        <v>31</v>
      </c>
      <c r="C25" s="20">
        <f>+'Catagena - Lineas locales'!A20</f>
        <v>45108</v>
      </c>
      <c r="D25" s="21">
        <f>+('Catagena - Lineas locales'!I20/'Catagena - Lineas locales'!F20)/$B25</f>
        <v>132300</v>
      </c>
      <c r="E25" s="17">
        <f>+(Barranca!I20/Barranca!F20)/B25</f>
        <v>183029.32827687441</v>
      </c>
      <c r="F25" s="17">
        <f>(Apiay!I20/Apiay!F20)/B25</f>
        <v>12725.999999999998</v>
      </c>
      <c r="G25" s="17">
        <f>+(Cupiagua!I20/Cupiagua!F20)/B25</f>
        <v>340200.00000000006</v>
      </c>
      <c r="H25" s="17">
        <f>+(Cusiana!I20/Cusiana!F20)/B25</f>
        <v>311052.00000000006</v>
      </c>
      <c r="I25" s="17">
        <f>+(Dina!I20/Dina!F20)/B25</f>
        <v>6426.0000000000009</v>
      </c>
      <c r="J25">
        <v>0</v>
      </c>
    </row>
    <row r="26" spans="2:10" x14ac:dyDescent="0.25">
      <c r="B26">
        <f t="shared" si="0"/>
        <v>31</v>
      </c>
      <c r="C26" s="20">
        <f>+'Catagena - Lineas locales'!A21</f>
        <v>45139</v>
      </c>
      <c r="D26" s="21">
        <f>+('Catagena - Lineas locales'!I21/'Catagena - Lineas locales'!F21)/$B26</f>
        <v>132300</v>
      </c>
      <c r="E26" s="17">
        <f>+(Barranca!I21/Barranca!F21)/B26</f>
        <v>183072.75740531235</v>
      </c>
      <c r="F26" s="17">
        <f>(Apiay!I21/Apiay!F21)/B26</f>
        <v>12557.999999999998</v>
      </c>
      <c r="G26" s="17">
        <f>+(Cupiagua!I21/Cupiagua!F21)/B26</f>
        <v>340200.00000000006</v>
      </c>
      <c r="H26" s="17">
        <f>+(Cusiana!I21/Cusiana!F21)/B26</f>
        <v>303198.00000000006</v>
      </c>
      <c r="I26" s="17">
        <f>+(Dina!I21/Dina!F21)/B26</f>
        <v>6384</v>
      </c>
      <c r="J26">
        <v>0</v>
      </c>
    </row>
    <row r="27" spans="2:10" x14ac:dyDescent="0.25">
      <c r="B27">
        <f t="shared" si="0"/>
        <v>30</v>
      </c>
      <c r="C27" s="20">
        <f>+'Catagena - Lineas locales'!A22</f>
        <v>45170</v>
      </c>
      <c r="D27" s="21">
        <f>+('Catagena - Lineas locales'!I22/'Catagena - Lineas locales'!F22)/$B27</f>
        <v>132300</v>
      </c>
      <c r="E27" s="17">
        <f>+(Barranca!I22/Barranca!F22)/B27</f>
        <v>151729.19893454763</v>
      </c>
      <c r="F27" s="17">
        <f>(Apiay!I22/Apiay!F22)/B27</f>
        <v>12642</v>
      </c>
      <c r="G27" s="17">
        <f>+(Cupiagua!I22/Cupiagua!F22)/B27</f>
        <v>340199.99999999994</v>
      </c>
      <c r="H27" s="17">
        <f>+(Cusiana!I22/Cusiana!F22)/B27</f>
        <v>295638.00000000006</v>
      </c>
      <c r="I27" s="17">
        <f>+(Dina!I22/Dina!F22)/B27</f>
        <v>6300</v>
      </c>
      <c r="J27">
        <v>0</v>
      </c>
    </row>
    <row r="28" spans="2:10" x14ac:dyDescent="0.25">
      <c r="B28">
        <f t="shared" si="0"/>
        <v>31</v>
      </c>
      <c r="C28" s="20">
        <f>+'Catagena - Lineas locales'!A23</f>
        <v>45200</v>
      </c>
      <c r="D28" s="21">
        <f>+('Catagena - Lineas locales'!I23/'Catagena - Lineas locales'!F23)/$B28</f>
        <v>132300</v>
      </c>
      <c r="E28" s="17">
        <f>+(Barranca!I23/Barranca!F23)/B28</f>
        <v>151759.58608809853</v>
      </c>
      <c r="F28" s="17">
        <f>(Apiay!I23/Apiay!F23)/B28</f>
        <v>12347.999999999998</v>
      </c>
      <c r="G28" s="17">
        <f>+(Cupiagua!I23/Cupiagua!F23)/B28</f>
        <v>340200.00000000006</v>
      </c>
      <c r="H28" s="17">
        <f>+(Cusiana!I23/Cusiana!F23)/B28</f>
        <v>288330</v>
      </c>
      <c r="I28" s="17">
        <f>+(Dina!I23/Dina!F23)/B28</f>
        <v>6258.0000000000009</v>
      </c>
      <c r="J28">
        <v>0</v>
      </c>
    </row>
    <row r="29" spans="2:10" x14ac:dyDescent="0.25">
      <c r="B29">
        <f t="shared" si="0"/>
        <v>30</v>
      </c>
      <c r="C29" s="20">
        <f>+'Catagena - Lineas locales'!A24</f>
        <v>45231</v>
      </c>
      <c r="D29" s="21">
        <f>+('Catagena - Lineas locales'!I24/'Catagena - Lineas locales'!F24)/$B29</f>
        <v>132300</v>
      </c>
      <c r="E29" s="17">
        <f>+(Barranca!I24/Barranca!F24)/B29</f>
        <v>156894.05195570382</v>
      </c>
      <c r="F29" s="17">
        <f>(Apiay!I24/Apiay!F24)/B29</f>
        <v>12642</v>
      </c>
      <c r="G29" s="17">
        <f>+(Cupiagua!I24/Cupiagua!F24)/B29</f>
        <v>340200</v>
      </c>
      <c r="H29" s="17">
        <f>+(Cusiana!I24/Cusiana!F24)/B29</f>
        <v>281232.00000000006</v>
      </c>
      <c r="I29" s="17">
        <f>+(Dina!I24/Dina!F24)/B29</f>
        <v>6174</v>
      </c>
      <c r="J29">
        <v>0</v>
      </c>
    </row>
    <row r="30" spans="2:10" x14ac:dyDescent="0.25">
      <c r="B30">
        <f t="shared" si="0"/>
        <v>31</v>
      </c>
      <c r="C30" s="20">
        <f>+'Catagena - Lineas locales'!A25</f>
        <v>45261</v>
      </c>
      <c r="D30" s="21">
        <f>+('Catagena - Lineas locales'!I25/'Catagena - Lineas locales'!F25)/$B30</f>
        <v>132300</v>
      </c>
      <c r="E30" s="17">
        <f>+(Barranca!I25/Barranca!F25)/B30</f>
        <v>212454.87578581745</v>
      </c>
      <c r="F30" s="17">
        <f>(Apiay!I25/Apiay!F25)/B30</f>
        <v>12222</v>
      </c>
      <c r="G30" s="17">
        <f>+(Cupiagua!I25/Cupiagua!F25)/B30</f>
        <v>340200.00000000006</v>
      </c>
      <c r="H30" s="17">
        <f>+(Cusiana!I25/Cusiana!F25)/B30</f>
        <v>274428</v>
      </c>
      <c r="I30" s="17">
        <f>+(Dina!I25/Dina!F25)/B30</f>
        <v>6132</v>
      </c>
      <c r="J30">
        <v>0</v>
      </c>
    </row>
    <row r="31" spans="2:10" x14ac:dyDescent="0.25">
      <c r="B31">
        <f t="shared" si="0"/>
        <v>31</v>
      </c>
      <c r="C31" s="20">
        <f>+'Catagena - Lineas locales'!A26</f>
        <v>45292</v>
      </c>
      <c r="D31" s="21">
        <f>+('Catagena - Lineas locales'!I26/'Catagena - Lineas locales'!F26)/$B31</f>
        <v>132300</v>
      </c>
      <c r="E31" s="17">
        <f>+(Barranca!I26/Barranca!F26)/B31</f>
        <v>183315.19910344921</v>
      </c>
      <c r="F31" s="17">
        <f>(Apiay!I26/Apiay!F26)/B31</f>
        <v>12011.999999999998</v>
      </c>
      <c r="G31" s="17">
        <f>+(Cupiagua!I26/Cupiagua!F26)/B31</f>
        <v>340200.00000000006</v>
      </c>
      <c r="H31" s="17">
        <f>+(Cusiana!I26/Cusiana!F26)/B31</f>
        <v>267834.00000000006</v>
      </c>
      <c r="I31" s="17">
        <f>+(Dina!I26/Dina!F26)/B31</f>
        <v>6090</v>
      </c>
      <c r="J31">
        <v>0</v>
      </c>
    </row>
    <row r="32" spans="2:10" x14ac:dyDescent="0.25">
      <c r="B32">
        <f t="shared" si="0"/>
        <v>29</v>
      </c>
      <c r="C32" s="20">
        <f>+'Catagena - Lineas locales'!A27</f>
        <v>45323</v>
      </c>
      <c r="D32" s="21">
        <f>+('Catagena - Lineas locales'!I27/'Catagena - Lineas locales'!F27)/$B32</f>
        <v>132300</v>
      </c>
      <c r="E32" s="17">
        <f>+(Barranca!I27/Barranca!F27)/B32</f>
        <v>168339.75788685595</v>
      </c>
      <c r="F32" s="17">
        <f>(Apiay!I27/Apiay!F27)/B32</f>
        <v>11760</v>
      </c>
      <c r="G32" s="17">
        <f>+(Cupiagua!I27/Cupiagua!F27)/B32</f>
        <v>340200</v>
      </c>
      <c r="H32" s="17">
        <f>+(Cusiana!I27/Cusiana!F27)/B32</f>
        <v>261450.00000000003</v>
      </c>
      <c r="I32" s="17">
        <f>+(Dina!I27/Dina!F27)/B32</f>
        <v>6006.0000000000009</v>
      </c>
      <c r="J32">
        <v>0</v>
      </c>
    </row>
    <row r="33" spans="2:10" x14ac:dyDescent="0.25">
      <c r="B33">
        <f t="shared" si="0"/>
        <v>31</v>
      </c>
      <c r="C33" s="20">
        <f>+'Catagena - Lineas locales'!A28</f>
        <v>45352</v>
      </c>
      <c r="D33" s="21">
        <f>+('Catagena - Lineas locales'!I28/'Catagena - Lineas locales'!F28)/$B33</f>
        <v>132300</v>
      </c>
      <c r="E33" s="17">
        <f>+(Barranca!I28/Barranca!F28)/B33</f>
        <v>184945.61456798774</v>
      </c>
      <c r="F33" s="17">
        <f>(Apiay!I28/Apiay!F28)/B33</f>
        <v>11759.999999999998</v>
      </c>
      <c r="G33" s="17">
        <f>+(Cupiagua!I28/Cupiagua!F28)/B33</f>
        <v>340200.00000000006</v>
      </c>
      <c r="H33" s="17">
        <f>+(Cusiana!I28/Cusiana!F28)/B33</f>
        <v>259854</v>
      </c>
      <c r="I33" s="17">
        <f>+(Dina!I28/Dina!F28)/B33</f>
        <v>5964.0000000000009</v>
      </c>
      <c r="J33">
        <v>0</v>
      </c>
    </row>
    <row r="34" spans="2:10" x14ac:dyDescent="0.25">
      <c r="B34">
        <f t="shared" si="0"/>
        <v>30</v>
      </c>
      <c r="C34" s="20">
        <f>+'Catagena - Lineas locales'!A29</f>
        <v>45383</v>
      </c>
      <c r="D34" s="21">
        <f>+('Catagena - Lineas locales'!I29/'Catagena - Lineas locales'!F29)/$B34</f>
        <v>132300</v>
      </c>
      <c r="E34" s="17">
        <f>+(Barranca!I29/Barranca!F29)/B34</f>
        <v>180336.23438611763</v>
      </c>
      <c r="F34" s="17">
        <f>(Apiay!I29/Apiay!F29)/B34</f>
        <v>11507.999999999998</v>
      </c>
      <c r="G34" s="17">
        <f>+(Cupiagua!I29/Cupiagua!F29)/B34</f>
        <v>334672.44094488188</v>
      </c>
      <c r="H34" s="17">
        <f>+(Cusiana!I29/Cusiana!F29)/B34</f>
        <v>252210.00000000003</v>
      </c>
      <c r="I34" s="17">
        <f>+(Dina!I29/Dina!F29)/B34</f>
        <v>5880</v>
      </c>
      <c r="J34">
        <v>0</v>
      </c>
    </row>
    <row r="35" spans="2:10" x14ac:dyDescent="0.25">
      <c r="B35">
        <f t="shared" si="0"/>
        <v>31</v>
      </c>
      <c r="C35" s="20">
        <f>+'Catagena - Lineas locales'!A30</f>
        <v>45413</v>
      </c>
      <c r="D35" s="21">
        <f>+('Catagena - Lineas locales'!I30/'Catagena - Lineas locales'!F30)/$B35</f>
        <v>132300</v>
      </c>
      <c r="E35" s="17">
        <f>+(Barranca!I30/Barranca!F30)/B35</f>
        <v>180371.80703879829</v>
      </c>
      <c r="F35" s="17">
        <f>(Apiay!I30/Apiay!F30)/B35</f>
        <v>11298</v>
      </c>
      <c r="G35" s="17">
        <f>+(Cupiagua!I30/Cupiagua!F30)/B35</f>
        <v>329314.96062992129</v>
      </c>
      <c r="H35" s="17">
        <f>+(Cusiana!I30/Cusiana!F30)/B35</f>
        <v>247044.00000000003</v>
      </c>
      <c r="I35" s="17">
        <f>+(Dina!I30/Dina!F30)/B35</f>
        <v>5838.0000000000009</v>
      </c>
      <c r="J35">
        <v>0</v>
      </c>
    </row>
    <row r="36" spans="2:10" x14ac:dyDescent="0.25">
      <c r="B36">
        <f t="shared" si="0"/>
        <v>30</v>
      </c>
      <c r="C36" s="20">
        <f>+'Catagena - Lineas locales'!A31</f>
        <v>45444</v>
      </c>
      <c r="D36" s="21">
        <f>+('Catagena - Lineas locales'!I31/'Catagena - Lineas locales'!F31)/$B36</f>
        <v>132300</v>
      </c>
      <c r="E36" s="17">
        <f>+(Barranca!I31/Barranca!F31)/B36</f>
        <v>180297.52758186561</v>
      </c>
      <c r="F36" s="17">
        <f>(Apiay!I31/Apiay!F31)/B36</f>
        <v>11045.999999999998</v>
      </c>
      <c r="G36" s="17">
        <f>+(Cupiagua!I31/Cupiagua!F31)/B36</f>
        <v>324155.90551181103</v>
      </c>
      <c r="H36" s="17">
        <f>+(Cusiana!I31/Cusiana!F31)/B36</f>
        <v>244818.00000000003</v>
      </c>
      <c r="I36" s="17">
        <f>+(Dina!I31/Dina!F31)/B36</f>
        <v>5796</v>
      </c>
      <c r="J36">
        <v>0</v>
      </c>
    </row>
    <row r="37" spans="2:10" x14ac:dyDescent="0.25">
      <c r="B37">
        <f t="shared" si="0"/>
        <v>31</v>
      </c>
      <c r="C37" s="20">
        <f>+'Catagena - Lineas locales'!A32</f>
        <v>45474</v>
      </c>
      <c r="D37" s="21">
        <f>+('Catagena - Lineas locales'!I32/'Catagena - Lineas locales'!F32)/$B37</f>
        <v>132300</v>
      </c>
      <c r="E37" s="17">
        <f>+(Barranca!I32/Barranca!F32)/B37</f>
        <v>180362.2818373676</v>
      </c>
      <c r="F37" s="17">
        <f>(Apiay!I32/Apiay!F32)/B37</f>
        <v>10794</v>
      </c>
      <c r="G37" s="17">
        <f>+(Cupiagua!I32/Cupiagua!F32)/B37</f>
        <v>319152.75590551185</v>
      </c>
      <c r="H37" s="17">
        <f>+(Cusiana!I32/Cusiana!F32)/B37</f>
        <v>242256.00000000003</v>
      </c>
      <c r="I37" s="17">
        <f>+(Dina!I32/Dina!F32)/B37</f>
        <v>5754.0000000000009</v>
      </c>
      <c r="J37">
        <v>0</v>
      </c>
    </row>
    <row r="38" spans="2:10" x14ac:dyDescent="0.25">
      <c r="B38">
        <f t="shared" si="0"/>
        <v>31</v>
      </c>
      <c r="C38" s="20">
        <f>+'Catagena - Lineas locales'!A33</f>
        <v>45505</v>
      </c>
      <c r="D38" s="21">
        <f>+('Catagena - Lineas locales'!I33/'Catagena - Lineas locales'!F33)/$B38</f>
        <v>132300</v>
      </c>
      <c r="E38" s="17">
        <f>+(Barranca!I33/Barranca!F33)/B38</f>
        <v>180388.35768143006</v>
      </c>
      <c r="F38" s="17">
        <f>(Apiay!I33/Apiay!F33)/B38</f>
        <v>10541.999999999998</v>
      </c>
      <c r="G38" s="17">
        <f>+(Cupiagua!I33/Cupiagua!F33)/B38</f>
        <v>314305.51181102364</v>
      </c>
      <c r="H38" s="17">
        <f>+(Cusiana!I33/Cusiana!F33)/B38</f>
        <v>233268.00000000003</v>
      </c>
      <c r="I38" s="17">
        <f>+(Dina!I33/Dina!F33)/B38</f>
        <v>5670</v>
      </c>
      <c r="J38">
        <v>0</v>
      </c>
    </row>
    <row r="39" spans="2:10" x14ac:dyDescent="0.25">
      <c r="B39">
        <f t="shared" si="0"/>
        <v>30</v>
      </c>
      <c r="C39" s="20">
        <f>+'Catagena - Lineas locales'!A34</f>
        <v>45536</v>
      </c>
      <c r="D39" s="21">
        <f>+('Catagena - Lineas locales'!I34/'Catagena - Lineas locales'!F34)/$B39</f>
        <v>132300</v>
      </c>
      <c r="E39" s="17">
        <f>+(Barranca!I34/Barranca!F34)/B39</f>
        <v>180353.96505122969</v>
      </c>
      <c r="F39" s="17">
        <f>(Apiay!I34/Apiay!F34)/B39</f>
        <v>10331.999999999998</v>
      </c>
      <c r="G39" s="17">
        <f>+(Cupiagua!I34/Cupiagua!F34)/B39</f>
        <v>309628.34645669296</v>
      </c>
      <c r="H39" s="17">
        <f>+(Cusiana!I34/Cusiana!F34)/B39</f>
        <v>225792.00000000003</v>
      </c>
      <c r="I39" s="17">
        <f>+(Dina!I34/Dina!F34)/B39</f>
        <v>5628</v>
      </c>
      <c r="J39">
        <v>0</v>
      </c>
    </row>
    <row r="40" spans="2:10" x14ac:dyDescent="0.25">
      <c r="B40">
        <f t="shared" si="0"/>
        <v>31</v>
      </c>
      <c r="C40" s="20">
        <f>+'Catagena - Lineas locales'!A35</f>
        <v>45566</v>
      </c>
      <c r="D40" s="21">
        <f>+('Catagena - Lineas locales'!I35/'Catagena - Lineas locales'!F35)/$B40</f>
        <v>132300</v>
      </c>
      <c r="E40" s="17">
        <f>+(Barranca!I35/Barranca!F35)/B40</f>
        <v>180382.60570825127</v>
      </c>
      <c r="F40" s="17">
        <f>(Apiay!I35/Apiay!F35)/B40</f>
        <v>10164</v>
      </c>
      <c r="G40" s="17">
        <f>+(Cupiagua!I35/Cupiagua!F35)/B40</f>
        <v>305078.74015748041</v>
      </c>
      <c r="H40" s="17">
        <f>+(Cusiana!I35/Cusiana!F35)/B40</f>
        <v>223188</v>
      </c>
      <c r="I40" s="17">
        <f>+(Dina!I35/Dina!F35)/B40</f>
        <v>5586.0000000000009</v>
      </c>
      <c r="J40">
        <v>0</v>
      </c>
    </row>
    <row r="41" spans="2:10" x14ac:dyDescent="0.25">
      <c r="B41">
        <f t="shared" si="0"/>
        <v>30</v>
      </c>
      <c r="C41" s="20">
        <f>+'Catagena - Lineas locales'!A36</f>
        <v>45597</v>
      </c>
      <c r="D41" s="21">
        <f>+('Catagena - Lineas locales'!I36/'Catagena - Lineas locales'!F36)/$B41</f>
        <v>132300</v>
      </c>
      <c r="E41" s="17">
        <f>+(Barranca!I36/Barranca!F36)/B41</f>
        <v>180332.28432100872</v>
      </c>
      <c r="F41" s="17">
        <f>(Apiay!I36/Apiay!F36)/B41</f>
        <v>9911.9999999999982</v>
      </c>
      <c r="G41" s="17">
        <f>+(Cupiagua!I36/Cupiagua!F36)/B41</f>
        <v>300670.8661417322</v>
      </c>
      <c r="H41" s="17">
        <f>+(Cusiana!I36/Cusiana!F36)/B41</f>
        <v>230244.00000000003</v>
      </c>
      <c r="I41" s="17">
        <f>+(Dina!I36/Dina!F36)/B41</f>
        <v>5502</v>
      </c>
      <c r="J41">
        <v>0</v>
      </c>
    </row>
    <row r="42" spans="2:10" x14ac:dyDescent="0.25">
      <c r="B42">
        <f t="shared" si="0"/>
        <v>31</v>
      </c>
      <c r="C42" s="20">
        <f>+'Catagena - Lineas locales'!A37</f>
        <v>45627</v>
      </c>
      <c r="D42" s="21">
        <f>+('Catagena - Lineas locales'!I37/'Catagena - Lineas locales'!F37)/$B42</f>
        <v>132300</v>
      </c>
      <c r="E42" s="17">
        <f>+(Barranca!I37/Barranca!F37)/B42</f>
        <v>207930.51501312174</v>
      </c>
      <c r="F42" s="17">
        <f>(Apiay!I37/Apiay!F37)/B42</f>
        <v>9785.9999999999982</v>
      </c>
      <c r="G42" s="17">
        <f>+(Cupiagua!I37/Cupiagua!F37)/B42</f>
        <v>296404.7244094488</v>
      </c>
      <c r="H42" s="17">
        <f>+(Cusiana!I37/Cusiana!F37)/B42</f>
        <v>225960</v>
      </c>
      <c r="I42" s="17">
        <f>+(Dina!I37/Dina!F37)/B42</f>
        <v>5460</v>
      </c>
      <c r="J42">
        <v>0</v>
      </c>
    </row>
    <row r="43" spans="2:10" x14ac:dyDescent="0.25">
      <c r="B43">
        <f t="shared" si="0"/>
        <v>31</v>
      </c>
      <c r="C43" s="20">
        <f>+'Catagena - Lineas locales'!A38</f>
        <v>45658</v>
      </c>
      <c r="D43" s="21">
        <f>+('Catagena - Lineas locales'!I38/'Catagena - Lineas locales'!F38)/$B43</f>
        <v>132300</v>
      </c>
      <c r="E43" s="17">
        <f>+(Barranca!I38/Barranca!F38)/B43</f>
        <v>183315.19910344921</v>
      </c>
      <c r="F43" s="17">
        <f>(Apiay!I38/Apiay!F38)/B43</f>
        <v>0</v>
      </c>
      <c r="G43" s="17">
        <f>+(Cupiagua!I38/Cupiagua!F38)/B43</f>
        <v>292266.14173228352</v>
      </c>
      <c r="H43" s="17">
        <f>+(Cusiana!I38/Cusiana!F38)/B43</f>
        <v>207473.01093180454</v>
      </c>
      <c r="I43" s="17">
        <f>+(Dina!I38/Dina!F38)/B43</f>
        <v>5418</v>
      </c>
      <c r="J43">
        <v>0</v>
      </c>
    </row>
    <row r="44" spans="2:10" x14ac:dyDescent="0.25">
      <c r="B44">
        <f t="shared" si="0"/>
        <v>28</v>
      </c>
      <c r="C44" s="20">
        <f>+'Catagena - Lineas locales'!A39</f>
        <v>45689</v>
      </c>
      <c r="D44" s="21">
        <f>+('Catagena - Lineas locales'!I39/'Catagena - Lineas locales'!F39)/$B44</f>
        <v>132299.99999999997</v>
      </c>
      <c r="E44" s="17">
        <f>+(Barranca!I39/Barranca!F39)/B44</f>
        <v>168339.75788685595</v>
      </c>
      <c r="F44" s="17">
        <f>(Apiay!I39/Apiay!F39)/B44</f>
        <v>0</v>
      </c>
      <c r="G44" s="17">
        <f>+(Cupiagua!I39/Cupiagua!F39)/B44</f>
        <v>288240.94488188979</v>
      </c>
      <c r="H44" s="17">
        <f>+(Cusiana!I39/Cusiana!F39)/B44</f>
        <v>202442.28798629242</v>
      </c>
      <c r="I44" s="17">
        <f>+(Dina!I39/Dina!F39)/B44</f>
        <v>5334</v>
      </c>
      <c r="J44">
        <v>0</v>
      </c>
    </row>
    <row r="45" spans="2:10" x14ac:dyDescent="0.25">
      <c r="B45">
        <f t="shared" si="0"/>
        <v>31</v>
      </c>
      <c r="C45" s="20">
        <f>+'Catagena - Lineas locales'!A40</f>
        <v>45717</v>
      </c>
      <c r="D45" s="21">
        <f>+('Catagena - Lineas locales'!I40/'Catagena - Lineas locales'!F40)/$B45</f>
        <v>132300</v>
      </c>
      <c r="E45" s="17">
        <f>+(Barranca!I40/Barranca!F40)/B45</f>
        <v>184945.61456798774</v>
      </c>
      <c r="F45" s="17">
        <f>(Apiay!I40/Apiay!F40)/B45</f>
        <v>0</v>
      </c>
      <c r="G45" s="17">
        <f>+(Cupiagua!I40/Cupiagua!F40)/B45</f>
        <v>284343.30708661419</v>
      </c>
      <c r="H45" s="17">
        <f>+(Cusiana!I40/Cusiana!F40)/B45</f>
        <v>201086.67006506718</v>
      </c>
      <c r="I45" s="17">
        <f>+(Dina!I40/Dina!F40)/B45</f>
        <v>5292.0000000000009</v>
      </c>
      <c r="J45">
        <v>0</v>
      </c>
    </row>
    <row r="46" spans="2:10" x14ac:dyDescent="0.25">
      <c r="B46">
        <f t="shared" si="0"/>
        <v>30</v>
      </c>
      <c r="C46" s="20">
        <f>+'Catagena - Lineas locales'!A41</f>
        <v>45748</v>
      </c>
      <c r="D46" s="21">
        <f>+('Catagena - Lineas locales'!I41/'Catagena - Lineas locales'!F41)/$B46</f>
        <v>132300</v>
      </c>
      <c r="E46" s="17">
        <f>+(Barranca!I41/Barranca!F41)/B46</f>
        <v>180336.23438611763</v>
      </c>
      <c r="F46" s="17">
        <f>(Apiay!I41/Apiay!F41)/B46</f>
        <v>0</v>
      </c>
      <c r="G46" s="17">
        <f>+(Cupiagua!I41/Cupiagua!F41)/B46</f>
        <v>280544.88188976381</v>
      </c>
      <c r="H46" s="17">
        <f>+(Cusiana!I41/Cusiana!F41)/B46</f>
        <v>201131.32607706758</v>
      </c>
      <c r="I46" s="17">
        <f>+(Dina!I41/Dina!F41)/B46</f>
        <v>5250</v>
      </c>
      <c r="J46">
        <v>0</v>
      </c>
    </row>
    <row r="47" spans="2:10" x14ac:dyDescent="0.25">
      <c r="B47">
        <f t="shared" si="0"/>
        <v>31</v>
      </c>
      <c r="C47" s="20">
        <f>+'Catagena - Lineas locales'!A42</f>
        <v>45778</v>
      </c>
      <c r="D47" s="21">
        <f>+('Catagena - Lineas locales'!I42/'Catagena - Lineas locales'!F42)/$B47</f>
        <v>132300</v>
      </c>
      <c r="E47" s="17">
        <f>+(Barranca!I42/Barranca!F42)/B47</f>
        <v>180371.80703879829</v>
      </c>
      <c r="F47" s="17">
        <f>(Apiay!I42/Apiay!F42)/B47</f>
        <v>0</v>
      </c>
      <c r="G47" s="17">
        <f>+(Cupiagua!I42/Cupiagua!F42)/B47</f>
        <v>276859.84251968504</v>
      </c>
      <c r="H47" s="17">
        <f>+(Cusiana!I42/Cusiana!F42)/B47</f>
        <v>199888.49794951509</v>
      </c>
      <c r="I47" s="17">
        <f>+(Dina!I42/Dina!F42)/B47</f>
        <v>5208</v>
      </c>
      <c r="J47">
        <v>0</v>
      </c>
    </row>
    <row r="48" spans="2:10" x14ac:dyDescent="0.25">
      <c r="B48">
        <f t="shared" si="0"/>
        <v>30</v>
      </c>
      <c r="C48" s="20">
        <f>+'Catagena - Lineas locales'!A43</f>
        <v>45809</v>
      </c>
      <c r="D48" s="21">
        <f>+('Catagena - Lineas locales'!I43/'Catagena - Lineas locales'!F43)/$B48</f>
        <v>132300</v>
      </c>
      <c r="E48" s="17">
        <f>+(Barranca!I43/Barranca!F43)/B48</f>
        <v>180297.52758186561</v>
      </c>
      <c r="F48" s="17">
        <f>(Apiay!I43/Apiay!F43)/B48</f>
        <v>0</v>
      </c>
      <c r="G48" s="17">
        <f>+(Cupiagua!I43/Cupiagua!F43)/B48</f>
        <v>273274.01574803155</v>
      </c>
      <c r="H48" s="17">
        <f>+(Cusiana!I43/Cusiana!F43)/B48</f>
        <v>201593.36131028814</v>
      </c>
      <c r="I48" s="17">
        <f>+(Dina!I43/Dina!F43)/B48</f>
        <v>5166</v>
      </c>
      <c r="J48">
        <v>0</v>
      </c>
    </row>
    <row r="49" spans="2:10" x14ac:dyDescent="0.25">
      <c r="B49">
        <f t="shared" si="0"/>
        <v>31</v>
      </c>
      <c r="C49" s="20">
        <f>+'Catagena - Lineas locales'!A44</f>
        <v>45839</v>
      </c>
      <c r="D49" s="21">
        <f>+('Catagena - Lineas locales'!I44/'Catagena - Lineas locales'!F44)/$B49</f>
        <v>132300</v>
      </c>
      <c r="E49" s="17">
        <f>+(Barranca!I44/Barranca!F44)/B49</f>
        <v>180362.2818373676</v>
      </c>
      <c r="F49" s="17">
        <f>(Apiay!I44/Apiay!F44)/B49</f>
        <v>0</v>
      </c>
      <c r="G49" s="17">
        <f>+(Cupiagua!I44/Cupiagua!F44)/B49</f>
        <v>269773.22834645666</v>
      </c>
      <c r="H49" s="17">
        <f>+(Cusiana!I44/Cusiana!F44)/B49</f>
        <v>202317.45379958599</v>
      </c>
      <c r="I49" s="17">
        <f>+(Dina!I44/Dina!F44)/B49</f>
        <v>5124.0000000000009</v>
      </c>
      <c r="J49">
        <v>0</v>
      </c>
    </row>
    <row r="50" spans="2:10" x14ac:dyDescent="0.25">
      <c r="B50">
        <f t="shared" si="0"/>
        <v>31</v>
      </c>
      <c r="C50" s="20">
        <f>+'Catagena - Lineas locales'!A45</f>
        <v>45870</v>
      </c>
      <c r="D50" s="21">
        <f>+('Catagena - Lineas locales'!I45/'Catagena - Lineas locales'!F45)/$B50</f>
        <v>132300</v>
      </c>
      <c r="E50" s="17">
        <f>+(Barranca!I45/Barranca!F45)/B50</f>
        <v>180388.35768143006</v>
      </c>
      <c r="F50" s="17">
        <f>(Apiay!I45/Apiay!F45)/B50</f>
        <v>0</v>
      </c>
      <c r="G50" s="17">
        <f>+(Cupiagua!I45/Cupiagua!F45)/B50</f>
        <v>266385.82677165355</v>
      </c>
      <c r="H50" s="17">
        <f>+(Cusiana!I45/Cusiana!F45)/B50</f>
        <v>201183.16451705259</v>
      </c>
      <c r="I50" s="17">
        <f>+(Dina!I45/Dina!F45)/B50</f>
        <v>5040</v>
      </c>
      <c r="J50">
        <v>0</v>
      </c>
    </row>
    <row r="51" spans="2:10" x14ac:dyDescent="0.25">
      <c r="B51">
        <f t="shared" si="0"/>
        <v>30</v>
      </c>
      <c r="C51" s="20">
        <f>+'Catagena - Lineas locales'!A46</f>
        <v>45901</v>
      </c>
      <c r="D51" s="21">
        <f>+('Catagena - Lineas locales'!I46/'Catagena - Lineas locales'!F46)/$B51</f>
        <v>132300</v>
      </c>
      <c r="E51" s="17">
        <f>+(Barranca!I46/Barranca!F46)/B51</f>
        <v>180353.96505122969</v>
      </c>
      <c r="F51" s="17">
        <f>(Apiay!I46/Apiay!F46)/B51</f>
        <v>0</v>
      </c>
      <c r="G51" s="17">
        <f>+(Cupiagua!I46/Cupiagua!F46)/B51</f>
        <v>263069.2913385827</v>
      </c>
      <c r="H51" s="17">
        <f>+(Cusiana!I46/Cusiana!F46)/B51</f>
        <v>200077.39708148947</v>
      </c>
      <c r="I51" s="17">
        <f>+(Dina!I46/Dina!F46)/B51</f>
        <v>4998</v>
      </c>
      <c r="J51">
        <v>0</v>
      </c>
    </row>
    <row r="52" spans="2:10" x14ac:dyDescent="0.25">
      <c r="B52">
        <f t="shared" si="0"/>
        <v>31</v>
      </c>
      <c r="C52" s="20">
        <f>+'Catagena - Lineas locales'!A47</f>
        <v>45931</v>
      </c>
      <c r="D52" s="21">
        <f>+('Catagena - Lineas locales'!I47/'Catagena - Lineas locales'!F47)/$B52</f>
        <v>110144.60656295794</v>
      </c>
      <c r="E52" s="17">
        <f>+(Barranca!I47/Barranca!F47)/B52</f>
        <v>180382.60570825127</v>
      </c>
      <c r="F52" s="17">
        <f>(Apiay!I47/Apiay!F47)/B52</f>
        <v>0</v>
      </c>
      <c r="G52" s="17">
        <f>+(Cupiagua!I47/Cupiagua!F47)/B52</f>
        <v>259851.96850393698</v>
      </c>
      <c r="H52" s="17">
        <f>+(Cusiana!I47/Cusiana!F47)/B52</f>
        <v>199138.58575486977</v>
      </c>
      <c r="I52" s="17">
        <f>+(Dina!I47/Dina!F47)/B52</f>
        <v>4956</v>
      </c>
      <c r="J52">
        <v>0</v>
      </c>
    </row>
    <row r="53" spans="2:10" x14ac:dyDescent="0.25">
      <c r="B53">
        <f t="shared" si="0"/>
        <v>30</v>
      </c>
      <c r="C53" s="20">
        <f>+'Catagena - Lineas locales'!A48</f>
        <v>45962</v>
      </c>
      <c r="D53" s="21">
        <f>+('Catagena - Lineas locales'!I48/'Catagena - Lineas locales'!F48)/$B53</f>
        <v>132300</v>
      </c>
      <c r="E53" s="17">
        <f>+(Barranca!I48/Barranca!F48)/B53</f>
        <v>180332.28432100872</v>
      </c>
      <c r="F53" s="17">
        <f>(Apiay!I48/Apiay!F48)/B53</f>
        <v>0</v>
      </c>
      <c r="G53" s="17">
        <f>+(Cupiagua!I48/Cupiagua!F48)/B53</f>
        <v>256719.68503937003</v>
      </c>
      <c r="H53" s="17">
        <f>+(Cusiana!I48/Cusiana!F48)/B53</f>
        <v>198016.65725295123</v>
      </c>
      <c r="I53" s="17">
        <f>+(Dina!I48/Dina!F48)/B53</f>
        <v>4914</v>
      </c>
      <c r="J53">
        <v>0</v>
      </c>
    </row>
    <row r="54" spans="2:10" x14ac:dyDescent="0.25">
      <c r="B54">
        <f t="shared" si="0"/>
        <v>31</v>
      </c>
      <c r="C54" s="20">
        <f>+'Catagena - Lineas locales'!A49</f>
        <v>45992</v>
      </c>
      <c r="D54" s="21">
        <f>+('Catagena - Lineas locales'!I49/'Catagena - Lineas locales'!F49)/$B54</f>
        <v>132300</v>
      </c>
      <c r="E54" s="17">
        <f>+(Barranca!I49/Barranca!F49)/B54</f>
        <v>207930.51501312174</v>
      </c>
      <c r="F54" s="17">
        <f>(Apiay!I49/Apiay!F49)/B54</f>
        <v>0</v>
      </c>
      <c r="G54" s="17">
        <f>+(Cupiagua!I49/Cupiagua!F49)/B54</f>
        <v>253658.26771653548</v>
      </c>
      <c r="H54" s="17">
        <f>+(Cusiana!I49/Cusiana!F49)/B54</f>
        <v>196880.33436964997</v>
      </c>
      <c r="I54" s="17">
        <f>+(Dina!I49/Dina!F49)/B54</f>
        <v>4872.0000000000009</v>
      </c>
      <c r="J54">
        <v>0</v>
      </c>
    </row>
    <row r="55" spans="2:10" x14ac:dyDescent="0.25">
      <c r="B55">
        <f t="shared" si="0"/>
        <v>31</v>
      </c>
      <c r="C55" s="20">
        <f>+'Catagena - Lineas locales'!A50</f>
        <v>46023</v>
      </c>
      <c r="D55" s="21">
        <f>+('Catagena - Lineas locales'!I50/'Catagena - Lineas locales'!F50)/$B55</f>
        <v>132300</v>
      </c>
      <c r="E55" s="17">
        <f>+(Barranca!I50/Barranca!F50)/B55</f>
        <v>185988.60008896646</v>
      </c>
      <c r="F55" s="17">
        <f>(Apiay!I50/Apiay!F50)/B55</f>
        <v>0</v>
      </c>
      <c r="G55" s="17">
        <f>+(Cupiagua!I50/Cupiagua!F50)/B55</f>
        <v>250667.71653543314</v>
      </c>
      <c r="H55" s="17">
        <f>+(Cusiana!I50/Cusiana!F50)/B55</f>
        <v>172713.11727091155</v>
      </c>
      <c r="I55" s="17">
        <f>+(Dina!I50/Dina!F50)/B55</f>
        <v>4830.0000000000009</v>
      </c>
      <c r="J55">
        <v>0</v>
      </c>
    </row>
    <row r="56" spans="2:10" x14ac:dyDescent="0.25">
      <c r="B56">
        <f t="shared" si="0"/>
        <v>28</v>
      </c>
      <c r="C56" s="20">
        <f>+'Catagena - Lineas locales'!A51</f>
        <v>46054</v>
      </c>
      <c r="D56" s="21">
        <f>+('Catagena - Lineas locales'!I51/'Catagena - Lineas locales'!F51)/$B56</f>
        <v>132299.99999999997</v>
      </c>
      <c r="E56" s="17">
        <f>+(Barranca!I51/Barranca!F51)/B56</f>
        <v>185988.60008896646</v>
      </c>
      <c r="F56" s="17">
        <f>(Apiay!I51/Apiay!F51)/B56</f>
        <v>0</v>
      </c>
      <c r="G56" s="17">
        <f>+(Cupiagua!I51/Cupiagua!F51)/B56</f>
        <v>247748.03149606302</v>
      </c>
      <c r="H56" s="17">
        <f>+(Cusiana!I51/Cusiana!F51)/B56</f>
        <v>186672.69818196801</v>
      </c>
      <c r="I56" s="17">
        <f>+(Dina!I51/Dina!F51)/B56</f>
        <v>4788</v>
      </c>
      <c r="J56">
        <v>0</v>
      </c>
    </row>
    <row r="57" spans="2:10" x14ac:dyDescent="0.25">
      <c r="B57">
        <f t="shared" si="0"/>
        <v>31</v>
      </c>
      <c r="C57" s="20">
        <f>+'Catagena - Lineas locales'!A52</f>
        <v>46082</v>
      </c>
      <c r="D57" s="21">
        <f>+('Catagena - Lineas locales'!I52/'Catagena - Lineas locales'!F52)/$B57</f>
        <v>132300</v>
      </c>
      <c r="E57" s="17">
        <f>+(Barranca!I52/Barranca!F52)/B57</f>
        <v>185988.60008896646</v>
      </c>
      <c r="F57" s="17">
        <f>(Apiay!I52/Apiay!F52)/B57</f>
        <v>0</v>
      </c>
      <c r="G57" s="17">
        <f>+(Cupiagua!I52/Cupiagua!F52)/B57</f>
        <v>244913.38582677167</v>
      </c>
      <c r="H57" s="17">
        <f>+(Cusiana!I52/Cusiana!F52)/B57</f>
        <v>185625.7850430418</v>
      </c>
      <c r="I57" s="17">
        <f>+(Dina!I52/Dina!F52)/B57</f>
        <v>4746</v>
      </c>
      <c r="J57">
        <v>0</v>
      </c>
    </row>
    <row r="58" spans="2:10" x14ac:dyDescent="0.25">
      <c r="B58">
        <f t="shared" si="0"/>
        <v>30</v>
      </c>
      <c r="C58" s="20">
        <f>+'Catagena - Lineas locales'!A53</f>
        <v>46113</v>
      </c>
      <c r="D58" s="21">
        <f>+('Catagena - Lineas locales'!I53/'Catagena - Lineas locales'!F53)/$B58</f>
        <v>132300</v>
      </c>
      <c r="E58" s="17">
        <f>+(Barranca!I53/Barranca!F53)/B58</f>
        <v>185988.60008896646</v>
      </c>
      <c r="F58" s="17">
        <f>(Apiay!I53/Apiay!F53)/B58</f>
        <v>0</v>
      </c>
      <c r="G58" s="17">
        <f>+(Cupiagua!I53/Cupiagua!F53)/B58</f>
        <v>242135.43307086604</v>
      </c>
      <c r="H58" s="17">
        <f>+(Cusiana!I53/Cusiana!F53)/B58</f>
        <v>184638.8355694128</v>
      </c>
      <c r="I58" s="17">
        <f>+(Dina!I53/Dina!F53)/B58</f>
        <v>4704</v>
      </c>
      <c r="J58">
        <v>0</v>
      </c>
    </row>
    <row r="59" spans="2:10" x14ac:dyDescent="0.25">
      <c r="B59">
        <f t="shared" si="0"/>
        <v>31</v>
      </c>
      <c r="C59" s="20">
        <f>+'Catagena - Lineas locales'!A54</f>
        <v>46143</v>
      </c>
      <c r="D59" s="21">
        <f>+('Catagena - Lineas locales'!I54/'Catagena - Lineas locales'!F54)/$B59</f>
        <v>132300</v>
      </c>
      <c r="E59" s="17">
        <f>+(Barranca!I54/Barranca!F54)/B59</f>
        <v>185988.60008896646</v>
      </c>
      <c r="F59" s="17">
        <f>(Apiay!I54/Apiay!F54)/B59</f>
        <v>0</v>
      </c>
      <c r="G59" s="17">
        <f>+(Cupiagua!I54/Cupiagua!F54)/B59</f>
        <v>239096.07785527632</v>
      </c>
      <c r="H59" s="17">
        <f>+(Cusiana!I54/Cusiana!F54)/B59</f>
        <v>183655.70922841149</v>
      </c>
      <c r="I59" s="17">
        <f>+(Dina!I54/Dina!F54)/B59</f>
        <v>4662.0000000000009</v>
      </c>
      <c r="J59">
        <v>0</v>
      </c>
    </row>
    <row r="60" spans="2:10" x14ac:dyDescent="0.25">
      <c r="B60">
        <f t="shared" si="0"/>
        <v>30</v>
      </c>
      <c r="C60" s="20">
        <f>+'Catagena - Lineas locales'!A55</f>
        <v>46174</v>
      </c>
      <c r="D60" s="21">
        <f>+('Catagena - Lineas locales'!I55/'Catagena - Lineas locales'!F55)/$B60</f>
        <v>132300</v>
      </c>
      <c r="E60" s="17">
        <f>+(Barranca!I55/Barranca!F55)/B60</f>
        <v>185988.60008896646</v>
      </c>
      <c r="F60" s="17">
        <f>(Apiay!I55/Apiay!F55)/B60</f>
        <v>0</v>
      </c>
      <c r="G60" s="17">
        <f>+(Cupiagua!I55/Cupiagua!F55)/B60</f>
        <v>236094.87352082523</v>
      </c>
      <c r="H60" s="17">
        <f>+(Cusiana!I55/Cusiana!F55)/B60</f>
        <v>182642.87567451311</v>
      </c>
      <c r="I60" s="17">
        <f>+(Dina!I55/Dina!F55)/B60</f>
        <v>4620</v>
      </c>
      <c r="J60">
        <v>0</v>
      </c>
    </row>
    <row r="61" spans="2:10" x14ac:dyDescent="0.25">
      <c r="B61">
        <f t="shared" si="0"/>
        <v>31</v>
      </c>
      <c r="C61" s="20">
        <f>+'Catagena - Lineas locales'!A56</f>
        <v>46204</v>
      </c>
      <c r="D61" s="21">
        <f>+('Catagena - Lineas locales'!I56/'Catagena - Lineas locales'!F56)/$B61</f>
        <v>132300</v>
      </c>
      <c r="E61" s="17">
        <f>+(Barranca!I56/Barranca!F56)/B61</f>
        <v>185988.60008896646</v>
      </c>
      <c r="F61" s="17">
        <f>(Apiay!I56/Apiay!F56)/B61</f>
        <v>0</v>
      </c>
      <c r="G61" s="17">
        <f>+(Cupiagua!I56/Cupiagua!F56)/B61</f>
        <v>233131.34118642504</v>
      </c>
      <c r="H61" s="17">
        <f>+(Cusiana!I56/Cusiana!F56)/B61</f>
        <v>181663.94030921583</v>
      </c>
      <c r="I61" s="17">
        <f>+(Dina!I56/Dina!F56)/B61</f>
        <v>4578</v>
      </c>
      <c r="J61">
        <v>0</v>
      </c>
    </row>
    <row r="62" spans="2:10" x14ac:dyDescent="0.25">
      <c r="B62">
        <f t="shared" si="0"/>
        <v>31</v>
      </c>
      <c r="C62" s="20">
        <f>+'Catagena - Lineas locales'!A57</f>
        <v>46235</v>
      </c>
      <c r="D62" s="21">
        <f>+('Catagena - Lineas locales'!I57/'Catagena - Lineas locales'!F57)/$B62</f>
        <v>132300</v>
      </c>
      <c r="E62" s="17">
        <f>+(Barranca!I57/Barranca!F57)/B62</f>
        <v>185988.60008896646</v>
      </c>
      <c r="F62" s="17">
        <f>(Apiay!I57/Apiay!F57)/B62</f>
        <v>0</v>
      </c>
      <c r="G62" s="17">
        <f>+(Cupiagua!I57/Cupiagua!F57)/B62</f>
        <v>230205.00798204434</v>
      </c>
      <c r="H62" s="17">
        <f>+(Cusiana!I57/Cusiana!F57)/B62</f>
        <v>180698.10503109393</v>
      </c>
      <c r="I62" s="17">
        <f>+(Dina!I57/Dina!F57)/B62</f>
        <v>4578</v>
      </c>
      <c r="J62">
        <v>0</v>
      </c>
    </row>
    <row r="63" spans="2:10" x14ac:dyDescent="0.25">
      <c r="B63">
        <f t="shared" si="0"/>
        <v>30</v>
      </c>
      <c r="C63" s="20">
        <f>+'Catagena - Lineas locales'!A58</f>
        <v>46266</v>
      </c>
      <c r="D63" s="21">
        <f>+('Catagena - Lineas locales'!I58/'Catagena - Lineas locales'!F58)/$B63</f>
        <v>132300</v>
      </c>
      <c r="E63" s="17">
        <f>+(Barranca!I58/Barranca!F58)/B63</f>
        <v>185988.60008896646</v>
      </c>
      <c r="F63" s="17">
        <f>(Apiay!I58/Apiay!F58)/B63</f>
        <v>0</v>
      </c>
      <c r="G63" s="17">
        <f>+(Cupiagua!I58/Cupiagua!F58)/B63</f>
        <v>227315.40697325542</v>
      </c>
      <c r="H63" s="17">
        <f>+(Cusiana!I58/Cusiana!F58)/B63</f>
        <v>179743.944660487</v>
      </c>
      <c r="I63" s="17">
        <f>+(Dina!I58/Dina!F58)/B63</f>
        <v>4536</v>
      </c>
      <c r="J63">
        <v>0</v>
      </c>
    </row>
    <row r="64" spans="2:10" x14ac:dyDescent="0.25">
      <c r="B64">
        <f t="shared" si="0"/>
        <v>31</v>
      </c>
      <c r="C64" s="20">
        <f>+'Catagena - Lineas locales'!A59</f>
        <v>46296</v>
      </c>
      <c r="D64" s="21">
        <f>+('Catagena - Lineas locales'!I59/'Catagena - Lineas locales'!F59)/$B64</f>
        <v>132300</v>
      </c>
      <c r="E64" s="17">
        <f>+(Barranca!I59/Barranca!F59)/B64</f>
        <v>185988.60008896646</v>
      </c>
      <c r="F64" s="17">
        <f>(Apiay!I59/Apiay!F59)/B64</f>
        <v>0</v>
      </c>
      <c r="G64" s="17">
        <f>+(Cupiagua!I59/Cupiagua!F59)/B64</f>
        <v>224462.07708672932</v>
      </c>
      <c r="H64" s="17">
        <f>+(Cusiana!I59/Cusiana!F59)/B64</f>
        <v>178746.95154225518</v>
      </c>
      <c r="I64" s="17">
        <f>+(Dina!I59/Dina!F59)/B64</f>
        <v>4494</v>
      </c>
      <c r="J64">
        <v>0</v>
      </c>
    </row>
    <row r="65" spans="2:10" x14ac:dyDescent="0.25">
      <c r="B65">
        <f t="shared" si="0"/>
        <v>30</v>
      </c>
      <c r="C65" s="20">
        <f>+'Catagena - Lineas locales'!A60</f>
        <v>46327</v>
      </c>
      <c r="D65" s="21">
        <f>+('Catagena - Lineas locales'!I60/'Catagena - Lineas locales'!F60)/$B65</f>
        <v>132300</v>
      </c>
      <c r="E65" s="17">
        <f>+(Barranca!I60/Barranca!F60)/B65</f>
        <v>185988.60008896646</v>
      </c>
      <c r="F65" s="17">
        <f>(Apiay!I60/Apiay!F60)/B65</f>
        <v>0</v>
      </c>
      <c r="G65" s="17">
        <f>+(Cupiagua!I60/Cupiagua!F60)/B65</f>
        <v>221644.56303666465</v>
      </c>
      <c r="H65" s="17">
        <f>+(Cusiana!I60/Cusiana!F60)/B65</f>
        <v>177689.14738175631</v>
      </c>
      <c r="I65" s="17">
        <f>+(Dina!I60/Dina!F60)/B65</f>
        <v>4452</v>
      </c>
      <c r="J65">
        <v>0</v>
      </c>
    </row>
    <row r="66" spans="2:10" x14ac:dyDescent="0.25">
      <c r="B66">
        <v>31</v>
      </c>
      <c r="C66" s="20">
        <f>+'Catagena - Lineas locales'!A61</f>
        <v>46357</v>
      </c>
      <c r="D66" s="21">
        <f>+('Catagena - Lineas locales'!I61/'Catagena - Lineas locales'!F61)/$B66</f>
        <v>132300</v>
      </c>
      <c r="E66" s="17">
        <f>+(Barranca!I61/Barranca!F61)/B66</f>
        <v>185988.60008896646</v>
      </c>
      <c r="F66" s="17">
        <f>(Apiay!I61/Apiay!F61)/B66</f>
        <v>0</v>
      </c>
      <c r="G66" s="17">
        <f>+(Cupiagua!I61/Cupiagua!F61)/B66</f>
        <v>218862.41525214177</v>
      </c>
      <c r="H66" s="17">
        <f>+(Cusiana!I61/Cusiana!F61)/B66</f>
        <v>176538.15670724877</v>
      </c>
      <c r="I66" s="17">
        <f>+(Dina!I61/Dina!F61)/B66</f>
        <v>4410.0000000000009</v>
      </c>
      <c r="J66">
        <v>0</v>
      </c>
    </row>
    <row r="67" spans="2:10" x14ac:dyDescent="0.25">
      <c r="C67" s="20"/>
      <c r="D67" s="20"/>
    </row>
  </sheetData>
  <mergeCells count="2">
    <mergeCell ref="D5:J5"/>
    <mergeCell ref="N5:T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5B43-B97F-4FC4-A625-AD3BD501DF07}">
  <dimension ref="A1:K61"/>
  <sheetViews>
    <sheetView workbookViewId="0">
      <selection activeCell="K1" sqref="K1"/>
    </sheetView>
  </sheetViews>
  <sheetFormatPr baseColWidth="10" defaultColWidth="9.140625" defaultRowHeight="15" x14ac:dyDescent="0.25"/>
  <cols>
    <col min="1" max="1" width="7.42578125" bestFit="1" customWidth="1"/>
    <col min="2" max="2" width="12.85546875" customWidth="1"/>
    <col min="3" max="3" width="11.85546875" bestFit="1" customWidth="1"/>
    <col min="4" max="4" width="15.28515625" bestFit="1" customWidth="1"/>
    <col min="5" max="5" width="11.5703125" bestFit="1" customWidth="1"/>
    <col min="6" max="6" width="10.7109375" bestFit="1" customWidth="1"/>
    <col min="7" max="7" width="23.7109375" bestFit="1" customWidth="1"/>
    <col min="8" max="8" width="16.28515625" bestFit="1" customWidth="1"/>
    <col min="9" max="9" width="13.85546875" bestFit="1" customWidth="1"/>
    <col min="10" max="10" width="11.5703125" bestFit="1" customWidth="1"/>
    <col min="11" max="11" width="8.28515625" bestFit="1" customWidth="1"/>
  </cols>
  <sheetData>
    <row r="1" spans="1:11" ht="4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17</v>
      </c>
    </row>
    <row r="2" spans="1:11" x14ac:dyDescent="0.25">
      <c r="A2" s="2">
        <v>44562</v>
      </c>
      <c r="B2" s="3" t="s">
        <v>10</v>
      </c>
      <c r="C2" s="3" t="s">
        <v>19</v>
      </c>
      <c r="D2" s="3" t="s">
        <v>20</v>
      </c>
      <c r="E2" s="3">
        <v>100588</v>
      </c>
      <c r="F2" s="3">
        <v>1.8699999999999999E-3</v>
      </c>
      <c r="G2" s="14">
        <v>0</v>
      </c>
      <c r="H2" s="14">
        <v>7547.6939999999995</v>
      </c>
      <c r="I2" s="14">
        <v>7547.6939999999995</v>
      </c>
      <c r="J2" s="14">
        <v>852.15899999999999</v>
      </c>
      <c r="K2" s="14">
        <v>852.15899999999999</v>
      </c>
    </row>
    <row r="3" spans="1:11" x14ac:dyDescent="0.25">
      <c r="A3" s="2">
        <v>44593</v>
      </c>
      <c r="B3" s="3" t="s">
        <v>10</v>
      </c>
      <c r="C3" s="3" t="s">
        <v>19</v>
      </c>
      <c r="D3" s="3" t="s">
        <v>20</v>
      </c>
      <c r="E3" s="3">
        <v>100588</v>
      </c>
      <c r="F3" s="3">
        <v>1.8699999999999999E-3</v>
      </c>
      <c r="G3" s="14">
        <v>0</v>
      </c>
      <c r="H3" s="14">
        <v>6817.2719999999999</v>
      </c>
      <c r="I3" s="14">
        <v>6817.2719999999999</v>
      </c>
      <c r="J3" s="14">
        <v>769.69200000000001</v>
      </c>
      <c r="K3" s="14">
        <v>769.69200000000001</v>
      </c>
    </row>
    <row r="4" spans="1:11" x14ac:dyDescent="0.25">
      <c r="A4" s="2">
        <v>44621</v>
      </c>
      <c r="B4" s="3" t="s">
        <v>10</v>
      </c>
      <c r="C4" s="3" t="s">
        <v>19</v>
      </c>
      <c r="D4" s="3" t="s">
        <v>20</v>
      </c>
      <c r="E4" s="3">
        <v>100588</v>
      </c>
      <c r="F4" s="3">
        <v>1.8699999999999999E-3</v>
      </c>
      <c r="G4" s="14">
        <v>0</v>
      </c>
      <c r="H4" s="14">
        <v>5726.3714630373224</v>
      </c>
      <c r="I4" s="14">
        <v>5726.3714630373224</v>
      </c>
      <c r="J4" s="14">
        <v>852.15899999999999</v>
      </c>
      <c r="K4" s="14">
        <v>852.15899999999999</v>
      </c>
    </row>
    <row r="5" spans="1:11" x14ac:dyDescent="0.25">
      <c r="A5" s="2">
        <v>44652</v>
      </c>
      <c r="B5" s="3" t="s">
        <v>10</v>
      </c>
      <c r="C5" s="3" t="s">
        <v>19</v>
      </c>
      <c r="D5" s="3" t="s">
        <v>20</v>
      </c>
      <c r="E5" s="3">
        <v>100588</v>
      </c>
      <c r="F5" s="3">
        <v>1.8699999999999999E-3</v>
      </c>
      <c r="G5" s="14">
        <v>0</v>
      </c>
      <c r="H5" s="14">
        <v>5732.0398528625883</v>
      </c>
      <c r="I5" s="14">
        <v>5732.0398528625883</v>
      </c>
      <c r="J5" s="14">
        <v>824.67</v>
      </c>
      <c r="K5" s="14">
        <v>824.67000000000007</v>
      </c>
    </row>
    <row r="6" spans="1:11" x14ac:dyDescent="0.25">
      <c r="A6" s="2">
        <v>44682</v>
      </c>
      <c r="B6" s="3" t="s">
        <v>10</v>
      </c>
      <c r="C6" s="3" t="s">
        <v>19</v>
      </c>
      <c r="D6" s="3" t="s">
        <v>20</v>
      </c>
      <c r="E6" s="3">
        <v>100588</v>
      </c>
      <c r="F6" s="3">
        <v>1.8699999999999999E-3</v>
      </c>
      <c r="G6" s="14">
        <v>0</v>
      </c>
      <c r="H6" s="14">
        <v>7547.6939999999995</v>
      </c>
      <c r="I6" s="14">
        <v>7547.6939999999995</v>
      </c>
      <c r="J6" s="14">
        <v>852.15899999999999</v>
      </c>
      <c r="K6" s="14">
        <v>852.15899999999999</v>
      </c>
    </row>
    <row r="7" spans="1:11" x14ac:dyDescent="0.25">
      <c r="A7" s="2">
        <v>44713</v>
      </c>
      <c r="B7" s="3" t="s">
        <v>10</v>
      </c>
      <c r="C7" s="3" t="s">
        <v>19</v>
      </c>
      <c r="D7" s="3" t="s">
        <v>20</v>
      </c>
      <c r="E7" s="3">
        <v>100588</v>
      </c>
      <c r="F7" s="3">
        <v>1.8699999999999999E-3</v>
      </c>
      <c r="G7" s="14">
        <v>0</v>
      </c>
      <c r="H7" s="14">
        <v>6707.9590238026121</v>
      </c>
      <c r="I7" s="14">
        <v>6707.9590238026121</v>
      </c>
      <c r="J7" s="14">
        <v>471.24</v>
      </c>
      <c r="K7" s="14">
        <v>471.24</v>
      </c>
    </row>
    <row r="8" spans="1:11" x14ac:dyDescent="0.25">
      <c r="A8" s="2">
        <v>44743</v>
      </c>
      <c r="B8" s="3" t="s">
        <v>10</v>
      </c>
      <c r="C8" s="3" t="s">
        <v>19</v>
      </c>
      <c r="D8" s="3" t="s">
        <v>20</v>
      </c>
      <c r="E8" s="3">
        <v>100588</v>
      </c>
      <c r="F8" s="3">
        <v>1.8699999999999999E-3</v>
      </c>
      <c r="G8" s="14">
        <v>6695.5349999999999</v>
      </c>
      <c r="H8" s="14">
        <v>973.89599999999996</v>
      </c>
      <c r="I8" s="14">
        <v>7669.4309999999996</v>
      </c>
      <c r="J8" s="14">
        <v>973.89599999999996</v>
      </c>
      <c r="K8" s="14">
        <v>973.89599999999996</v>
      </c>
    </row>
    <row r="9" spans="1:11" x14ac:dyDescent="0.25">
      <c r="A9" s="2">
        <v>44774</v>
      </c>
      <c r="B9" s="3" t="s">
        <v>10</v>
      </c>
      <c r="C9" s="3" t="s">
        <v>19</v>
      </c>
      <c r="D9" s="3" t="s">
        <v>20</v>
      </c>
      <c r="E9" s="3">
        <v>100588</v>
      </c>
      <c r="F9" s="3">
        <v>1.8699999999999999E-3</v>
      </c>
      <c r="G9" s="14">
        <v>6695.5349999999999</v>
      </c>
      <c r="H9" s="14">
        <v>973.89599999999996</v>
      </c>
      <c r="I9" s="14">
        <v>7669.4309999999996</v>
      </c>
      <c r="J9" s="14">
        <v>973.89599999999996</v>
      </c>
      <c r="K9" s="14">
        <v>973.89599999999996</v>
      </c>
    </row>
    <row r="10" spans="1:11" x14ac:dyDescent="0.25">
      <c r="A10" s="2">
        <v>44805</v>
      </c>
      <c r="B10" s="3" t="s">
        <v>10</v>
      </c>
      <c r="C10" s="3" t="s">
        <v>19</v>
      </c>
      <c r="D10" s="3" t="s">
        <v>20</v>
      </c>
      <c r="E10" s="3">
        <v>100588</v>
      </c>
      <c r="F10" s="3">
        <v>1.8699999999999999E-3</v>
      </c>
      <c r="G10" s="14">
        <v>6479.5499999999993</v>
      </c>
      <c r="H10" s="14">
        <v>942.48</v>
      </c>
      <c r="I10" s="14">
        <v>7422.03</v>
      </c>
      <c r="J10" s="14">
        <v>942.48</v>
      </c>
      <c r="K10" s="14">
        <v>942.48</v>
      </c>
    </row>
    <row r="11" spans="1:11" x14ac:dyDescent="0.25">
      <c r="A11" s="2">
        <v>44835</v>
      </c>
      <c r="B11" s="3" t="s">
        <v>10</v>
      </c>
      <c r="C11" s="3" t="s">
        <v>19</v>
      </c>
      <c r="D11" s="3" t="s">
        <v>20</v>
      </c>
      <c r="E11" s="3">
        <v>100588</v>
      </c>
      <c r="F11" s="3">
        <v>1.8699999999999999E-3</v>
      </c>
      <c r="G11" s="14">
        <v>6695.5349999999999</v>
      </c>
      <c r="H11" s="14">
        <v>973.89599999999996</v>
      </c>
      <c r="I11" s="14">
        <v>7669.4309999999996</v>
      </c>
      <c r="J11" s="14">
        <v>973.89599999999996</v>
      </c>
      <c r="K11" s="14">
        <v>973.89599999999996</v>
      </c>
    </row>
    <row r="12" spans="1:11" x14ac:dyDescent="0.25">
      <c r="A12" s="2">
        <v>44866</v>
      </c>
      <c r="B12" s="3" t="s">
        <v>10</v>
      </c>
      <c r="C12" s="3" t="s">
        <v>19</v>
      </c>
      <c r="D12" s="3" t="s">
        <v>20</v>
      </c>
      <c r="E12" s="3">
        <v>100588</v>
      </c>
      <c r="F12" s="3">
        <v>1.8699999999999999E-3</v>
      </c>
      <c r="G12" s="14">
        <v>6479.5499999999993</v>
      </c>
      <c r="H12" s="14">
        <v>942.48</v>
      </c>
      <c r="I12" s="14">
        <v>7422.03</v>
      </c>
      <c r="J12" s="14">
        <v>942.48</v>
      </c>
      <c r="K12" s="14">
        <v>942.48</v>
      </c>
    </row>
    <row r="13" spans="1:11" x14ac:dyDescent="0.25">
      <c r="A13" s="2">
        <v>44896</v>
      </c>
      <c r="B13" s="3" t="s">
        <v>10</v>
      </c>
      <c r="C13" s="3" t="s">
        <v>19</v>
      </c>
      <c r="D13" s="3" t="s">
        <v>20</v>
      </c>
      <c r="E13" s="3">
        <v>100588</v>
      </c>
      <c r="F13" s="3">
        <v>1.8699999999999999E-3</v>
      </c>
      <c r="G13" s="14">
        <v>6695.5349999999999</v>
      </c>
      <c r="H13" s="14">
        <v>973.89599999999996</v>
      </c>
      <c r="I13" s="14">
        <v>7669.4309999999996</v>
      </c>
      <c r="J13" s="14">
        <v>973.89599999999996</v>
      </c>
      <c r="K13" s="14">
        <v>973.89599999999996</v>
      </c>
    </row>
    <row r="14" spans="1:11" x14ac:dyDescent="0.25">
      <c r="A14" s="2">
        <v>44927</v>
      </c>
      <c r="B14" s="3" t="s">
        <v>10</v>
      </c>
      <c r="C14" s="3" t="s">
        <v>19</v>
      </c>
      <c r="D14" s="3" t="s">
        <v>20</v>
      </c>
      <c r="E14" s="3">
        <v>100588</v>
      </c>
      <c r="F14" s="3">
        <v>1.8699999999999999E-3</v>
      </c>
      <c r="G14" s="14">
        <v>6695.5349999999999</v>
      </c>
      <c r="H14" s="14">
        <v>973.89599999999996</v>
      </c>
      <c r="I14" s="14">
        <v>7669.4309999999996</v>
      </c>
      <c r="J14" s="14">
        <v>973.89599999999996</v>
      </c>
      <c r="K14" s="14">
        <v>973.89599999999996</v>
      </c>
    </row>
    <row r="15" spans="1:11" x14ac:dyDescent="0.25">
      <c r="A15" s="2">
        <v>44958</v>
      </c>
      <c r="B15" s="3" t="s">
        <v>10</v>
      </c>
      <c r="C15" s="3" t="s">
        <v>19</v>
      </c>
      <c r="D15" s="3" t="s">
        <v>20</v>
      </c>
      <c r="E15" s="3">
        <v>100588</v>
      </c>
      <c r="F15" s="3">
        <v>1.8699999999999999E-3</v>
      </c>
      <c r="G15" s="14">
        <v>6047.58</v>
      </c>
      <c r="H15" s="14">
        <v>879.64800000000002</v>
      </c>
      <c r="I15" s="14">
        <v>6927.2279999999992</v>
      </c>
      <c r="J15" s="14">
        <v>879.64800000000002</v>
      </c>
      <c r="K15" s="14">
        <v>879.64800000000002</v>
      </c>
    </row>
    <row r="16" spans="1:11" x14ac:dyDescent="0.25">
      <c r="A16" s="2">
        <v>44986</v>
      </c>
      <c r="B16" s="3" t="s">
        <v>10</v>
      </c>
      <c r="C16" s="3" t="s">
        <v>19</v>
      </c>
      <c r="D16" s="3" t="s">
        <v>20</v>
      </c>
      <c r="E16" s="3">
        <v>100588</v>
      </c>
      <c r="F16" s="3">
        <v>1.8699999999999999E-3</v>
      </c>
      <c r="G16" s="14">
        <v>6695.5349999999999</v>
      </c>
      <c r="H16" s="14">
        <v>973.89599999999996</v>
      </c>
      <c r="I16" s="14">
        <v>7669.4309999999996</v>
      </c>
      <c r="J16" s="14">
        <v>973.89599999999996</v>
      </c>
      <c r="K16" s="14">
        <v>973.89599999999996</v>
      </c>
    </row>
    <row r="17" spans="1:11" x14ac:dyDescent="0.25">
      <c r="A17" s="2">
        <v>45017</v>
      </c>
      <c r="B17" s="3" t="s">
        <v>10</v>
      </c>
      <c r="C17" s="3" t="s">
        <v>19</v>
      </c>
      <c r="D17" s="3" t="s">
        <v>20</v>
      </c>
      <c r="E17" s="3">
        <v>100588</v>
      </c>
      <c r="F17" s="3">
        <v>1.8699999999999999E-3</v>
      </c>
      <c r="G17" s="14">
        <v>6479.5499999999993</v>
      </c>
      <c r="H17" s="14">
        <v>942.48</v>
      </c>
      <c r="I17" s="14">
        <v>7422.03</v>
      </c>
      <c r="J17" s="14">
        <v>942.48</v>
      </c>
      <c r="K17" s="14">
        <v>942.48</v>
      </c>
    </row>
    <row r="18" spans="1:11" x14ac:dyDescent="0.25">
      <c r="A18" s="2">
        <v>45047</v>
      </c>
      <c r="B18" s="3" t="s">
        <v>10</v>
      </c>
      <c r="C18" s="3" t="s">
        <v>19</v>
      </c>
      <c r="D18" s="3" t="s">
        <v>20</v>
      </c>
      <c r="E18" s="3">
        <v>100588</v>
      </c>
      <c r="F18" s="3">
        <v>1.8699999999999999E-3</v>
      </c>
      <c r="G18" s="14">
        <v>6695.5349999999999</v>
      </c>
      <c r="H18" s="14">
        <v>973.89599999999996</v>
      </c>
      <c r="I18" s="14">
        <v>7669.4309999999996</v>
      </c>
      <c r="J18" s="14">
        <v>973.89599999999996</v>
      </c>
      <c r="K18" s="14">
        <v>973.89599999999996</v>
      </c>
    </row>
    <row r="19" spans="1:11" x14ac:dyDescent="0.25">
      <c r="A19" s="2">
        <v>45078</v>
      </c>
      <c r="B19" s="3" t="s">
        <v>10</v>
      </c>
      <c r="C19" s="3" t="s">
        <v>19</v>
      </c>
      <c r="D19" s="3" t="s">
        <v>20</v>
      </c>
      <c r="E19" s="3">
        <v>100588</v>
      </c>
      <c r="F19" s="3">
        <v>1.8699999999999999E-3</v>
      </c>
      <c r="G19" s="14">
        <v>6479.5499999999993</v>
      </c>
      <c r="H19" s="14">
        <v>942.48</v>
      </c>
      <c r="I19" s="14">
        <v>7422.03</v>
      </c>
      <c r="J19" s="14">
        <v>942.48</v>
      </c>
      <c r="K19" s="14">
        <v>942.48</v>
      </c>
    </row>
    <row r="20" spans="1:11" x14ac:dyDescent="0.25">
      <c r="A20" s="2">
        <v>45108</v>
      </c>
      <c r="B20" s="3" t="s">
        <v>10</v>
      </c>
      <c r="C20" s="3" t="s">
        <v>19</v>
      </c>
      <c r="D20" s="3" t="s">
        <v>20</v>
      </c>
      <c r="E20" s="3">
        <v>100588</v>
      </c>
      <c r="F20" s="3">
        <v>1.8699999999999999E-3</v>
      </c>
      <c r="G20" s="14">
        <v>6695.5349999999999</v>
      </c>
      <c r="H20" s="14">
        <v>973.89599999999996</v>
      </c>
      <c r="I20" s="14">
        <v>7669.4309999999996</v>
      </c>
      <c r="J20" s="14">
        <v>973.89599999999996</v>
      </c>
      <c r="K20" s="14">
        <v>973.89599999999996</v>
      </c>
    </row>
    <row r="21" spans="1:11" x14ac:dyDescent="0.25">
      <c r="A21" s="2">
        <v>45139</v>
      </c>
      <c r="B21" s="3" t="s">
        <v>10</v>
      </c>
      <c r="C21" s="3" t="s">
        <v>19</v>
      </c>
      <c r="D21" s="3" t="s">
        <v>20</v>
      </c>
      <c r="E21" s="3">
        <v>100588</v>
      </c>
      <c r="F21" s="3">
        <v>1.8699999999999999E-3</v>
      </c>
      <c r="G21" s="14">
        <v>6695.5349999999999</v>
      </c>
      <c r="H21" s="14">
        <v>973.89599999999996</v>
      </c>
      <c r="I21" s="14">
        <v>7669.4309999999996</v>
      </c>
      <c r="J21" s="14">
        <v>973.89599999999996</v>
      </c>
      <c r="K21" s="14">
        <v>973.89599999999996</v>
      </c>
    </row>
    <row r="22" spans="1:11" x14ac:dyDescent="0.25">
      <c r="A22" s="2">
        <v>45170</v>
      </c>
      <c r="B22" s="3" t="s">
        <v>10</v>
      </c>
      <c r="C22" s="3" t="s">
        <v>19</v>
      </c>
      <c r="D22" s="3" t="s">
        <v>20</v>
      </c>
      <c r="E22" s="3">
        <v>100588</v>
      </c>
      <c r="F22" s="3">
        <v>1.8699999999999999E-3</v>
      </c>
      <c r="G22" s="14">
        <v>6479.5499999999993</v>
      </c>
      <c r="H22" s="14">
        <v>942.48</v>
      </c>
      <c r="I22" s="14">
        <v>7422.03</v>
      </c>
      <c r="J22" s="14">
        <v>942.48</v>
      </c>
      <c r="K22" s="14">
        <v>942.48</v>
      </c>
    </row>
    <row r="23" spans="1:11" x14ac:dyDescent="0.25">
      <c r="A23" s="2">
        <v>45200</v>
      </c>
      <c r="B23" s="3" t="s">
        <v>10</v>
      </c>
      <c r="C23" s="3" t="s">
        <v>19</v>
      </c>
      <c r="D23" s="3" t="s">
        <v>20</v>
      </c>
      <c r="E23" s="3">
        <v>100588</v>
      </c>
      <c r="F23" s="3">
        <v>1.8699999999999999E-3</v>
      </c>
      <c r="G23" s="14">
        <v>6695.5349999999999</v>
      </c>
      <c r="H23" s="14">
        <v>973.89599999999996</v>
      </c>
      <c r="I23" s="14">
        <v>7669.4309999999996</v>
      </c>
      <c r="J23" s="14">
        <v>973.89599999999996</v>
      </c>
      <c r="K23" s="14">
        <v>973.89599999999996</v>
      </c>
    </row>
    <row r="24" spans="1:11" x14ac:dyDescent="0.25">
      <c r="A24" s="2">
        <v>45231</v>
      </c>
      <c r="B24" s="3" t="s">
        <v>10</v>
      </c>
      <c r="C24" s="3" t="s">
        <v>19</v>
      </c>
      <c r="D24" s="3" t="s">
        <v>20</v>
      </c>
      <c r="E24" s="3">
        <v>100588</v>
      </c>
      <c r="F24" s="3">
        <v>1.8699999999999999E-3</v>
      </c>
      <c r="G24" s="14">
        <v>6479.5499999999993</v>
      </c>
      <c r="H24" s="14">
        <v>942.48</v>
      </c>
      <c r="I24" s="14">
        <v>7422.03</v>
      </c>
      <c r="J24" s="14">
        <v>942.48</v>
      </c>
      <c r="K24" s="14">
        <v>942.48</v>
      </c>
    </row>
    <row r="25" spans="1:11" x14ac:dyDescent="0.25">
      <c r="A25" s="2">
        <v>45261</v>
      </c>
      <c r="B25" s="3" t="s">
        <v>10</v>
      </c>
      <c r="C25" s="3" t="s">
        <v>19</v>
      </c>
      <c r="D25" s="3" t="s">
        <v>20</v>
      </c>
      <c r="E25" s="3">
        <v>100588</v>
      </c>
      <c r="F25" s="3">
        <v>1.8699999999999999E-3</v>
      </c>
      <c r="G25" s="14">
        <v>6695.5349999999999</v>
      </c>
      <c r="H25" s="14">
        <v>973.89599999999996</v>
      </c>
      <c r="I25" s="14">
        <v>7669.4309999999996</v>
      </c>
      <c r="J25" s="14">
        <v>973.89599999999996</v>
      </c>
      <c r="K25" s="14">
        <v>973.89599999999996</v>
      </c>
    </row>
    <row r="26" spans="1:11" x14ac:dyDescent="0.25">
      <c r="A26" s="2">
        <v>45292</v>
      </c>
      <c r="B26" s="3" t="s">
        <v>10</v>
      </c>
      <c r="C26" s="3" t="s">
        <v>19</v>
      </c>
      <c r="D26" s="3" t="s">
        <v>20</v>
      </c>
      <c r="E26" s="3">
        <v>100588</v>
      </c>
      <c r="F26" s="3">
        <v>1.8699999999999999E-3</v>
      </c>
      <c r="G26" s="14">
        <v>6695.5349999999999</v>
      </c>
      <c r="H26" s="14">
        <v>973.89599999999996</v>
      </c>
      <c r="I26" s="14">
        <v>7669.4309999999996</v>
      </c>
      <c r="J26" s="14">
        <v>973.89599999999996</v>
      </c>
      <c r="K26" s="14">
        <v>973.89599999999996</v>
      </c>
    </row>
    <row r="27" spans="1:11" x14ac:dyDescent="0.25">
      <c r="A27" s="2">
        <v>45323</v>
      </c>
      <c r="B27" s="3" t="s">
        <v>10</v>
      </c>
      <c r="C27" s="3" t="s">
        <v>19</v>
      </c>
      <c r="D27" s="3" t="s">
        <v>20</v>
      </c>
      <c r="E27" s="3">
        <v>100588</v>
      </c>
      <c r="F27" s="3">
        <v>1.8699999999999999E-3</v>
      </c>
      <c r="G27" s="14">
        <v>6263.5649999999996</v>
      </c>
      <c r="H27" s="14">
        <v>911.06399999999996</v>
      </c>
      <c r="I27" s="14">
        <v>7174.6289999999999</v>
      </c>
      <c r="J27" s="14">
        <v>911.06399999999996</v>
      </c>
      <c r="K27" s="14">
        <v>911.06399999999996</v>
      </c>
    </row>
    <row r="28" spans="1:11" x14ac:dyDescent="0.25">
      <c r="A28" s="2">
        <v>45352</v>
      </c>
      <c r="B28" s="3" t="s">
        <v>10</v>
      </c>
      <c r="C28" s="3" t="s">
        <v>19</v>
      </c>
      <c r="D28" s="3" t="s">
        <v>20</v>
      </c>
      <c r="E28" s="3">
        <v>100588</v>
      </c>
      <c r="F28" s="3">
        <v>1.8699999999999999E-3</v>
      </c>
      <c r="G28" s="14">
        <v>6695.5349999999999</v>
      </c>
      <c r="H28" s="14">
        <v>973.89599999999996</v>
      </c>
      <c r="I28" s="14">
        <v>7669.4309999999996</v>
      </c>
      <c r="J28" s="14">
        <v>973.89599999999996</v>
      </c>
      <c r="K28" s="14">
        <v>973.89599999999996</v>
      </c>
    </row>
    <row r="29" spans="1:11" x14ac:dyDescent="0.25">
      <c r="A29" s="2">
        <v>45383</v>
      </c>
      <c r="B29" s="3" t="s">
        <v>10</v>
      </c>
      <c r="C29" s="3" t="s">
        <v>19</v>
      </c>
      <c r="D29" s="3" t="s">
        <v>20</v>
      </c>
      <c r="E29" s="3">
        <v>100588</v>
      </c>
      <c r="F29" s="3">
        <v>1.8699999999999999E-3</v>
      </c>
      <c r="G29" s="14">
        <v>6479.5499999999993</v>
      </c>
      <c r="H29" s="14">
        <v>942.48</v>
      </c>
      <c r="I29" s="14">
        <v>7422.03</v>
      </c>
      <c r="J29" s="14">
        <v>942.48</v>
      </c>
      <c r="K29" s="14">
        <v>942.48</v>
      </c>
    </row>
    <row r="30" spans="1:11" x14ac:dyDescent="0.25">
      <c r="A30" s="2">
        <v>45413</v>
      </c>
      <c r="B30" s="3" t="s">
        <v>10</v>
      </c>
      <c r="C30" s="3" t="s">
        <v>19</v>
      </c>
      <c r="D30" s="3" t="s">
        <v>20</v>
      </c>
      <c r="E30" s="3">
        <v>100588</v>
      </c>
      <c r="F30" s="3">
        <v>1.8699999999999999E-3</v>
      </c>
      <c r="G30" s="14">
        <v>6695.5349999999999</v>
      </c>
      <c r="H30" s="14">
        <v>973.89599999999996</v>
      </c>
      <c r="I30" s="14">
        <v>7669.4309999999996</v>
      </c>
      <c r="J30" s="14">
        <v>973.89599999999996</v>
      </c>
      <c r="K30" s="14">
        <v>973.89599999999996</v>
      </c>
    </row>
    <row r="31" spans="1:11" x14ac:dyDescent="0.25">
      <c r="A31" s="2">
        <v>45444</v>
      </c>
      <c r="B31" s="3" t="s">
        <v>10</v>
      </c>
      <c r="C31" s="3" t="s">
        <v>19</v>
      </c>
      <c r="D31" s="3" t="s">
        <v>20</v>
      </c>
      <c r="E31" s="3">
        <v>100588</v>
      </c>
      <c r="F31" s="3">
        <v>1.8699999999999999E-3</v>
      </c>
      <c r="G31" s="14">
        <v>6479.5499999999993</v>
      </c>
      <c r="H31" s="14">
        <v>942.48</v>
      </c>
      <c r="I31" s="14">
        <v>7422.03</v>
      </c>
      <c r="J31" s="14">
        <v>942.48</v>
      </c>
      <c r="K31" s="14">
        <v>942.48</v>
      </c>
    </row>
    <row r="32" spans="1:11" x14ac:dyDescent="0.25">
      <c r="A32" s="2">
        <v>45474</v>
      </c>
      <c r="B32" s="3" t="s">
        <v>10</v>
      </c>
      <c r="C32" s="3" t="s">
        <v>19</v>
      </c>
      <c r="D32" s="3" t="s">
        <v>20</v>
      </c>
      <c r="E32" s="3">
        <v>100588</v>
      </c>
      <c r="F32" s="3">
        <v>1.8699999999999999E-3</v>
      </c>
      <c r="G32" s="14">
        <v>6695.5349999999999</v>
      </c>
      <c r="H32" s="14">
        <v>973.89599999999996</v>
      </c>
      <c r="I32" s="14">
        <v>7669.4309999999996</v>
      </c>
      <c r="J32" s="14">
        <v>973.89599999999996</v>
      </c>
      <c r="K32" s="14">
        <v>973.89599999999996</v>
      </c>
    </row>
    <row r="33" spans="1:11" x14ac:dyDescent="0.25">
      <c r="A33" s="2">
        <v>45505</v>
      </c>
      <c r="B33" s="3" t="s">
        <v>10</v>
      </c>
      <c r="C33" s="3" t="s">
        <v>19</v>
      </c>
      <c r="D33" s="3" t="s">
        <v>20</v>
      </c>
      <c r="E33" s="3">
        <v>100588</v>
      </c>
      <c r="F33" s="3">
        <v>1.8699999999999999E-3</v>
      </c>
      <c r="G33" s="14">
        <v>6695.5349999999999</v>
      </c>
      <c r="H33" s="14">
        <v>973.89599999999996</v>
      </c>
      <c r="I33" s="14">
        <v>7669.4309999999996</v>
      </c>
      <c r="J33" s="14">
        <v>973.89599999999996</v>
      </c>
      <c r="K33" s="14">
        <v>973.89599999999996</v>
      </c>
    </row>
    <row r="34" spans="1:11" x14ac:dyDescent="0.25">
      <c r="A34" s="2">
        <v>45536</v>
      </c>
      <c r="B34" s="3" t="s">
        <v>10</v>
      </c>
      <c r="C34" s="3" t="s">
        <v>19</v>
      </c>
      <c r="D34" s="3" t="s">
        <v>20</v>
      </c>
      <c r="E34" s="3">
        <v>100588</v>
      </c>
      <c r="F34" s="3">
        <v>1.8699999999999999E-3</v>
      </c>
      <c r="G34" s="14">
        <v>6479.5499999999993</v>
      </c>
      <c r="H34" s="14">
        <v>942.48</v>
      </c>
      <c r="I34" s="14">
        <v>7422.03</v>
      </c>
      <c r="J34" s="14">
        <v>942.48</v>
      </c>
      <c r="K34" s="14">
        <v>942.48</v>
      </c>
    </row>
    <row r="35" spans="1:11" x14ac:dyDescent="0.25">
      <c r="A35" s="2">
        <v>45566</v>
      </c>
      <c r="B35" s="3" t="s">
        <v>10</v>
      </c>
      <c r="C35" s="3" t="s">
        <v>19</v>
      </c>
      <c r="D35" s="3" t="s">
        <v>20</v>
      </c>
      <c r="E35" s="3">
        <v>100588</v>
      </c>
      <c r="F35" s="3">
        <v>1.8699999999999999E-3</v>
      </c>
      <c r="G35" s="14">
        <v>6695.5349999999999</v>
      </c>
      <c r="H35" s="14">
        <v>973.89599999999996</v>
      </c>
      <c r="I35" s="14">
        <v>7669.4309999999996</v>
      </c>
      <c r="J35" s="14">
        <v>973.89599999999996</v>
      </c>
      <c r="K35" s="14">
        <v>973.89599999999996</v>
      </c>
    </row>
    <row r="36" spans="1:11" x14ac:dyDescent="0.25">
      <c r="A36" s="2">
        <v>45597</v>
      </c>
      <c r="B36" s="3" t="s">
        <v>10</v>
      </c>
      <c r="C36" s="3" t="s">
        <v>19</v>
      </c>
      <c r="D36" s="3" t="s">
        <v>20</v>
      </c>
      <c r="E36" s="3">
        <v>100588</v>
      </c>
      <c r="F36" s="3">
        <v>1.8699999999999999E-3</v>
      </c>
      <c r="G36" s="14">
        <v>6479.5499999999993</v>
      </c>
      <c r="H36" s="14">
        <v>942.48</v>
      </c>
      <c r="I36" s="14">
        <v>7422.03</v>
      </c>
      <c r="J36" s="14">
        <v>942.48</v>
      </c>
      <c r="K36" s="14">
        <v>942.48</v>
      </c>
    </row>
    <row r="37" spans="1:11" x14ac:dyDescent="0.25">
      <c r="A37" s="2">
        <v>45627</v>
      </c>
      <c r="B37" s="3" t="s">
        <v>10</v>
      </c>
      <c r="C37" s="3" t="s">
        <v>19</v>
      </c>
      <c r="D37" s="3" t="s">
        <v>20</v>
      </c>
      <c r="E37" s="3">
        <v>100588</v>
      </c>
      <c r="F37" s="3">
        <v>1.8699999999999999E-3</v>
      </c>
      <c r="G37" s="14">
        <v>6695.5349999999999</v>
      </c>
      <c r="H37" s="14">
        <v>973.89599999999996</v>
      </c>
      <c r="I37" s="14">
        <v>7669.4309999999996</v>
      </c>
      <c r="J37" s="14">
        <v>973.89599999999996</v>
      </c>
      <c r="K37" s="14">
        <v>973.89599999999996</v>
      </c>
    </row>
    <row r="38" spans="1:11" x14ac:dyDescent="0.25">
      <c r="A38" s="2">
        <v>45658</v>
      </c>
      <c r="B38" s="3" t="s">
        <v>10</v>
      </c>
      <c r="C38" s="3" t="s">
        <v>19</v>
      </c>
      <c r="D38" s="3" t="s">
        <v>20</v>
      </c>
      <c r="E38" s="3">
        <v>100588</v>
      </c>
      <c r="F38" s="3">
        <v>1.8699999999999999E-3</v>
      </c>
      <c r="G38" s="14">
        <v>6695.5349999999999</v>
      </c>
      <c r="H38" s="14">
        <v>973.89599999999996</v>
      </c>
      <c r="I38" s="14">
        <v>7669.4309999999996</v>
      </c>
      <c r="J38" s="14">
        <v>973.89599999999996</v>
      </c>
      <c r="K38" s="14">
        <v>973.89599999999996</v>
      </c>
    </row>
    <row r="39" spans="1:11" x14ac:dyDescent="0.25">
      <c r="A39" s="2">
        <v>45689</v>
      </c>
      <c r="B39" s="3" t="s">
        <v>10</v>
      </c>
      <c r="C39" s="3" t="s">
        <v>19</v>
      </c>
      <c r="D39" s="3" t="s">
        <v>20</v>
      </c>
      <c r="E39" s="3">
        <v>100588</v>
      </c>
      <c r="F39" s="3">
        <v>1.8699999999999999E-3</v>
      </c>
      <c r="G39" s="14">
        <v>6047.58</v>
      </c>
      <c r="H39" s="14">
        <v>879.64800000000002</v>
      </c>
      <c r="I39" s="14">
        <v>6927.2279999999992</v>
      </c>
      <c r="J39" s="14">
        <v>879.64800000000002</v>
      </c>
      <c r="K39" s="14">
        <v>879.64800000000002</v>
      </c>
    </row>
    <row r="40" spans="1:11" x14ac:dyDescent="0.25">
      <c r="A40" s="2">
        <v>45717</v>
      </c>
      <c r="B40" s="3" t="s">
        <v>10</v>
      </c>
      <c r="C40" s="3" t="s">
        <v>19</v>
      </c>
      <c r="D40" s="3" t="s">
        <v>20</v>
      </c>
      <c r="E40" s="3">
        <v>100588</v>
      </c>
      <c r="F40" s="3">
        <v>1.8699999999999999E-3</v>
      </c>
      <c r="G40" s="14">
        <v>6695.5349999999999</v>
      </c>
      <c r="H40" s="14">
        <v>973.89599999999996</v>
      </c>
      <c r="I40" s="14">
        <v>7669.4309999999996</v>
      </c>
      <c r="J40" s="14">
        <v>973.89599999999996</v>
      </c>
      <c r="K40" s="14">
        <v>973.89599999999996</v>
      </c>
    </row>
    <row r="41" spans="1:11" x14ac:dyDescent="0.25">
      <c r="A41" s="2">
        <v>45748</v>
      </c>
      <c r="B41" s="3" t="s">
        <v>10</v>
      </c>
      <c r="C41" s="3" t="s">
        <v>19</v>
      </c>
      <c r="D41" s="3" t="s">
        <v>20</v>
      </c>
      <c r="E41" s="3">
        <v>100588</v>
      </c>
      <c r="F41" s="3">
        <v>1.8699999999999999E-3</v>
      </c>
      <c r="G41" s="14">
        <v>6479.5499999999993</v>
      </c>
      <c r="H41" s="14">
        <v>942.48</v>
      </c>
      <c r="I41" s="14">
        <v>7422.03</v>
      </c>
      <c r="J41" s="14">
        <v>942.48</v>
      </c>
      <c r="K41" s="14">
        <v>942.48</v>
      </c>
    </row>
    <row r="42" spans="1:11" x14ac:dyDescent="0.25">
      <c r="A42" s="2">
        <v>45778</v>
      </c>
      <c r="B42" s="3" t="s">
        <v>10</v>
      </c>
      <c r="C42" s="3" t="s">
        <v>19</v>
      </c>
      <c r="D42" s="3" t="s">
        <v>20</v>
      </c>
      <c r="E42" s="3">
        <v>100588</v>
      </c>
      <c r="F42" s="3">
        <v>1.8699999999999999E-3</v>
      </c>
      <c r="G42" s="14">
        <v>6695.5349999999999</v>
      </c>
      <c r="H42" s="14">
        <v>973.89599999999996</v>
      </c>
      <c r="I42" s="14">
        <v>7669.4309999999996</v>
      </c>
      <c r="J42" s="14">
        <v>973.89599999999996</v>
      </c>
      <c r="K42" s="14">
        <v>973.89599999999996</v>
      </c>
    </row>
    <row r="43" spans="1:11" x14ac:dyDescent="0.25">
      <c r="A43" s="2">
        <v>45809</v>
      </c>
      <c r="B43" s="3" t="s">
        <v>10</v>
      </c>
      <c r="C43" s="3" t="s">
        <v>19</v>
      </c>
      <c r="D43" s="3" t="s">
        <v>20</v>
      </c>
      <c r="E43" s="3">
        <v>100588</v>
      </c>
      <c r="F43" s="3">
        <v>1.8699999999999999E-3</v>
      </c>
      <c r="G43" s="14">
        <v>6479.5499999999993</v>
      </c>
      <c r="H43" s="14">
        <v>942.48</v>
      </c>
      <c r="I43" s="14">
        <v>7422.03</v>
      </c>
      <c r="J43" s="14">
        <v>942.48</v>
      </c>
      <c r="K43" s="14">
        <v>942.48</v>
      </c>
    </row>
    <row r="44" spans="1:11" x14ac:dyDescent="0.25">
      <c r="A44" s="2">
        <v>45839</v>
      </c>
      <c r="B44" s="3" t="s">
        <v>10</v>
      </c>
      <c r="C44" s="3" t="s">
        <v>19</v>
      </c>
      <c r="D44" s="3" t="s">
        <v>20</v>
      </c>
      <c r="E44" s="3">
        <v>100588</v>
      </c>
      <c r="F44" s="3">
        <v>1.8699999999999999E-3</v>
      </c>
      <c r="G44" s="14">
        <v>6695.5349999999999</v>
      </c>
      <c r="H44" s="14">
        <v>973.89599999999996</v>
      </c>
      <c r="I44" s="14">
        <v>7669.4309999999996</v>
      </c>
      <c r="J44" s="14">
        <v>973.89599999999996</v>
      </c>
      <c r="K44" s="14">
        <v>973.89599999999996</v>
      </c>
    </row>
    <row r="45" spans="1:11" x14ac:dyDescent="0.25">
      <c r="A45" s="2">
        <v>45870</v>
      </c>
      <c r="B45" s="3" t="s">
        <v>10</v>
      </c>
      <c r="C45" s="3" t="s">
        <v>19</v>
      </c>
      <c r="D45" s="3" t="s">
        <v>20</v>
      </c>
      <c r="E45" s="3">
        <v>100588</v>
      </c>
      <c r="F45" s="3">
        <v>1.8699999999999999E-3</v>
      </c>
      <c r="G45" s="14">
        <v>6695.5349999999999</v>
      </c>
      <c r="H45" s="14">
        <v>973.89599999999996</v>
      </c>
      <c r="I45" s="14">
        <v>7669.4309999999996</v>
      </c>
      <c r="J45" s="14">
        <v>973.89599999999996</v>
      </c>
      <c r="K45" s="14">
        <v>973.89599999999996</v>
      </c>
    </row>
    <row r="46" spans="1:11" x14ac:dyDescent="0.25">
      <c r="A46" s="2">
        <v>45901</v>
      </c>
      <c r="B46" s="3" t="s">
        <v>10</v>
      </c>
      <c r="C46" s="3" t="s">
        <v>19</v>
      </c>
      <c r="D46" s="3" t="s">
        <v>20</v>
      </c>
      <c r="E46" s="3">
        <v>100588</v>
      </c>
      <c r="F46" s="3">
        <v>1.8699999999999999E-3</v>
      </c>
      <c r="G46" s="14">
        <v>6479.5499999999993</v>
      </c>
      <c r="H46" s="14">
        <v>942.48</v>
      </c>
      <c r="I46" s="14">
        <v>7422.03</v>
      </c>
      <c r="J46" s="14">
        <v>942.48</v>
      </c>
      <c r="K46" s="14">
        <v>942.48</v>
      </c>
    </row>
    <row r="47" spans="1:11" x14ac:dyDescent="0.25">
      <c r="A47" s="2">
        <v>45931</v>
      </c>
      <c r="B47" s="3" t="s">
        <v>10</v>
      </c>
      <c r="C47" s="3" t="s">
        <v>19</v>
      </c>
      <c r="D47" s="3" t="s">
        <v>20</v>
      </c>
      <c r="E47" s="3">
        <v>100588</v>
      </c>
      <c r="F47" s="3">
        <v>1.8699999999999999E-3</v>
      </c>
      <c r="G47" s="14">
        <v>5411.1868424546701</v>
      </c>
      <c r="H47" s="14">
        <v>973.89599999999996</v>
      </c>
      <c r="I47" s="14">
        <v>6385.0828424546708</v>
      </c>
      <c r="J47" s="14">
        <v>973.89599999999996</v>
      </c>
      <c r="K47" s="14">
        <v>973.89599999999996</v>
      </c>
    </row>
    <row r="48" spans="1:11" x14ac:dyDescent="0.25">
      <c r="A48" s="2">
        <v>45962</v>
      </c>
      <c r="B48" s="3" t="s">
        <v>10</v>
      </c>
      <c r="C48" s="3" t="s">
        <v>19</v>
      </c>
      <c r="D48" s="3" t="s">
        <v>20</v>
      </c>
      <c r="E48" s="3">
        <v>100588</v>
      </c>
      <c r="F48" s="3">
        <v>1.8699999999999999E-3</v>
      </c>
      <c r="G48" s="14">
        <v>6479.5499999999993</v>
      </c>
      <c r="H48" s="14">
        <v>942.48</v>
      </c>
      <c r="I48" s="14">
        <v>7422.03</v>
      </c>
      <c r="J48" s="14">
        <v>942.48</v>
      </c>
      <c r="K48" s="14">
        <v>942.48</v>
      </c>
    </row>
    <row r="49" spans="1:11" x14ac:dyDescent="0.25">
      <c r="A49" s="2">
        <v>45992</v>
      </c>
      <c r="B49" s="3" t="s">
        <v>10</v>
      </c>
      <c r="C49" s="3" t="s">
        <v>19</v>
      </c>
      <c r="D49" s="3" t="s">
        <v>20</v>
      </c>
      <c r="E49" s="3">
        <v>100588</v>
      </c>
      <c r="F49" s="3">
        <v>1.8699999999999999E-3</v>
      </c>
      <c r="G49" s="14">
        <v>6695.5349999999999</v>
      </c>
      <c r="H49" s="14">
        <v>973.89599999999996</v>
      </c>
      <c r="I49" s="14">
        <v>7669.4309999999996</v>
      </c>
      <c r="J49" s="14">
        <v>973.89599999999996</v>
      </c>
      <c r="K49" s="14">
        <v>973.89599999999996</v>
      </c>
    </row>
    <row r="50" spans="1:11" x14ac:dyDescent="0.25">
      <c r="A50" s="2">
        <v>46023</v>
      </c>
      <c r="B50" s="3" t="s">
        <v>10</v>
      </c>
      <c r="C50" s="3" t="s">
        <v>19</v>
      </c>
      <c r="D50" s="3" t="s">
        <v>20</v>
      </c>
      <c r="E50" s="3">
        <v>100588</v>
      </c>
      <c r="F50" s="3">
        <v>1.8699999999999999E-3</v>
      </c>
      <c r="G50" s="14">
        <v>6695.5349999999999</v>
      </c>
      <c r="H50" s="14">
        <v>973.89599999999996</v>
      </c>
      <c r="I50" s="14">
        <v>7669.4309999999996</v>
      </c>
      <c r="J50" s="14">
        <v>973.89599999999996</v>
      </c>
      <c r="K50" s="14">
        <v>973.89599999999996</v>
      </c>
    </row>
    <row r="51" spans="1:11" x14ac:dyDescent="0.25">
      <c r="A51" s="2">
        <v>46054</v>
      </c>
      <c r="B51" s="3" t="s">
        <v>10</v>
      </c>
      <c r="C51" s="3" t="s">
        <v>19</v>
      </c>
      <c r="D51" s="3" t="s">
        <v>20</v>
      </c>
      <c r="E51" s="3">
        <v>100588</v>
      </c>
      <c r="F51" s="3">
        <v>1.8699999999999999E-3</v>
      </c>
      <c r="G51" s="14">
        <v>6047.58</v>
      </c>
      <c r="H51" s="14">
        <v>879.64800000000002</v>
      </c>
      <c r="I51" s="14">
        <v>6927.2279999999992</v>
      </c>
      <c r="J51" s="14">
        <v>879.64800000000002</v>
      </c>
      <c r="K51" s="14">
        <v>879.64800000000002</v>
      </c>
    </row>
    <row r="52" spans="1:11" x14ac:dyDescent="0.25">
      <c r="A52" s="2">
        <v>46082</v>
      </c>
      <c r="B52" s="3" t="s">
        <v>10</v>
      </c>
      <c r="C52" s="3" t="s">
        <v>19</v>
      </c>
      <c r="D52" s="3" t="s">
        <v>20</v>
      </c>
      <c r="E52" s="3">
        <v>100588</v>
      </c>
      <c r="F52" s="3">
        <v>1.8699999999999999E-3</v>
      </c>
      <c r="G52" s="14">
        <v>6695.5349999999999</v>
      </c>
      <c r="H52" s="14">
        <v>973.89599999999996</v>
      </c>
      <c r="I52" s="14">
        <v>7669.4309999999996</v>
      </c>
      <c r="J52" s="14">
        <v>973.89599999999996</v>
      </c>
      <c r="K52" s="14">
        <v>973.89599999999996</v>
      </c>
    </row>
    <row r="53" spans="1:11" x14ac:dyDescent="0.25">
      <c r="A53" s="2">
        <v>46113</v>
      </c>
      <c r="B53" s="3" t="s">
        <v>10</v>
      </c>
      <c r="C53" s="3" t="s">
        <v>19</v>
      </c>
      <c r="D53" s="3" t="s">
        <v>20</v>
      </c>
      <c r="E53" s="3">
        <v>100588</v>
      </c>
      <c r="F53" s="3">
        <v>1.8699999999999999E-3</v>
      </c>
      <c r="G53" s="14">
        <v>6479.5499999999993</v>
      </c>
      <c r="H53" s="14">
        <v>942.48</v>
      </c>
      <c r="I53" s="14">
        <v>7422.03</v>
      </c>
      <c r="J53" s="14">
        <v>942.48</v>
      </c>
      <c r="K53" s="14">
        <v>942.48</v>
      </c>
    </row>
    <row r="54" spans="1:11" x14ac:dyDescent="0.25">
      <c r="A54" s="2">
        <v>46143</v>
      </c>
      <c r="B54" s="3" t="s">
        <v>10</v>
      </c>
      <c r="C54" s="3" t="s">
        <v>19</v>
      </c>
      <c r="D54" s="3" t="s">
        <v>20</v>
      </c>
      <c r="E54" s="3">
        <v>100588</v>
      </c>
      <c r="F54" s="3">
        <v>1.8699999999999999E-3</v>
      </c>
      <c r="G54" s="14">
        <v>6695.5349999999999</v>
      </c>
      <c r="H54" s="14">
        <v>973.89599999999996</v>
      </c>
      <c r="I54" s="14">
        <v>7669.4309999999996</v>
      </c>
      <c r="J54" s="14">
        <v>973.89599999999996</v>
      </c>
      <c r="K54" s="14">
        <v>973.89599999999996</v>
      </c>
    </row>
    <row r="55" spans="1:11" x14ac:dyDescent="0.25">
      <c r="A55" s="2">
        <v>46174</v>
      </c>
      <c r="B55" s="3" t="s">
        <v>10</v>
      </c>
      <c r="C55" s="3" t="s">
        <v>19</v>
      </c>
      <c r="D55" s="3" t="s">
        <v>20</v>
      </c>
      <c r="E55" s="3">
        <v>100588</v>
      </c>
      <c r="F55" s="3">
        <v>1.8699999999999999E-3</v>
      </c>
      <c r="G55" s="14">
        <v>6479.5499999999993</v>
      </c>
      <c r="H55" s="14">
        <v>942.48</v>
      </c>
      <c r="I55" s="14">
        <v>7422.03</v>
      </c>
      <c r="J55" s="14">
        <v>942.48</v>
      </c>
      <c r="K55" s="14">
        <v>942.48</v>
      </c>
    </row>
    <row r="56" spans="1:11" x14ac:dyDescent="0.25">
      <c r="A56" s="2">
        <v>46204</v>
      </c>
      <c r="B56" s="3" t="s">
        <v>10</v>
      </c>
      <c r="C56" s="3" t="s">
        <v>19</v>
      </c>
      <c r="D56" s="3" t="s">
        <v>20</v>
      </c>
      <c r="E56" s="3">
        <v>100588</v>
      </c>
      <c r="F56" s="3">
        <v>1.8699999999999999E-3</v>
      </c>
      <c r="G56" s="14">
        <v>6695.5349999999999</v>
      </c>
      <c r="H56" s="14">
        <v>973.89599999999996</v>
      </c>
      <c r="I56" s="14">
        <v>7669.4309999999996</v>
      </c>
      <c r="J56" s="14">
        <v>973.89599999999996</v>
      </c>
      <c r="K56" s="14">
        <v>973.89599999999996</v>
      </c>
    </row>
    <row r="57" spans="1:11" x14ac:dyDescent="0.25">
      <c r="A57" s="2">
        <v>46235</v>
      </c>
      <c r="B57" s="3" t="s">
        <v>10</v>
      </c>
      <c r="C57" s="3" t="s">
        <v>19</v>
      </c>
      <c r="D57" s="3" t="s">
        <v>20</v>
      </c>
      <c r="E57" s="3">
        <v>100588</v>
      </c>
      <c r="F57" s="3">
        <v>1.8699999999999999E-3</v>
      </c>
      <c r="G57" s="14">
        <v>6695.5349999999999</v>
      </c>
      <c r="H57" s="14">
        <v>973.89599999999996</v>
      </c>
      <c r="I57" s="14">
        <v>7669.4309999999996</v>
      </c>
      <c r="J57" s="14">
        <v>973.89599999999996</v>
      </c>
      <c r="K57" s="14">
        <v>973.89599999999996</v>
      </c>
    </row>
    <row r="58" spans="1:11" x14ac:dyDescent="0.25">
      <c r="A58" s="2">
        <v>46266</v>
      </c>
      <c r="B58" s="3" t="s">
        <v>10</v>
      </c>
      <c r="C58" s="3" t="s">
        <v>19</v>
      </c>
      <c r="D58" s="3" t="s">
        <v>20</v>
      </c>
      <c r="E58" s="3">
        <v>100588</v>
      </c>
      <c r="F58" s="3">
        <v>1.8699999999999999E-3</v>
      </c>
      <c r="G58" s="14">
        <v>6479.5499999999993</v>
      </c>
      <c r="H58" s="14">
        <v>942.48</v>
      </c>
      <c r="I58" s="14">
        <v>7422.03</v>
      </c>
      <c r="J58" s="14">
        <v>942.48</v>
      </c>
      <c r="K58" s="14">
        <v>942.48</v>
      </c>
    </row>
    <row r="59" spans="1:11" x14ac:dyDescent="0.25">
      <c r="A59" s="2">
        <v>46296</v>
      </c>
      <c r="B59" s="3" t="s">
        <v>10</v>
      </c>
      <c r="C59" s="3" t="s">
        <v>19</v>
      </c>
      <c r="D59" s="3" t="s">
        <v>20</v>
      </c>
      <c r="E59" s="3">
        <v>100588</v>
      </c>
      <c r="F59" s="3">
        <v>1.8699999999999999E-3</v>
      </c>
      <c r="G59" s="14">
        <v>6695.5349999999999</v>
      </c>
      <c r="H59" s="14">
        <v>973.89599999999996</v>
      </c>
      <c r="I59" s="14">
        <v>7669.4309999999996</v>
      </c>
      <c r="J59" s="14">
        <v>973.89599999999996</v>
      </c>
      <c r="K59" s="14">
        <v>973.89599999999996</v>
      </c>
    </row>
    <row r="60" spans="1:11" x14ac:dyDescent="0.25">
      <c r="A60" s="2">
        <v>46327</v>
      </c>
      <c r="B60" s="3" t="s">
        <v>10</v>
      </c>
      <c r="C60" s="3" t="s">
        <v>19</v>
      </c>
      <c r="D60" s="3" t="s">
        <v>20</v>
      </c>
      <c r="E60" s="3">
        <v>100588</v>
      </c>
      <c r="F60" s="3">
        <v>1.8699999999999999E-3</v>
      </c>
      <c r="G60" s="14">
        <v>6479.5499999999993</v>
      </c>
      <c r="H60" s="14">
        <v>942.48</v>
      </c>
      <c r="I60" s="14">
        <v>7422.03</v>
      </c>
      <c r="J60" s="14">
        <v>942.48</v>
      </c>
      <c r="K60" s="14">
        <v>942.48</v>
      </c>
    </row>
    <row r="61" spans="1:11" x14ac:dyDescent="0.25">
      <c r="A61" s="2">
        <v>46357</v>
      </c>
      <c r="B61" s="3" t="s">
        <v>10</v>
      </c>
      <c r="C61" s="3" t="s">
        <v>19</v>
      </c>
      <c r="D61" s="3" t="s">
        <v>20</v>
      </c>
      <c r="E61" s="3">
        <v>100588</v>
      </c>
      <c r="F61" s="3">
        <v>1.8699999999999999E-3</v>
      </c>
      <c r="G61" s="14">
        <v>6695.5349999999999</v>
      </c>
      <c r="H61" s="14">
        <v>973.89599999999996</v>
      </c>
      <c r="I61" s="14">
        <v>7669.4309999999996</v>
      </c>
      <c r="J61" s="14">
        <v>973.89599999999996</v>
      </c>
      <c r="K61" s="14">
        <v>973.89599999999996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646B-E438-4AA2-B26C-8832A67414EE}">
  <dimension ref="A1:R61"/>
  <sheetViews>
    <sheetView topLeftCell="B1" workbookViewId="0">
      <selection activeCell="K4" sqref="K4"/>
    </sheetView>
  </sheetViews>
  <sheetFormatPr baseColWidth="10" defaultColWidth="9.140625" defaultRowHeight="15" x14ac:dyDescent="0.25"/>
  <cols>
    <col min="1" max="1" width="7.42578125" bestFit="1" customWidth="1"/>
    <col min="2" max="2" width="15.140625" customWidth="1"/>
    <col min="3" max="3" width="11.85546875" bestFit="1" customWidth="1"/>
    <col min="4" max="4" width="10.14062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8.7109375" bestFit="1" customWidth="1"/>
    <col min="11" max="11" width="11" bestFit="1" customWidth="1"/>
  </cols>
  <sheetData>
    <row r="1" spans="1:18" ht="4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17</v>
      </c>
      <c r="P1" t="s">
        <v>57</v>
      </c>
    </row>
    <row r="2" spans="1:18" x14ac:dyDescent="0.25">
      <c r="A2" s="2">
        <v>44562</v>
      </c>
      <c r="B2" s="3" t="s">
        <v>10</v>
      </c>
      <c r="C2" s="3" t="s">
        <v>19</v>
      </c>
      <c r="D2" s="3" t="s">
        <v>21</v>
      </c>
      <c r="E2" s="3">
        <v>100588</v>
      </c>
      <c r="F2" s="3">
        <v>1.8699999999999999E-3</v>
      </c>
      <c r="G2" s="14">
        <v>0</v>
      </c>
      <c r="H2" s="14">
        <v>2264.3081999999999</v>
      </c>
      <c r="I2" s="14">
        <v>2264.3081999999999</v>
      </c>
      <c r="J2" s="14">
        <v>0</v>
      </c>
      <c r="K2" s="14">
        <v>0</v>
      </c>
      <c r="N2" s="17">
        <f>+I2</f>
        <v>2264.3081999999999</v>
      </c>
      <c r="O2" s="17">
        <f>+'Catagena - Lineas locales'!I2</f>
        <v>7547.6939999999995</v>
      </c>
      <c r="P2" s="19">
        <f>+O2+N2</f>
        <v>9812.002199999999</v>
      </c>
      <c r="Q2">
        <f>+P2/F2</f>
        <v>5247060</v>
      </c>
      <c r="R2">
        <f>+Q2/(42*30)</f>
        <v>4164.333333333333</v>
      </c>
    </row>
    <row r="3" spans="1:18" x14ac:dyDescent="0.25">
      <c r="A3" s="2">
        <v>44593</v>
      </c>
      <c r="B3" s="3" t="s">
        <v>10</v>
      </c>
      <c r="C3" s="3" t="s">
        <v>19</v>
      </c>
      <c r="D3" s="3" t="s">
        <v>21</v>
      </c>
      <c r="E3" s="3">
        <v>100588</v>
      </c>
      <c r="F3" s="3">
        <v>1.8699999999999999E-3</v>
      </c>
      <c r="G3" s="14">
        <v>0</v>
      </c>
      <c r="H3" s="14">
        <v>941.22335999999996</v>
      </c>
      <c r="I3" s="14">
        <v>941.22335999999996</v>
      </c>
      <c r="J3" s="14">
        <v>0</v>
      </c>
      <c r="K3" s="14">
        <v>0</v>
      </c>
      <c r="N3" s="17">
        <f t="shared" ref="N3:N61" si="0">+I3</f>
        <v>941.22335999999996</v>
      </c>
      <c r="O3" s="17">
        <f>+'Catagena - Lineas locales'!I3</f>
        <v>6817.2719999999999</v>
      </c>
      <c r="P3" s="19">
        <f t="shared" ref="P3:P61" si="1">+O3+N3</f>
        <v>7758.4953599999999</v>
      </c>
      <c r="Q3">
        <f t="shared" ref="Q3:Q61" si="2">+P3/F3</f>
        <v>4148928</v>
      </c>
      <c r="R3">
        <f t="shared" ref="R3:R61" si="3">+Q3/(42*30)</f>
        <v>3292.8</v>
      </c>
    </row>
    <row r="4" spans="1:18" x14ac:dyDescent="0.25">
      <c r="A4" s="2">
        <v>44621</v>
      </c>
      <c r="B4" s="3" t="s">
        <v>10</v>
      </c>
      <c r="C4" s="3" t="s">
        <v>19</v>
      </c>
      <c r="D4" s="3" t="s">
        <v>21</v>
      </c>
      <c r="E4" s="3">
        <v>100588</v>
      </c>
      <c r="F4" s="3">
        <v>1.8699999999999999E-3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N4" s="17">
        <f t="shared" si="0"/>
        <v>0</v>
      </c>
      <c r="O4" s="17">
        <f>+'Catagena - Lineas locales'!I4</f>
        <v>5726.3714630373224</v>
      </c>
      <c r="P4" s="19">
        <f t="shared" si="1"/>
        <v>5726.3714630373224</v>
      </c>
      <c r="Q4">
        <f t="shared" si="2"/>
        <v>3062230.7288969639</v>
      </c>
      <c r="R4">
        <f t="shared" si="3"/>
        <v>2430.3418483309238</v>
      </c>
    </row>
    <row r="5" spans="1:18" x14ac:dyDescent="0.25">
      <c r="A5" s="2">
        <v>44652</v>
      </c>
      <c r="B5" s="3" t="s">
        <v>10</v>
      </c>
      <c r="C5" s="3" t="s">
        <v>19</v>
      </c>
      <c r="D5" s="3" t="s">
        <v>21</v>
      </c>
      <c r="E5" s="3">
        <v>100588</v>
      </c>
      <c r="F5" s="3">
        <v>1.8699999999999999E-3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N5" s="17">
        <f t="shared" si="0"/>
        <v>0</v>
      </c>
      <c r="O5" s="17">
        <f>+'Catagena - Lineas locales'!I5</f>
        <v>5732.0398528625883</v>
      </c>
      <c r="P5" s="19">
        <f t="shared" si="1"/>
        <v>5732.0398528625883</v>
      </c>
      <c r="Q5">
        <f t="shared" si="2"/>
        <v>3065261.9534024536</v>
      </c>
      <c r="R5">
        <f t="shared" si="3"/>
        <v>2432.7475820654395</v>
      </c>
    </row>
    <row r="6" spans="1:18" x14ac:dyDescent="0.25">
      <c r="A6" s="2">
        <v>44682</v>
      </c>
      <c r="B6" s="3" t="s">
        <v>10</v>
      </c>
      <c r="C6" s="3" t="s">
        <v>19</v>
      </c>
      <c r="D6" s="3" t="s">
        <v>21</v>
      </c>
      <c r="E6" s="3">
        <v>100588</v>
      </c>
      <c r="F6" s="3">
        <v>1.8699999999999999E-3</v>
      </c>
      <c r="G6" s="14">
        <v>0</v>
      </c>
      <c r="H6" s="14">
        <v>221.56134</v>
      </c>
      <c r="I6" s="14">
        <v>221.56134</v>
      </c>
      <c r="J6" s="14">
        <v>0</v>
      </c>
      <c r="K6" s="14">
        <v>0</v>
      </c>
      <c r="N6" s="17">
        <f t="shared" si="0"/>
        <v>221.56134</v>
      </c>
      <c r="O6" s="17">
        <f>+'Catagena - Lineas locales'!I6</f>
        <v>7547.6939999999995</v>
      </c>
      <c r="P6" s="19">
        <f t="shared" si="1"/>
        <v>7769.2553399999997</v>
      </c>
      <c r="Q6">
        <f t="shared" si="2"/>
        <v>4154682</v>
      </c>
      <c r="R6">
        <f t="shared" si="3"/>
        <v>3297.3666666666668</v>
      </c>
    </row>
    <row r="7" spans="1:18" x14ac:dyDescent="0.25">
      <c r="A7" s="2">
        <v>44713</v>
      </c>
      <c r="B7" s="3" t="s">
        <v>10</v>
      </c>
      <c r="C7" s="3" t="s">
        <v>19</v>
      </c>
      <c r="D7" s="3" t="s">
        <v>21</v>
      </c>
      <c r="E7" s="3">
        <v>100588</v>
      </c>
      <c r="F7" s="3">
        <v>1.8699999999999999E-3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N7" s="17">
        <f t="shared" si="0"/>
        <v>0</v>
      </c>
      <c r="O7" s="17">
        <f>+'Catagena - Lineas locales'!I7</f>
        <v>6707.9590238026121</v>
      </c>
      <c r="P7" s="19">
        <f t="shared" si="1"/>
        <v>6707.9590238026121</v>
      </c>
      <c r="Q7">
        <f t="shared" si="2"/>
        <v>3587143.8629960492</v>
      </c>
      <c r="R7">
        <f t="shared" si="3"/>
        <v>2846.9395738063881</v>
      </c>
    </row>
    <row r="8" spans="1:18" x14ac:dyDescent="0.25">
      <c r="A8" s="2">
        <v>44743</v>
      </c>
      <c r="B8" s="3" t="s">
        <v>10</v>
      </c>
      <c r="C8" s="3" t="s">
        <v>19</v>
      </c>
      <c r="D8" s="3" t="s">
        <v>21</v>
      </c>
      <c r="E8" s="3">
        <v>100588</v>
      </c>
      <c r="F8" s="3">
        <v>1.8699999999999999E-3</v>
      </c>
      <c r="G8" s="14">
        <v>653.83834639687154</v>
      </c>
      <c r="H8" s="14">
        <v>0</v>
      </c>
      <c r="I8" s="14">
        <v>653.83834639687154</v>
      </c>
      <c r="J8" s="14">
        <v>0</v>
      </c>
      <c r="K8" s="14">
        <v>0</v>
      </c>
      <c r="N8" s="17">
        <f t="shared" si="0"/>
        <v>653.83834639687154</v>
      </c>
      <c r="O8" s="17">
        <f>+'Catagena - Lineas locales'!I8</f>
        <v>7669.4309999999996</v>
      </c>
      <c r="P8" s="19">
        <f t="shared" si="1"/>
        <v>8323.2693463968717</v>
      </c>
      <c r="Q8">
        <f t="shared" si="2"/>
        <v>4450946.1745437821</v>
      </c>
      <c r="R8">
        <f t="shared" si="3"/>
        <v>3532.4969639236365</v>
      </c>
    </row>
    <row r="9" spans="1:18" x14ac:dyDescent="0.25">
      <c r="A9" s="2">
        <v>44774</v>
      </c>
      <c r="B9" s="3" t="s">
        <v>10</v>
      </c>
      <c r="C9" s="3" t="s">
        <v>19</v>
      </c>
      <c r="D9" s="3" t="s">
        <v>21</v>
      </c>
      <c r="E9" s="3">
        <v>100588</v>
      </c>
      <c r="F9" s="3">
        <v>1.8699999999999999E-3</v>
      </c>
      <c r="G9" s="14">
        <v>924.00404067690408</v>
      </c>
      <c r="H9" s="14">
        <v>0</v>
      </c>
      <c r="I9" s="14">
        <v>924.00404067690408</v>
      </c>
      <c r="J9" s="14">
        <v>0</v>
      </c>
      <c r="K9" s="14">
        <v>0</v>
      </c>
      <c r="N9" s="17">
        <f t="shared" si="0"/>
        <v>924.00404067690408</v>
      </c>
      <c r="O9" s="17">
        <f>+'Catagena - Lineas locales'!I9</f>
        <v>7669.4309999999996</v>
      </c>
      <c r="P9" s="19">
        <f t="shared" si="1"/>
        <v>8593.4350406769045</v>
      </c>
      <c r="Q9">
        <f t="shared" si="2"/>
        <v>4595419.8078486118</v>
      </c>
      <c r="R9">
        <f t="shared" si="3"/>
        <v>3647.1585776576285</v>
      </c>
    </row>
    <row r="10" spans="1:18" x14ac:dyDescent="0.25">
      <c r="A10" s="2">
        <v>44805</v>
      </c>
      <c r="B10" s="3" t="s">
        <v>10</v>
      </c>
      <c r="C10" s="3" t="s">
        <v>19</v>
      </c>
      <c r="D10" s="3" t="s">
        <v>21</v>
      </c>
      <c r="E10" s="3">
        <v>100588</v>
      </c>
      <c r="F10" s="3">
        <v>1.8699999999999999E-3</v>
      </c>
      <c r="G10" s="14">
        <v>1602.4608623701308</v>
      </c>
      <c r="H10" s="14">
        <v>0</v>
      </c>
      <c r="I10" s="14">
        <v>1602.4608623701308</v>
      </c>
      <c r="J10" s="14">
        <v>0</v>
      </c>
      <c r="K10" s="14">
        <v>0</v>
      </c>
      <c r="N10" s="17">
        <f t="shared" si="0"/>
        <v>1602.4608623701308</v>
      </c>
      <c r="O10" s="17">
        <f>+'Catagena - Lineas locales'!I10</f>
        <v>7422.03</v>
      </c>
      <c r="P10" s="19">
        <f t="shared" si="1"/>
        <v>9024.4908623701303</v>
      </c>
      <c r="Q10">
        <f t="shared" si="2"/>
        <v>4825930.9424439203</v>
      </c>
      <c r="R10">
        <f t="shared" si="3"/>
        <v>3830.1039225745399</v>
      </c>
    </row>
    <row r="11" spans="1:18" x14ac:dyDescent="0.25">
      <c r="A11" s="2">
        <v>44835</v>
      </c>
      <c r="B11" s="3" t="s">
        <v>10</v>
      </c>
      <c r="C11" s="3" t="s">
        <v>19</v>
      </c>
      <c r="D11" s="3" t="s">
        <v>21</v>
      </c>
      <c r="E11" s="3">
        <v>100588</v>
      </c>
      <c r="F11" s="3">
        <v>1.8699999999999999E-3</v>
      </c>
      <c r="G11" s="14">
        <v>1571.3584720281585</v>
      </c>
      <c r="H11" s="14">
        <v>0</v>
      </c>
      <c r="I11" s="14">
        <v>1571.3584720281585</v>
      </c>
      <c r="J11" s="14">
        <v>0</v>
      </c>
      <c r="K11" s="14">
        <v>0</v>
      </c>
      <c r="N11" s="17">
        <f t="shared" si="0"/>
        <v>1571.3584720281585</v>
      </c>
      <c r="O11" s="17">
        <f>+'Catagena - Lineas locales'!I11</f>
        <v>7669.4309999999996</v>
      </c>
      <c r="P11" s="19">
        <f t="shared" si="1"/>
        <v>9240.7894720281583</v>
      </c>
      <c r="Q11">
        <f t="shared" si="2"/>
        <v>4941598.6481434004</v>
      </c>
      <c r="R11">
        <f t="shared" si="3"/>
        <v>3921.9036890026987</v>
      </c>
    </row>
    <row r="12" spans="1:18" x14ac:dyDescent="0.25">
      <c r="A12" s="2">
        <v>44866</v>
      </c>
      <c r="B12" s="3" t="s">
        <v>10</v>
      </c>
      <c r="C12" s="3" t="s">
        <v>19</v>
      </c>
      <c r="D12" s="3" t="s">
        <v>21</v>
      </c>
      <c r="E12" s="3">
        <v>100588</v>
      </c>
      <c r="F12" s="3">
        <v>1.8699999999999999E-3</v>
      </c>
      <c r="G12" s="14">
        <v>1465.7088645211688</v>
      </c>
      <c r="H12" s="14">
        <v>0</v>
      </c>
      <c r="I12" s="14">
        <v>1465.7088645211688</v>
      </c>
      <c r="J12" s="14">
        <v>0</v>
      </c>
      <c r="K12" s="14">
        <v>0</v>
      </c>
      <c r="N12" s="17">
        <f t="shared" si="0"/>
        <v>1465.7088645211688</v>
      </c>
      <c r="O12" s="17">
        <f>+'Catagena - Lineas locales'!I12</f>
        <v>7422.03</v>
      </c>
      <c r="P12" s="19">
        <f t="shared" si="1"/>
        <v>8887.7388645211686</v>
      </c>
      <c r="Q12">
        <f t="shared" si="2"/>
        <v>4752801.5318295024</v>
      </c>
      <c r="R12">
        <f t="shared" si="3"/>
        <v>3772.0647078011925</v>
      </c>
    </row>
    <row r="13" spans="1:18" x14ac:dyDescent="0.25">
      <c r="A13" s="2">
        <v>44896</v>
      </c>
      <c r="B13" s="3" t="s">
        <v>10</v>
      </c>
      <c r="C13" s="3" t="s">
        <v>19</v>
      </c>
      <c r="D13" s="3" t="s">
        <v>21</v>
      </c>
      <c r="E13" s="3">
        <v>100588</v>
      </c>
      <c r="F13" s="3">
        <v>1.8699999999999999E-3</v>
      </c>
      <c r="G13" s="14">
        <v>1207.9162409077867</v>
      </c>
      <c r="H13" s="14">
        <v>0</v>
      </c>
      <c r="I13" s="14">
        <v>1207.9162409077867</v>
      </c>
      <c r="J13" s="14">
        <v>0</v>
      </c>
      <c r="K13" s="14">
        <v>0</v>
      </c>
      <c r="N13" s="17">
        <f t="shared" si="0"/>
        <v>1207.9162409077867</v>
      </c>
      <c r="O13" s="17">
        <f>+'Catagena - Lineas locales'!I13</f>
        <v>7669.4309999999996</v>
      </c>
      <c r="P13" s="19">
        <f t="shared" si="1"/>
        <v>8877.3472409077858</v>
      </c>
      <c r="Q13">
        <f t="shared" si="2"/>
        <v>4747244.513854431</v>
      </c>
      <c r="R13">
        <f t="shared" si="3"/>
        <v>3767.654376074945</v>
      </c>
    </row>
    <row r="14" spans="1:18" x14ac:dyDescent="0.25">
      <c r="A14" s="2">
        <v>44927</v>
      </c>
      <c r="B14" s="3" t="s">
        <v>10</v>
      </c>
      <c r="C14" s="3" t="s">
        <v>19</v>
      </c>
      <c r="D14" s="3" t="s">
        <v>21</v>
      </c>
      <c r="E14" s="3">
        <v>100588</v>
      </c>
      <c r="F14" s="3">
        <v>1.8699999999999999E-3</v>
      </c>
      <c r="G14" s="14">
        <v>2160.6059351225804</v>
      </c>
      <c r="H14" s="14">
        <v>0</v>
      </c>
      <c r="I14" s="14">
        <v>2160.6059351225804</v>
      </c>
      <c r="J14" s="14">
        <v>0</v>
      </c>
      <c r="K14" s="14">
        <v>0</v>
      </c>
      <c r="N14" s="17">
        <f t="shared" si="0"/>
        <v>2160.6059351225804</v>
      </c>
      <c r="O14" s="17">
        <f>+'Catagena - Lineas locales'!I14</f>
        <v>7669.4309999999996</v>
      </c>
      <c r="P14" s="19">
        <f t="shared" si="1"/>
        <v>9830.03693512258</v>
      </c>
      <c r="Q14">
        <f t="shared" si="2"/>
        <v>5256704.2433810588</v>
      </c>
      <c r="R14">
        <f t="shared" si="3"/>
        <v>4171.9874947468725</v>
      </c>
    </row>
    <row r="15" spans="1:18" x14ac:dyDescent="0.25">
      <c r="A15" s="2">
        <v>44958</v>
      </c>
      <c r="B15" s="3" t="s">
        <v>10</v>
      </c>
      <c r="C15" s="3" t="s">
        <v>19</v>
      </c>
      <c r="D15" s="3" t="s">
        <v>21</v>
      </c>
      <c r="E15" s="3">
        <v>100588</v>
      </c>
      <c r="F15" s="3">
        <v>1.8699999999999999E-3</v>
      </c>
      <c r="G15" s="14">
        <v>752.64801489993181</v>
      </c>
      <c r="H15" s="14">
        <v>0</v>
      </c>
      <c r="I15" s="14">
        <v>752.64801489993181</v>
      </c>
      <c r="J15" s="14">
        <v>0</v>
      </c>
      <c r="K15" s="14">
        <v>0</v>
      </c>
      <c r="N15" s="17">
        <f t="shared" si="0"/>
        <v>752.64801489993181</v>
      </c>
      <c r="O15" s="17">
        <f>+'Catagena - Lineas locales'!I15</f>
        <v>6927.2279999999992</v>
      </c>
      <c r="P15" s="19">
        <f t="shared" si="1"/>
        <v>7679.8760148999309</v>
      </c>
      <c r="Q15">
        <f t="shared" si="2"/>
        <v>4106885.5694652037</v>
      </c>
      <c r="R15">
        <f t="shared" si="3"/>
        <v>3259.4329916390507</v>
      </c>
    </row>
    <row r="16" spans="1:18" x14ac:dyDescent="0.25">
      <c r="A16" s="2">
        <v>44986</v>
      </c>
      <c r="B16" s="3" t="s">
        <v>10</v>
      </c>
      <c r="C16" s="3" t="s">
        <v>19</v>
      </c>
      <c r="D16" s="3" t="s">
        <v>21</v>
      </c>
      <c r="E16" s="3">
        <v>100588</v>
      </c>
      <c r="F16" s="3">
        <v>1.8699999999999999E-3</v>
      </c>
      <c r="G16" s="14">
        <v>1122.8247928145784</v>
      </c>
      <c r="H16" s="14">
        <v>0</v>
      </c>
      <c r="I16" s="14">
        <v>1122.8247928145784</v>
      </c>
      <c r="J16" s="14">
        <v>0</v>
      </c>
      <c r="K16" s="14">
        <v>0</v>
      </c>
      <c r="N16" s="17">
        <f t="shared" si="0"/>
        <v>1122.8247928145784</v>
      </c>
      <c r="O16" s="17">
        <f>+'Catagena - Lineas locales'!I16</f>
        <v>7669.4309999999996</v>
      </c>
      <c r="P16" s="19">
        <f t="shared" si="1"/>
        <v>8792.2557928145779</v>
      </c>
      <c r="Q16">
        <f t="shared" si="2"/>
        <v>4701741.0656762449</v>
      </c>
      <c r="R16">
        <f t="shared" si="3"/>
        <v>3731.5405283144801</v>
      </c>
    </row>
    <row r="17" spans="1:18" x14ac:dyDescent="0.25">
      <c r="A17" s="2">
        <v>45017</v>
      </c>
      <c r="B17" s="3" t="s">
        <v>10</v>
      </c>
      <c r="C17" s="3" t="s">
        <v>19</v>
      </c>
      <c r="D17" s="3" t="s">
        <v>21</v>
      </c>
      <c r="E17" s="3">
        <v>100588</v>
      </c>
      <c r="F17" s="3">
        <v>1.8699999999999999E-3</v>
      </c>
      <c r="G17" s="14">
        <v>1986.8923073196254</v>
      </c>
      <c r="H17" s="14">
        <v>0</v>
      </c>
      <c r="I17" s="14">
        <v>1986.8923073196254</v>
      </c>
      <c r="J17" s="14">
        <v>0</v>
      </c>
      <c r="K17" s="14">
        <v>0</v>
      </c>
      <c r="N17" s="17">
        <f t="shared" si="0"/>
        <v>1986.8923073196254</v>
      </c>
      <c r="O17" s="17">
        <f>+'Catagena - Lineas locales'!I17</f>
        <v>7422.03</v>
      </c>
      <c r="P17" s="19">
        <f t="shared" si="1"/>
        <v>9408.9223073196245</v>
      </c>
      <c r="Q17">
        <f t="shared" si="2"/>
        <v>5031509.2552511366</v>
      </c>
      <c r="R17">
        <f t="shared" si="3"/>
        <v>3993.2613136913783</v>
      </c>
    </row>
    <row r="18" spans="1:18" x14ac:dyDescent="0.25">
      <c r="A18" s="2">
        <v>45047</v>
      </c>
      <c r="B18" s="3" t="s">
        <v>10</v>
      </c>
      <c r="C18" s="3" t="s">
        <v>19</v>
      </c>
      <c r="D18" s="3" t="s">
        <v>21</v>
      </c>
      <c r="E18" s="3">
        <v>100588</v>
      </c>
      <c r="F18" s="3">
        <v>1.8699999999999999E-3</v>
      </c>
      <c r="G18" s="14">
        <v>1858.1430043252856</v>
      </c>
      <c r="H18" s="14">
        <v>0</v>
      </c>
      <c r="I18" s="14">
        <v>1858.1430043252856</v>
      </c>
      <c r="J18" s="14">
        <v>0</v>
      </c>
      <c r="K18" s="14">
        <v>0</v>
      </c>
      <c r="N18" s="17">
        <f t="shared" si="0"/>
        <v>1858.1430043252856</v>
      </c>
      <c r="O18" s="17">
        <f>+'Catagena - Lineas locales'!I18</f>
        <v>7669.4309999999996</v>
      </c>
      <c r="P18" s="19">
        <f t="shared" si="1"/>
        <v>9527.5740043252845</v>
      </c>
      <c r="Q18">
        <f t="shared" si="2"/>
        <v>5094959.3606017567</v>
      </c>
      <c r="R18">
        <f t="shared" si="3"/>
        <v>4043.6185401601242</v>
      </c>
    </row>
    <row r="19" spans="1:18" x14ac:dyDescent="0.25">
      <c r="A19" s="2">
        <v>45078</v>
      </c>
      <c r="B19" s="3" t="s">
        <v>10</v>
      </c>
      <c r="C19" s="3" t="s">
        <v>19</v>
      </c>
      <c r="D19" s="3" t="s">
        <v>21</v>
      </c>
      <c r="E19" s="3">
        <v>100588</v>
      </c>
      <c r="F19" s="3">
        <v>1.8699999999999999E-3</v>
      </c>
      <c r="G19" s="14">
        <v>963.68113495730427</v>
      </c>
      <c r="H19" s="14">
        <v>0</v>
      </c>
      <c r="I19" s="14">
        <v>963.68113495730427</v>
      </c>
      <c r="J19" s="14">
        <v>0</v>
      </c>
      <c r="K19" s="14">
        <v>0</v>
      </c>
      <c r="N19" s="17">
        <f t="shared" si="0"/>
        <v>963.68113495730427</v>
      </c>
      <c r="O19" s="17">
        <f>+'Catagena - Lineas locales'!I19</f>
        <v>7422.03</v>
      </c>
      <c r="P19" s="19">
        <f t="shared" si="1"/>
        <v>8385.7111349573042</v>
      </c>
      <c r="Q19">
        <f t="shared" si="2"/>
        <v>4484337.5053247614</v>
      </c>
      <c r="R19">
        <f t="shared" si="3"/>
        <v>3558.9980200990171</v>
      </c>
    </row>
    <row r="20" spans="1:18" x14ac:dyDescent="0.25">
      <c r="A20" s="2">
        <v>45108</v>
      </c>
      <c r="B20" s="3" t="s">
        <v>10</v>
      </c>
      <c r="C20" s="3" t="s">
        <v>19</v>
      </c>
      <c r="D20" s="3" t="s">
        <v>21</v>
      </c>
      <c r="E20" s="3">
        <v>100588</v>
      </c>
      <c r="F20" s="3">
        <v>1.8699999999999999E-3</v>
      </c>
      <c r="G20" s="14">
        <v>1533.9513457914013</v>
      </c>
      <c r="H20" s="14">
        <v>0</v>
      </c>
      <c r="I20" s="14">
        <v>1533.9513457914013</v>
      </c>
      <c r="J20" s="14">
        <v>0</v>
      </c>
      <c r="K20" s="14">
        <v>0</v>
      </c>
      <c r="N20" s="17">
        <f t="shared" si="0"/>
        <v>1533.9513457914013</v>
      </c>
      <c r="O20" s="17">
        <f>+'Catagena - Lineas locales'!I20</f>
        <v>7669.4309999999996</v>
      </c>
      <c r="P20" s="19">
        <f t="shared" si="1"/>
        <v>9203.3823457914004</v>
      </c>
      <c r="Q20">
        <f t="shared" si="2"/>
        <v>4921594.8373216046</v>
      </c>
      <c r="R20">
        <f t="shared" si="3"/>
        <v>3906.02764866794</v>
      </c>
    </row>
    <row r="21" spans="1:18" x14ac:dyDescent="0.25">
      <c r="A21" s="2">
        <v>45139</v>
      </c>
      <c r="B21" s="3" t="s">
        <v>10</v>
      </c>
      <c r="C21" s="3" t="s">
        <v>19</v>
      </c>
      <c r="D21" s="3" t="s">
        <v>21</v>
      </c>
      <c r="E21" s="3">
        <v>100588</v>
      </c>
      <c r="F21" s="3">
        <v>1.8699999999999999E-3</v>
      </c>
      <c r="G21" s="14">
        <v>1163.0524036613078</v>
      </c>
      <c r="H21" s="14">
        <v>0</v>
      </c>
      <c r="I21" s="14">
        <v>1163.0524036613078</v>
      </c>
      <c r="J21" s="14">
        <v>0</v>
      </c>
      <c r="K21" s="14">
        <v>0</v>
      </c>
      <c r="N21" s="17">
        <f t="shared" si="0"/>
        <v>1163.0524036613078</v>
      </c>
      <c r="O21" s="17">
        <f>+'Catagena - Lineas locales'!I21</f>
        <v>7669.4309999999996</v>
      </c>
      <c r="P21" s="19">
        <f t="shared" si="1"/>
        <v>8832.4834036613065</v>
      </c>
      <c r="Q21">
        <f t="shared" si="2"/>
        <v>4723253.1570381317</v>
      </c>
      <c r="R21">
        <f t="shared" si="3"/>
        <v>3748.61361669693</v>
      </c>
    </row>
    <row r="22" spans="1:18" x14ac:dyDescent="0.25">
      <c r="A22" s="2">
        <v>45170</v>
      </c>
      <c r="B22" s="3" t="s">
        <v>10</v>
      </c>
      <c r="C22" s="3" t="s">
        <v>19</v>
      </c>
      <c r="D22" s="3" t="s">
        <v>21</v>
      </c>
      <c r="E22" s="3">
        <v>100588</v>
      </c>
      <c r="F22" s="3">
        <v>1.8699999999999999E-3</v>
      </c>
      <c r="G22" s="14">
        <v>191.01976350892792</v>
      </c>
      <c r="H22" s="14">
        <v>0</v>
      </c>
      <c r="I22" s="14">
        <v>191.01976350892792</v>
      </c>
      <c r="J22" s="14">
        <v>0</v>
      </c>
      <c r="K22" s="14">
        <v>0</v>
      </c>
      <c r="N22" s="17">
        <f t="shared" si="0"/>
        <v>191.01976350892792</v>
      </c>
      <c r="O22" s="17">
        <f>+'Catagena - Lineas locales'!I22</f>
        <v>7422.03</v>
      </c>
      <c r="P22" s="19">
        <f t="shared" si="1"/>
        <v>7613.0497635089278</v>
      </c>
      <c r="Q22">
        <f t="shared" si="2"/>
        <v>4071149.606154507</v>
      </c>
      <c r="R22">
        <f t="shared" si="3"/>
        <v>3231.0711159956404</v>
      </c>
    </row>
    <row r="23" spans="1:18" x14ac:dyDescent="0.25">
      <c r="A23" s="2">
        <v>45200</v>
      </c>
      <c r="B23" s="3" t="s">
        <v>10</v>
      </c>
      <c r="C23" s="3" t="s">
        <v>19</v>
      </c>
      <c r="D23" s="3" t="s">
        <v>21</v>
      </c>
      <c r="E23" s="3">
        <v>100588</v>
      </c>
      <c r="F23" s="3">
        <v>1.8699999999999999E-3</v>
      </c>
      <c r="G23" s="14">
        <v>552.1452176906887</v>
      </c>
      <c r="H23" s="14">
        <v>0</v>
      </c>
      <c r="I23" s="14">
        <v>552.1452176906887</v>
      </c>
      <c r="J23" s="14">
        <v>0</v>
      </c>
      <c r="K23" s="14">
        <v>0</v>
      </c>
      <c r="N23" s="17">
        <f t="shared" si="0"/>
        <v>552.1452176906887</v>
      </c>
      <c r="O23" s="17">
        <f>+'Catagena - Lineas locales'!I23</f>
        <v>7669.4309999999996</v>
      </c>
      <c r="P23" s="19">
        <f t="shared" si="1"/>
        <v>8221.5762176906883</v>
      </c>
      <c r="Q23">
        <f t="shared" si="2"/>
        <v>4396564.8222944858</v>
      </c>
      <c r="R23">
        <f t="shared" si="3"/>
        <v>3489.3371605511793</v>
      </c>
    </row>
    <row r="24" spans="1:18" x14ac:dyDescent="0.25">
      <c r="A24" s="2">
        <v>45231</v>
      </c>
      <c r="B24" s="3" t="s">
        <v>10</v>
      </c>
      <c r="C24" s="3" t="s">
        <v>19</v>
      </c>
      <c r="D24" s="3" t="s">
        <v>21</v>
      </c>
      <c r="E24" s="3">
        <v>100588</v>
      </c>
      <c r="F24" s="3">
        <v>1.8699999999999999E-3</v>
      </c>
      <c r="G24" s="14">
        <v>694.0126815190423</v>
      </c>
      <c r="H24" s="14">
        <v>0</v>
      </c>
      <c r="I24" s="14">
        <v>694.0126815190423</v>
      </c>
      <c r="J24" s="14">
        <v>0</v>
      </c>
      <c r="K24" s="14">
        <v>0</v>
      </c>
      <c r="N24" s="17">
        <f t="shared" si="0"/>
        <v>694.0126815190423</v>
      </c>
      <c r="O24" s="17">
        <f>+'Catagena - Lineas locales'!I24</f>
        <v>7422.03</v>
      </c>
      <c r="P24" s="19">
        <f t="shared" si="1"/>
        <v>8116.0426815190422</v>
      </c>
      <c r="Q24">
        <f t="shared" si="2"/>
        <v>4340129.7762133917</v>
      </c>
      <c r="R24">
        <f t="shared" si="3"/>
        <v>3444.5474414391997</v>
      </c>
    </row>
    <row r="25" spans="1:18" x14ac:dyDescent="0.25">
      <c r="A25" s="2">
        <v>45261</v>
      </c>
      <c r="B25" s="3" t="s">
        <v>10</v>
      </c>
      <c r="C25" s="3" t="s">
        <v>19</v>
      </c>
      <c r="D25" s="3" t="s">
        <v>21</v>
      </c>
      <c r="E25" s="3">
        <v>100588</v>
      </c>
      <c r="F25" s="3">
        <v>1.8699999999999999E-3</v>
      </c>
      <c r="G25" s="14">
        <v>1828.9102567304351</v>
      </c>
      <c r="H25" s="14">
        <v>0</v>
      </c>
      <c r="I25" s="14">
        <v>1828.9102567304351</v>
      </c>
      <c r="J25" s="14">
        <v>0</v>
      </c>
      <c r="K25" s="14">
        <v>0</v>
      </c>
      <c r="N25" s="17">
        <f t="shared" si="0"/>
        <v>1828.9102567304351</v>
      </c>
      <c r="O25" s="17">
        <f>+'Catagena - Lineas locales'!I25</f>
        <v>7669.4309999999996</v>
      </c>
      <c r="P25" s="19">
        <f t="shared" si="1"/>
        <v>9498.3412567304349</v>
      </c>
      <c r="Q25">
        <f t="shared" si="2"/>
        <v>5079326.8752569174</v>
      </c>
      <c r="R25">
        <f t="shared" si="3"/>
        <v>4031.2118057594585</v>
      </c>
    </row>
    <row r="26" spans="1:18" x14ac:dyDescent="0.25">
      <c r="A26" s="2">
        <v>45292</v>
      </c>
      <c r="B26" s="3" t="s">
        <v>10</v>
      </c>
      <c r="C26" s="3" t="s">
        <v>19</v>
      </c>
      <c r="D26" s="3" t="s">
        <v>21</v>
      </c>
      <c r="E26" s="3">
        <v>100588</v>
      </c>
      <c r="F26" s="3">
        <v>1.8699999999999999E-3</v>
      </c>
      <c r="G26" s="14">
        <v>2032.3694528241735</v>
      </c>
      <c r="H26" s="14">
        <v>0</v>
      </c>
      <c r="I26" s="14">
        <v>2032.3694528241735</v>
      </c>
      <c r="J26" s="14">
        <v>0</v>
      </c>
      <c r="K26" s="14">
        <v>0</v>
      </c>
      <c r="N26" s="17">
        <f t="shared" si="0"/>
        <v>2032.3694528241735</v>
      </c>
      <c r="O26" s="17">
        <f>+'Catagena - Lineas locales'!I26</f>
        <v>7669.4309999999996</v>
      </c>
      <c r="P26" s="19">
        <f t="shared" si="1"/>
        <v>9701.8004528241727</v>
      </c>
      <c r="Q26">
        <f t="shared" si="2"/>
        <v>5188128.5843979539</v>
      </c>
      <c r="R26">
        <f t="shared" si="3"/>
        <v>4117.5623685698047</v>
      </c>
    </row>
    <row r="27" spans="1:18" x14ac:dyDescent="0.25">
      <c r="A27" s="2">
        <v>45323</v>
      </c>
      <c r="B27" s="3" t="s">
        <v>10</v>
      </c>
      <c r="C27" s="3" t="s">
        <v>19</v>
      </c>
      <c r="D27" s="3" t="s">
        <v>21</v>
      </c>
      <c r="E27" s="3">
        <v>100588</v>
      </c>
      <c r="F27" s="3">
        <v>1.8699999999999999E-3</v>
      </c>
      <c r="G27" s="14">
        <v>1010.7702571507779</v>
      </c>
      <c r="H27" s="14">
        <v>0</v>
      </c>
      <c r="I27" s="14">
        <v>1010.7702571507779</v>
      </c>
      <c r="J27" s="14">
        <v>0</v>
      </c>
      <c r="K27" s="14">
        <v>0</v>
      </c>
      <c r="N27" s="17">
        <f t="shared" si="0"/>
        <v>1010.7702571507779</v>
      </c>
      <c r="O27" s="17">
        <f>+'Catagena - Lineas locales'!I27</f>
        <v>7174.6289999999999</v>
      </c>
      <c r="P27" s="19">
        <f t="shared" si="1"/>
        <v>8185.3992571507779</v>
      </c>
      <c r="Q27">
        <f t="shared" si="2"/>
        <v>4377218.8540913248</v>
      </c>
      <c r="R27">
        <f t="shared" si="3"/>
        <v>3473.9832175327974</v>
      </c>
    </row>
    <row r="28" spans="1:18" x14ac:dyDescent="0.25">
      <c r="A28" s="2">
        <v>45352</v>
      </c>
      <c r="B28" s="3" t="s">
        <v>10</v>
      </c>
      <c r="C28" s="3" t="s">
        <v>19</v>
      </c>
      <c r="D28" s="3" t="s">
        <v>21</v>
      </c>
      <c r="E28" s="3">
        <v>100588</v>
      </c>
      <c r="F28" s="3">
        <v>1.8699999999999999E-3</v>
      </c>
      <c r="G28" s="14">
        <v>1532.122550599486</v>
      </c>
      <c r="H28" s="14">
        <v>0</v>
      </c>
      <c r="I28" s="14">
        <v>1532.122550599486</v>
      </c>
      <c r="J28" s="14">
        <v>0</v>
      </c>
      <c r="K28" s="14">
        <v>0</v>
      </c>
      <c r="N28" s="17">
        <f t="shared" si="0"/>
        <v>1532.122550599486</v>
      </c>
      <c r="O28" s="17">
        <f>+'Catagena - Lineas locales'!I28</f>
        <v>7669.4309999999996</v>
      </c>
      <c r="P28" s="19">
        <f t="shared" si="1"/>
        <v>9201.5535505994849</v>
      </c>
      <c r="Q28">
        <f t="shared" si="2"/>
        <v>4920616.8719783342</v>
      </c>
      <c r="R28">
        <f t="shared" si="3"/>
        <v>3905.2514856970906</v>
      </c>
    </row>
    <row r="29" spans="1:18" x14ac:dyDescent="0.25">
      <c r="A29" s="2">
        <v>45383</v>
      </c>
      <c r="B29" s="3" t="s">
        <v>10</v>
      </c>
      <c r="C29" s="3" t="s">
        <v>19</v>
      </c>
      <c r="D29" s="3" t="s">
        <v>21</v>
      </c>
      <c r="E29" s="3">
        <v>100588</v>
      </c>
      <c r="F29" s="3">
        <v>1.8699999999999999E-3</v>
      </c>
      <c r="G29" s="14">
        <v>2324.7304640912012</v>
      </c>
      <c r="H29" s="14">
        <v>0</v>
      </c>
      <c r="I29" s="14">
        <v>2324.7304640912012</v>
      </c>
      <c r="J29" s="14">
        <v>0</v>
      </c>
      <c r="K29" s="14">
        <v>0</v>
      </c>
      <c r="N29" s="17">
        <f t="shared" si="0"/>
        <v>2324.7304640912012</v>
      </c>
      <c r="O29" s="17">
        <f>+'Catagena - Lineas locales'!I29</f>
        <v>7422.03</v>
      </c>
      <c r="P29" s="19">
        <f t="shared" si="1"/>
        <v>9746.7604640912014</v>
      </c>
      <c r="Q29">
        <f t="shared" si="2"/>
        <v>5212171.371171766</v>
      </c>
      <c r="R29">
        <f t="shared" si="3"/>
        <v>4136.6439453744179</v>
      </c>
    </row>
    <row r="30" spans="1:18" x14ac:dyDescent="0.25">
      <c r="A30" s="2">
        <v>45413</v>
      </c>
      <c r="B30" s="3" t="s">
        <v>10</v>
      </c>
      <c r="C30" s="3" t="s">
        <v>19</v>
      </c>
      <c r="D30" s="3" t="s">
        <v>21</v>
      </c>
      <c r="E30" s="3">
        <v>100588</v>
      </c>
      <c r="F30" s="3">
        <v>1.8699999999999999E-3</v>
      </c>
      <c r="G30" s="14">
        <v>1948.9343597529146</v>
      </c>
      <c r="H30" s="14">
        <v>0</v>
      </c>
      <c r="I30" s="14">
        <v>1948.9343597529146</v>
      </c>
      <c r="J30" s="14">
        <v>0</v>
      </c>
      <c r="K30" s="14">
        <v>0</v>
      </c>
      <c r="N30" s="17">
        <f t="shared" si="0"/>
        <v>1948.9343597529146</v>
      </c>
      <c r="O30" s="17">
        <f>+'Catagena - Lineas locales'!I30</f>
        <v>7669.4309999999996</v>
      </c>
      <c r="P30" s="19">
        <f t="shared" si="1"/>
        <v>9618.3653597529137</v>
      </c>
      <c r="Q30">
        <f t="shared" si="2"/>
        <v>5143510.887568403</v>
      </c>
      <c r="R30">
        <f t="shared" si="3"/>
        <v>4082.1514980701613</v>
      </c>
    </row>
    <row r="31" spans="1:18" x14ac:dyDescent="0.25">
      <c r="A31" s="2">
        <v>45444</v>
      </c>
      <c r="B31" s="3" t="s">
        <v>10</v>
      </c>
      <c r="C31" s="3" t="s">
        <v>19</v>
      </c>
      <c r="D31" s="3" t="s">
        <v>21</v>
      </c>
      <c r="E31" s="3">
        <v>100588</v>
      </c>
      <c r="F31" s="3">
        <v>1.8699999999999999E-3</v>
      </c>
      <c r="G31" s="14">
        <v>996.81043499715133</v>
      </c>
      <c r="H31" s="14">
        <v>0</v>
      </c>
      <c r="I31" s="14">
        <v>996.81043499715133</v>
      </c>
      <c r="J31" s="14">
        <v>0</v>
      </c>
      <c r="K31" s="14">
        <v>0</v>
      </c>
      <c r="N31" s="17">
        <f t="shared" si="0"/>
        <v>996.81043499715133</v>
      </c>
      <c r="O31" s="17">
        <f>+'Catagena - Lineas locales'!I31</f>
        <v>7422.03</v>
      </c>
      <c r="P31" s="19">
        <f t="shared" si="1"/>
        <v>8418.8404349971515</v>
      </c>
      <c r="Q31">
        <f t="shared" si="2"/>
        <v>4502053.7085546264</v>
      </c>
      <c r="R31">
        <f t="shared" si="3"/>
        <v>3573.0584988528781</v>
      </c>
    </row>
    <row r="32" spans="1:18" x14ac:dyDescent="0.25">
      <c r="A32" s="2">
        <v>45474</v>
      </c>
      <c r="B32" s="3" t="s">
        <v>10</v>
      </c>
      <c r="C32" s="3" t="s">
        <v>19</v>
      </c>
      <c r="D32" s="3" t="s">
        <v>21</v>
      </c>
      <c r="E32" s="3">
        <v>100588</v>
      </c>
      <c r="F32" s="3">
        <v>1.8699999999999999E-3</v>
      </c>
      <c r="G32" s="14">
        <v>1394.2576474361922</v>
      </c>
      <c r="H32" s="14">
        <v>0</v>
      </c>
      <c r="I32" s="14">
        <v>1394.2576474361922</v>
      </c>
      <c r="J32" s="14">
        <v>0</v>
      </c>
      <c r="K32" s="14">
        <v>0</v>
      </c>
      <c r="N32" s="17">
        <f t="shared" si="0"/>
        <v>1394.2576474361922</v>
      </c>
      <c r="O32" s="17">
        <f>+'Catagena - Lineas locales'!I32</f>
        <v>7669.4309999999996</v>
      </c>
      <c r="P32" s="19">
        <f t="shared" si="1"/>
        <v>9063.6886474361927</v>
      </c>
      <c r="Q32">
        <f t="shared" si="2"/>
        <v>4846892.3248321889</v>
      </c>
      <c r="R32">
        <f t="shared" si="3"/>
        <v>3846.7399403430072</v>
      </c>
    </row>
    <row r="33" spans="1:18" x14ac:dyDescent="0.25">
      <c r="A33" s="2">
        <v>45505</v>
      </c>
      <c r="B33" s="3" t="s">
        <v>10</v>
      </c>
      <c r="C33" s="3" t="s">
        <v>19</v>
      </c>
      <c r="D33" s="3" t="s">
        <v>21</v>
      </c>
      <c r="E33" s="3">
        <v>100588</v>
      </c>
      <c r="F33" s="3">
        <v>1.8699999999999999E-3</v>
      </c>
      <c r="G33" s="14">
        <v>1560.3621873956342</v>
      </c>
      <c r="H33" s="14">
        <v>0</v>
      </c>
      <c r="I33" s="14">
        <v>1560.3621873956342</v>
      </c>
      <c r="J33" s="14">
        <v>0</v>
      </c>
      <c r="K33" s="14">
        <v>0</v>
      </c>
      <c r="N33" s="17">
        <f t="shared" si="0"/>
        <v>1560.3621873956342</v>
      </c>
      <c r="O33" s="17">
        <f>+'Catagena - Lineas locales'!I33</f>
        <v>7669.4309999999996</v>
      </c>
      <c r="P33" s="19">
        <f t="shared" si="1"/>
        <v>9229.7931873956331</v>
      </c>
      <c r="Q33">
        <f t="shared" si="2"/>
        <v>4935718.2820297508</v>
      </c>
      <c r="R33">
        <f t="shared" si="3"/>
        <v>3917.2367317696435</v>
      </c>
    </row>
    <row r="34" spans="1:18" x14ac:dyDescent="0.25">
      <c r="A34" s="2">
        <v>45536</v>
      </c>
      <c r="B34" s="3" t="s">
        <v>10</v>
      </c>
      <c r="C34" s="3" t="s">
        <v>19</v>
      </c>
      <c r="D34" s="3" t="s">
        <v>21</v>
      </c>
      <c r="E34" s="3">
        <v>100588</v>
      </c>
      <c r="F34" s="3">
        <v>1.8699999999999999E-3</v>
      </c>
      <c r="G34" s="14">
        <v>1903.7772558314207</v>
      </c>
      <c r="H34" s="14">
        <v>0</v>
      </c>
      <c r="I34" s="14">
        <v>1903.7772558314207</v>
      </c>
      <c r="J34" s="14">
        <v>0</v>
      </c>
      <c r="K34" s="14">
        <v>0</v>
      </c>
      <c r="N34" s="17">
        <f t="shared" si="0"/>
        <v>1903.7772558314207</v>
      </c>
      <c r="O34" s="17">
        <f>+'Catagena - Lineas locales'!I34</f>
        <v>7422.03</v>
      </c>
      <c r="P34" s="19">
        <f t="shared" si="1"/>
        <v>9325.8072558314198</v>
      </c>
      <c r="Q34">
        <f t="shared" si="2"/>
        <v>4987062.7036531661</v>
      </c>
      <c r="R34">
        <f t="shared" si="3"/>
        <v>3957.986272740608</v>
      </c>
    </row>
    <row r="35" spans="1:18" x14ac:dyDescent="0.25">
      <c r="A35" s="2">
        <v>45566</v>
      </c>
      <c r="B35" s="3" t="s">
        <v>10</v>
      </c>
      <c r="C35" s="3" t="s">
        <v>19</v>
      </c>
      <c r="D35" s="3" t="s">
        <v>21</v>
      </c>
      <c r="E35" s="3">
        <v>100588</v>
      </c>
      <c r="F35" s="3">
        <v>1.8699999999999999E-3</v>
      </c>
      <c r="G35" s="14">
        <v>2109.7180847275004</v>
      </c>
      <c r="H35" s="14">
        <v>0</v>
      </c>
      <c r="I35" s="14">
        <v>2109.7180847275004</v>
      </c>
      <c r="J35" s="14">
        <v>0</v>
      </c>
      <c r="K35" s="14">
        <v>0</v>
      </c>
      <c r="N35" s="17">
        <f t="shared" si="0"/>
        <v>2109.7180847275004</v>
      </c>
      <c r="O35" s="17">
        <f>+'Catagena - Lineas locales'!I35</f>
        <v>7669.4309999999996</v>
      </c>
      <c r="P35" s="19">
        <f t="shared" si="1"/>
        <v>9779.1490847274999</v>
      </c>
      <c r="Q35">
        <f t="shared" si="2"/>
        <v>5229491.4891590914</v>
      </c>
      <c r="R35">
        <f t="shared" si="3"/>
        <v>4150.3900707611838</v>
      </c>
    </row>
    <row r="36" spans="1:18" x14ac:dyDescent="0.25">
      <c r="A36" s="2">
        <v>45597</v>
      </c>
      <c r="B36" s="3" t="s">
        <v>10</v>
      </c>
      <c r="C36" s="3" t="s">
        <v>19</v>
      </c>
      <c r="D36" s="3" t="s">
        <v>21</v>
      </c>
      <c r="E36" s="3">
        <v>100588</v>
      </c>
      <c r="F36" s="3">
        <v>1.8699999999999999E-3</v>
      </c>
      <c r="G36" s="14">
        <v>1836.8495813378906</v>
      </c>
      <c r="H36" s="14">
        <v>0</v>
      </c>
      <c r="I36" s="14">
        <v>1836.8495813378906</v>
      </c>
      <c r="J36" s="14">
        <v>0</v>
      </c>
      <c r="K36" s="14">
        <v>0</v>
      </c>
      <c r="N36" s="17">
        <f t="shared" si="0"/>
        <v>1836.8495813378906</v>
      </c>
      <c r="O36" s="17">
        <f>+'Catagena - Lineas locales'!I36</f>
        <v>7422.03</v>
      </c>
      <c r="P36" s="19">
        <f t="shared" si="1"/>
        <v>9258.8795813378911</v>
      </c>
      <c r="Q36">
        <f t="shared" si="2"/>
        <v>4951272.5033892468</v>
      </c>
      <c r="R36">
        <f t="shared" si="3"/>
        <v>3929.5813518962277</v>
      </c>
    </row>
    <row r="37" spans="1:18" x14ac:dyDescent="0.25">
      <c r="A37" s="2">
        <v>45627</v>
      </c>
      <c r="B37" s="3" t="s">
        <v>10</v>
      </c>
      <c r="C37" s="3" t="s">
        <v>19</v>
      </c>
      <c r="D37" s="3" t="s">
        <v>21</v>
      </c>
      <c r="E37" s="3">
        <v>100588</v>
      </c>
      <c r="F37" s="3">
        <v>1.8699999999999999E-3</v>
      </c>
      <c r="G37" s="14">
        <v>1377.7066901403914</v>
      </c>
      <c r="H37" s="14">
        <v>0</v>
      </c>
      <c r="I37" s="14">
        <v>1377.7066901403914</v>
      </c>
      <c r="J37" s="14">
        <v>0</v>
      </c>
      <c r="K37" s="14">
        <v>0</v>
      </c>
      <c r="N37" s="17">
        <f t="shared" si="0"/>
        <v>1377.7066901403914</v>
      </c>
      <c r="O37" s="17">
        <f>+'Catagena - Lineas locales'!I37</f>
        <v>7669.4309999999996</v>
      </c>
      <c r="P37" s="19">
        <f t="shared" si="1"/>
        <v>9047.137690140391</v>
      </c>
      <c r="Q37">
        <f t="shared" si="2"/>
        <v>4838041.5455296207</v>
      </c>
      <c r="R37">
        <f t="shared" si="3"/>
        <v>3839.7155123250959</v>
      </c>
    </row>
    <row r="38" spans="1:18" x14ac:dyDescent="0.25">
      <c r="A38" s="2">
        <v>45658</v>
      </c>
      <c r="B38" s="3" t="s">
        <v>10</v>
      </c>
      <c r="C38" s="3" t="s">
        <v>19</v>
      </c>
      <c r="D38" s="3" t="s">
        <v>21</v>
      </c>
      <c r="E38" s="3">
        <v>100588</v>
      </c>
      <c r="F38" s="3">
        <v>1.8699999999999999E-3</v>
      </c>
      <c r="G38" s="14">
        <v>2032.3694528241735</v>
      </c>
      <c r="H38" s="14">
        <v>0</v>
      </c>
      <c r="I38" s="14">
        <v>2032.3694528241735</v>
      </c>
      <c r="J38" s="14">
        <v>0</v>
      </c>
      <c r="K38" s="14">
        <v>0</v>
      </c>
      <c r="N38" s="17">
        <f t="shared" si="0"/>
        <v>2032.3694528241735</v>
      </c>
      <c r="O38" s="17">
        <f>+'Catagena - Lineas locales'!I38</f>
        <v>7669.4309999999996</v>
      </c>
      <c r="P38" s="19">
        <f t="shared" si="1"/>
        <v>9701.8004528241727</v>
      </c>
      <c r="Q38">
        <f t="shared" si="2"/>
        <v>5188128.5843979539</v>
      </c>
      <c r="R38">
        <f t="shared" si="3"/>
        <v>4117.5623685698047</v>
      </c>
    </row>
    <row r="39" spans="1:18" x14ac:dyDescent="0.25">
      <c r="A39" s="2">
        <v>45689</v>
      </c>
      <c r="B39" s="3" t="s">
        <v>10</v>
      </c>
      <c r="C39" s="3" t="s">
        <v>19</v>
      </c>
      <c r="D39" s="3" t="s">
        <v>21</v>
      </c>
      <c r="E39" s="3">
        <v>100588</v>
      </c>
      <c r="F39" s="3">
        <v>1.8699999999999999E-3</v>
      </c>
      <c r="G39" s="14">
        <v>975.91611035247524</v>
      </c>
      <c r="H39" s="14">
        <v>0</v>
      </c>
      <c r="I39" s="14">
        <v>975.91611035247524</v>
      </c>
      <c r="J39" s="14">
        <v>0</v>
      </c>
      <c r="K39" s="14">
        <v>0</v>
      </c>
      <c r="N39" s="17">
        <f t="shared" si="0"/>
        <v>975.91611035247524</v>
      </c>
      <c r="O39" s="17">
        <f>+'Catagena - Lineas locales'!I39</f>
        <v>6927.2279999999992</v>
      </c>
      <c r="P39" s="19">
        <f t="shared" si="1"/>
        <v>7903.1441103524739</v>
      </c>
      <c r="Q39">
        <f t="shared" si="2"/>
        <v>4226280.2729157619</v>
      </c>
      <c r="R39">
        <f t="shared" si="3"/>
        <v>3354.1906927902874</v>
      </c>
    </row>
    <row r="40" spans="1:18" x14ac:dyDescent="0.25">
      <c r="A40" s="2">
        <v>45717</v>
      </c>
      <c r="B40" s="3" t="s">
        <v>10</v>
      </c>
      <c r="C40" s="3" t="s">
        <v>19</v>
      </c>
      <c r="D40" s="3" t="s">
        <v>21</v>
      </c>
      <c r="E40" s="3">
        <v>100588</v>
      </c>
      <c r="F40" s="3">
        <v>1.8699999999999999E-3</v>
      </c>
      <c r="G40" s="14">
        <v>1532.122550599486</v>
      </c>
      <c r="H40" s="14">
        <v>0</v>
      </c>
      <c r="I40" s="14">
        <v>1532.122550599486</v>
      </c>
      <c r="J40" s="14">
        <v>0</v>
      </c>
      <c r="K40" s="14">
        <v>0</v>
      </c>
      <c r="N40" s="17">
        <f t="shared" si="0"/>
        <v>1532.122550599486</v>
      </c>
      <c r="O40" s="17">
        <f>+'Catagena - Lineas locales'!I40</f>
        <v>7669.4309999999996</v>
      </c>
      <c r="P40" s="19">
        <f t="shared" si="1"/>
        <v>9201.5535505994849</v>
      </c>
      <c r="Q40">
        <f t="shared" si="2"/>
        <v>4920616.8719783342</v>
      </c>
      <c r="R40">
        <f t="shared" si="3"/>
        <v>3905.2514856970906</v>
      </c>
    </row>
    <row r="41" spans="1:18" x14ac:dyDescent="0.25">
      <c r="A41" s="2">
        <v>45748</v>
      </c>
      <c r="B41" s="3" t="s">
        <v>10</v>
      </c>
      <c r="C41" s="3" t="s">
        <v>19</v>
      </c>
      <c r="D41" s="3" t="s">
        <v>21</v>
      </c>
      <c r="E41" s="3">
        <v>100588</v>
      </c>
      <c r="F41" s="3">
        <v>1.8699999999999999E-3</v>
      </c>
      <c r="G41" s="14">
        <v>2324.7304640912012</v>
      </c>
      <c r="H41" s="14">
        <v>0</v>
      </c>
      <c r="I41" s="14">
        <v>2324.7304640912012</v>
      </c>
      <c r="J41" s="14">
        <v>0</v>
      </c>
      <c r="K41" s="14">
        <v>0</v>
      </c>
      <c r="N41" s="17">
        <f t="shared" si="0"/>
        <v>2324.7304640912012</v>
      </c>
      <c r="O41" s="17">
        <f>+'Catagena - Lineas locales'!I41</f>
        <v>7422.03</v>
      </c>
      <c r="P41" s="19">
        <f t="shared" si="1"/>
        <v>9746.7604640912014</v>
      </c>
      <c r="Q41">
        <f t="shared" si="2"/>
        <v>5212171.371171766</v>
      </c>
      <c r="R41">
        <f t="shared" si="3"/>
        <v>4136.6439453744179</v>
      </c>
    </row>
    <row r="42" spans="1:18" x14ac:dyDescent="0.25">
      <c r="A42" s="2">
        <v>45778</v>
      </c>
      <c r="B42" s="3" t="s">
        <v>10</v>
      </c>
      <c r="C42" s="3" t="s">
        <v>19</v>
      </c>
      <c r="D42" s="3" t="s">
        <v>21</v>
      </c>
      <c r="E42" s="3">
        <v>100588</v>
      </c>
      <c r="F42" s="3">
        <v>1.8699999999999999E-3</v>
      </c>
      <c r="G42" s="14">
        <v>1948.9343597529146</v>
      </c>
      <c r="H42" s="14">
        <v>0</v>
      </c>
      <c r="I42" s="14">
        <v>1948.9343597529146</v>
      </c>
      <c r="J42" s="14">
        <v>0</v>
      </c>
      <c r="K42" s="14">
        <v>0</v>
      </c>
      <c r="N42" s="17">
        <f t="shared" si="0"/>
        <v>1948.9343597529146</v>
      </c>
      <c r="O42" s="17">
        <f>+'Catagena - Lineas locales'!I42</f>
        <v>7669.4309999999996</v>
      </c>
      <c r="P42" s="19">
        <f t="shared" si="1"/>
        <v>9618.3653597529137</v>
      </c>
      <c r="Q42">
        <f t="shared" si="2"/>
        <v>5143510.887568403</v>
      </c>
      <c r="R42">
        <f t="shared" si="3"/>
        <v>4082.1514980701613</v>
      </c>
    </row>
    <row r="43" spans="1:18" x14ac:dyDescent="0.25">
      <c r="A43" s="2">
        <v>45809</v>
      </c>
      <c r="B43" s="3" t="s">
        <v>10</v>
      </c>
      <c r="C43" s="3" t="s">
        <v>19</v>
      </c>
      <c r="D43" s="3" t="s">
        <v>21</v>
      </c>
      <c r="E43" s="3">
        <v>100588</v>
      </c>
      <c r="F43" s="3">
        <v>1.8699999999999999E-3</v>
      </c>
      <c r="G43" s="14">
        <v>996.81043499715133</v>
      </c>
      <c r="H43" s="14">
        <v>0</v>
      </c>
      <c r="I43" s="14">
        <v>996.81043499715133</v>
      </c>
      <c r="J43" s="14">
        <v>0</v>
      </c>
      <c r="K43" s="14">
        <v>0</v>
      </c>
      <c r="N43" s="17">
        <f t="shared" si="0"/>
        <v>996.81043499715133</v>
      </c>
      <c r="O43" s="17">
        <f>+'Catagena - Lineas locales'!I43</f>
        <v>7422.03</v>
      </c>
      <c r="P43" s="19">
        <f t="shared" si="1"/>
        <v>8418.8404349971515</v>
      </c>
      <c r="Q43">
        <f t="shared" si="2"/>
        <v>4502053.7085546264</v>
      </c>
      <c r="R43">
        <f t="shared" si="3"/>
        <v>3573.0584988528781</v>
      </c>
    </row>
    <row r="44" spans="1:18" x14ac:dyDescent="0.25">
      <c r="A44" s="2">
        <v>45839</v>
      </c>
      <c r="B44" s="3" t="s">
        <v>10</v>
      </c>
      <c r="C44" s="3" t="s">
        <v>19</v>
      </c>
      <c r="D44" s="3" t="s">
        <v>21</v>
      </c>
      <c r="E44" s="3">
        <v>100588</v>
      </c>
      <c r="F44" s="3">
        <v>1.8699999999999999E-3</v>
      </c>
      <c r="G44" s="14">
        <v>1394.2576474361922</v>
      </c>
      <c r="H44" s="14">
        <v>0</v>
      </c>
      <c r="I44" s="14">
        <v>1394.2576474361922</v>
      </c>
      <c r="J44" s="14">
        <v>0</v>
      </c>
      <c r="K44" s="14">
        <v>0</v>
      </c>
      <c r="N44" s="17">
        <f t="shared" si="0"/>
        <v>1394.2576474361922</v>
      </c>
      <c r="O44" s="17">
        <f>+'Catagena - Lineas locales'!I44</f>
        <v>7669.4309999999996</v>
      </c>
      <c r="P44" s="19">
        <f t="shared" si="1"/>
        <v>9063.6886474361927</v>
      </c>
      <c r="Q44">
        <f t="shared" si="2"/>
        <v>4846892.3248321889</v>
      </c>
      <c r="R44">
        <f t="shared" si="3"/>
        <v>3846.7399403430072</v>
      </c>
    </row>
    <row r="45" spans="1:18" x14ac:dyDescent="0.25">
      <c r="A45" s="2">
        <v>45870</v>
      </c>
      <c r="B45" s="3" t="s">
        <v>10</v>
      </c>
      <c r="C45" s="3" t="s">
        <v>19</v>
      </c>
      <c r="D45" s="3" t="s">
        <v>21</v>
      </c>
      <c r="E45" s="3">
        <v>100588</v>
      </c>
      <c r="F45" s="3">
        <v>1.8699999999999999E-3</v>
      </c>
      <c r="G45" s="14">
        <v>1560.3621873956342</v>
      </c>
      <c r="H45" s="14">
        <v>0</v>
      </c>
      <c r="I45" s="14">
        <v>1560.3621873956342</v>
      </c>
      <c r="J45" s="14">
        <v>0</v>
      </c>
      <c r="K45" s="14">
        <v>0</v>
      </c>
      <c r="N45" s="17">
        <f t="shared" si="0"/>
        <v>1560.3621873956342</v>
      </c>
      <c r="O45" s="17">
        <f>+'Catagena - Lineas locales'!I45</f>
        <v>7669.4309999999996</v>
      </c>
      <c r="P45" s="19">
        <f t="shared" si="1"/>
        <v>9229.7931873956331</v>
      </c>
      <c r="Q45">
        <f t="shared" si="2"/>
        <v>4935718.2820297508</v>
      </c>
      <c r="R45">
        <f t="shared" si="3"/>
        <v>3917.2367317696435</v>
      </c>
    </row>
    <row r="46" spans="1:18" x14ac:dyDescent="0.25">
      <c r="A46" s="2">
        <v>45901</v>
      </c>
      <c r="B46" s="3" t="s">
        <v>10</v>
      </c>
      <c r="C46" s="3" t="s">
        <v>19</v>
      </c>
      <c r="D46" s="3" t="s">
        <v>21</v>
      </c>
      <c r="E46" s="3">
        <v>100588</v>
      </c>
      <c r="F46" s="3">
        <v>1.8699999999999999E-3</v>
      </c>
      <c r="G46" s="14">
        <v>1903.7772558314207</v>
      </c>
      <c r="H46" s="14">
        <v>0</v>
      </c>
      <c r="I46" s="14">
        <v>1903.7772558314207</v>
      </c>
      <c r="J46" s="14">
        <v>0</v>
      </c>
      <c r="K46" s="14">
        <v>0</v>
      </c>
      <c r="N46" s="17">
        <f t="shared" si="0"/>
        <v>1903.7772558314207</v>
      </c>
      <c r="O46" s="17">
        <f>+'Catagena - Lineas locales'!I46</f>
        <v>7422.03</v>
      </c>
      <c r="P46" s="19">
        <f t="shared" si="1"/>
        <v>9325.8072558314198</v>
      </c>
      <c r="Q46">
        <f t="shared" si="2"/>
        <v>4987062.7036531661</v>
      </c>
      <c r="R46">
        <f t="shared" si="3"/>
        <v>3957.986272740608</v>
      </c>
    </row>
    <row r="47" spans="1:18" x14ac:dyDescent="0.25">
      <c r="A47" s="2">
        <v>45931</v>
      </c>
      <c r="B47" s="3" t="s">
        <v>10</v>
      </c>
      <c r="C47" s="3" t="s">
        <v>19</v>
      </c>
      <c r="D47" s="3" t="s">
        <v>21</v>
      </c>
      <c r="E47" s="3">
        <v>100588</v>
      </c>
      <c r="F47" s="3">
        <v>1.8699999999999999E-3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N47" s="17">
        <f t="shared" si="0"/>
        <v>0</v>
      </c>
      <c r="O47" s="17">
        <f>+'Catagena - Lineas locales'!I47</f>
        <v>6385.0828424546708</v>
      </c>
      <c r="P47" s="19">
        <f t="shared" si="1"/>
        <v>6385.0828424546708</v>
      </c>
      <c r="Q47">
        <f t="shared" si="2"/>
        <v>3414482.8034516959</v>
      </c>
      <c r="R47">
        <f t="shared" si="3"/>
        <v>2709.9069868664255</v>
      </c>
    </row>
    <row r="48" spans="1:18" x14ac:dyDescent="0.25">
      <c r="A48" s="2">
        <v>45962</v>
      </c>
      <c r="B48" s="3" t="s">
        <v>10</v>
      </c>
      <c r="C48" s="3" t="s">
        <v>19</v>
      </c>
      <c r="D48" s="3" t="s">
        <v>21</v>
      </c>
      <c r="E48" s="3">
        <v>100588</v>
      </c>
      <c r="F48" s="3">
        <v>1.8699999999999999E-3</v>
      </c>
      <c r="G48" s="14">
        <v>1067.6130180268863</v>
      </c>
      <c r="H48" s="14">
        <v>0</v>
      </c>
      <c r="I48" s="14">
        <v>1067.6130180268863</v>
      </c>
      <c r="J48" s="14">
        <v>0</v>
      </c>
      <c r="K48" s="14">
        <v>0</v>
      </c>
      <c r="N48" s="17">
        <f t="shared" si="0"/>
        <v>1067.6130180268863</v>
      </c>
      <c r="O48" s="17">
        <f>+'Catagena - Lineas locales'!I48</f>
        <v>7422.03</v>
      </c>
      <c r="P48" s="19">
        <f t="shared" si="1"/>
        <v>8489.6430180268853</v>
      </c>
      <c r="Q48">
        <f t="shared" si="2"/>
        <v>4539916.052420794</v>
      </c>
      <c r="R48">
        <f t="shared" si="3"/>
        <v>3603.1079781117414</v>
      </c>
    </row>
    <row r="49" spans="1:18" x14ac:dyDescent="0.25">
      <c r="A49" s="2">
        <v>45992</v>
      </c>
      <c r="B49" s="3" t="s">
        <v>10</v>
      </c>
      <c r="C49" s="3" t="s">
        <v>19</v>
      </c>
      <c r="D49" s="3" t="s">
        <v>21</v>
      </c>
      <c r="E49" s="3">
        <v>100588</v>
      </c>
      <c r="F49" s="3">
        <v>1.8699999999999999E-3</v>
      </c>
      <c r="G49" s="14">
        <v>1377.7066901403914</v>
      </c>
      <c r="H49" s="14">
        <v>0</v>
      </c>
      <c r="I49" s="14">
        <v>1377.7066901403914</v>
      </c>
      <c r="J49" s="14">
        <v>0</v>
      </c>
      <c r="K49" s="14">
        <v>0</v>
      </c>
      <c r="N49" s="17">
        <f t="shared" si="0"/>
        <v>1377.7066901403914</v>
      </c>
      <c r="O49" s="17">
        <f>+'Catagena - Lineas locales'!I49</f>
        <v>7669.4309999999996</v>
      </c>
      <c r="P49" s="19">
        <f t="shared" si="1"/>
        <v>9047.137690140391</v>
      </c>
      <c r="Q49">
        <f t="shared" si="2"/>
        <v>4838041.5455296207</v>
      </c>
      <c r="R49">
        <f t="shared" si="3"/>
        <v>3839.7155123250959</v>
      </c>
    </row>
    <row r="50" spans="1:18" x14ac:dyDescent="0.25">
      <c r="A50" s="2">
        <v>46023</v>
      </c>
      <c r="B50" s="3" t="s">
        <v>10</v>
      </c>
      <c r="C50" s="3" t="s">
        <v>19</v>
      </c>
      <c r="D50" s="3" t="s">
        <v>21</v>
      </c>
      <c r="E50" s="3">
        <v>100588</v>
      </c>
      <c r="F50" s="3">
        <v>1.8699999999999999E-3</v>
      </c>
      <c r="G50" s="14">
        <v>1773.7814209888218</v>
      </c>
      <c r="H50" s="14">
        <v>0</v>
      </c>
      <c r="I50" s="14">
        <v>1773.7814209888218</v>
      </c>
      <c r="J50" s="14">
        <v>0</v>
      </c>
      <c r="K50" s="14">
        <v>0</v>
      </c>
      <c r="N50" s="17">
        <f t="shared" si="0"/>
        <v>1773.7814209888218</v>
      </c>
      <c r="O50" s="17">
        <f>+'Catagena - Lineas locales'!I50</f>
        <v>7669.4309999999996</v>
      </c>
      <c r="P50" s="19">
        <f t="shared" si="1"/>
        <v>9443.2124209888207</v>
      </c>
      <c r="Q50">
        <f t="shared" si="2"/>
        <v>5049846.2144325245</v>
      </c>
      <c r="R50">
        <f t="shared" si="3"/>
        <v>4007.8144558988288</v>
      </c>
    </row>
    <row r="51" spans="1:18" x14ac:dyDescent="0.25">
      <c r="A51" s="2">
        <v>46054</v>
      </c>
      <c r="B51" s="3" t="s">
        <v>10</v>
      </c>
      <c r="C51" s="3" t="s">
        <v>19</v>
      </c>
      <c r="D51" s="3" t="s">
        <v>21</v>
      </c>
      <c r="E51" s="3">
        <v>100588</v>
      </c>
      <c r="F51" s="3">
        <v>1.8699999999999999E-3</v>
      </c>
      <c r="G51" s="14">
        <v>1602.1251544415163</v>
      </c>
      <c r="H51" s="14">
        <v>0</v>
      </c>
      <c r="I51" s="14">
        <v>1602.1251544415163</v>
      </c>
      <c r="J51" s="14">
        <v>0</v>
      </c>
      <c r="K51" s="14">
        <v>0</v>
      </c>
      <c r="N51" s="17">
        <f t="shared" si="0"/>
        <v>1602.1251544415163</v>
      </c>
      <c r="O51" s="17">
        <f>+'Catagena - Lineas locales'!I51</f>
        <v>6927.2279999999992</v>
      </c>
      <c r="P51" s="19">
        <f t="shared" si="1"/>
        <v>8529.3531544415164</v>
      </c>
      <c r="Q51">
        <f t="shared" si="2"/>
        <v>4561151.4194874419</v>
      </c>
      <c r="R51">
        <f t="shared" si="3"/>
        <v>3619.9614440376522</v>
      </c>
    </row>
    <row r="52" spans="1:18" x14ac:dyDescent="0.25">
      <c r="A52" s="2">
        <v>46082</v>
      </c>
      <c r="B52" s="3" t="s">
        <v>10</v>
      </c>
      <c r="C52" s="3" t="s">
        <v>19</v>
      </c>
      <c r="D52" s="3" t="s">
        <v>21</v>
      </c>
      <c r="E52" s="3">
        <v>100588</v>
      </c>
      <c r="F52" s="3">
        <v>1.8699999999999999E-3</v>
      </c>
      <c r="G52" s="14">
        <v>1773.7814209888218</v>
      </c>
      <c r="H52" s="14">
        <v>0</v>
      </c>
      <c r="I52" s="14">
        <v>1773.7814209888218</v>
      </c>
      <c r="J52" s="14">
        <v>0</v>
      </c>
      <c r="K52" s="14">
        <v>0</v>
      </c>
      <c r="N52" s="17">
        <f t="shared" si="0"/>
        <v>1773.7814209888218</v>
      </c>
      <c r="O52" s="17">
        <f>+'Catagena - Lineas locales'!I52</f>
        <v>7669.4309999999996</v>
      </c>
      <c r="P52" s="19">
        <f t="shared" si="1"/>
        <v>9443.2124209888207</v>
      </c>
      <c r="Q52">
        <f t="shared" si="2"/>
        <v>5049846.2144325245</v>
      </c>
      <c r="R52">
        <f t="shared" si="3"/>
        <v>4007.8144558988288</v>
      </c>
    </row>
    <row r="53" spans="1:18" x14ac:dyDescent="0.25">
      <c r="A53" s="2">
        <v>46113</v>
      </c>
      <c r="B53" s="3" t="s">
        <v>10</v>
      </c>
      <c r="C53" s="3" t="s">
        <v>19</v>
      </c>
      <c r="D53" s="3" t="s">
        <v>21</v>
      </c>
      <c r="E53" s="3">
        <v>100588</v>
      </c>
      <c r="F53" s="3">
        <v>1.8699999999999999E-3</v>
      </c>
      <c r="G53" s="14">
        <v>1716.5626654730534</v>
      </c>
      <c r="H53" s="14">
        <v>0</v>
      </c>
      <c r="I53" s="14">
        <v>1716.5626654730534</v>
      </c>
      <c r="J53" s="14">
        <v>0</v>
      </c>
      <c r="K53" s="14">
        <v>0</v>
      </c>
      <c r="N53" s="17">
        <f t="shared" si="0"/>
        <v>1716.5626654730534</v>
      </c>
      <c r="O53" s="17">
        <f>+'Catagena - Lineas locales'!I53</f>
        <v>7422.03</v>
      </c>
      <c r="P53" s="19">
        <f t="shared" si="1"/>
        <v>9138.5926654730538</v>
      </c>
      <c r="Q53">
        <f t="shared" si="2"/>
        <v>4886947.9494508309</v>
      </c>
      <c r="R53">
        <f t="shared" si="3"/>
        <v>3878.5301186117704</v>
      </c>
    </row>
    <row r="54" spans="1:18" x14ac:dyDescent="0.25">
      <c r="A54" s="2">
        <v>46143</v>
      </c>
      <c r="B54" s="3" t="s">
        <v>10</v>
      </c>
      <c r="C54" s="3" t="s">
        <v>19</v>
      </c>
      <c r="D54" s="3" t="s">
        <v>21</v>
      </c>
      <c r="E54" s="3">
        <v>100588</v>
      </c>
      <c r="F54" s="3">
        <v>1.8699999999999999E-3</v>
      </c>
      <c r="G54" s="14">
        <v>1773.7814209888218</v>
      </c>
      <c r="H54" s="14">
        <v>0</v>
      </c>
      <c r="I54" s="14">
        <v>1773.7814209888218</v>
      </c>
      <c r="J54" s="14">
        <v>0</v>
      </c>
      <c r="K54" s="14">
        <v>0</v>
      </c>
      <c r="N54" s="17">
        <f t="shared" si="0"/>
        <v>1773.7814209888218</v>
      </c>
      <c r="O54" s="17">
        <f>+'Catagena - Lineas locales'!I54</f>
        <v>7669.4309999999996</v>
      </c>
      <c r="P54" s="19">
        <f t="shared" si="1"/>
        <v>9443.2124209888207</v>
      </c>
      <c r="Q54">
        <f t="shared" si="2"/>
        <v>5049846.2144325245</v>
      </c>
      <c r="R54">
        <f t="shared" si="3"/>
        <v>4007.8144558988288</v>
      </c>
    </row>
    <row r="55" spans="1:18" x14ac:dyDescent="0.25">
      <c r="A55" s="2">
        <v>46174</v>
      </c>
      <c r="B55" s="3" t="s">
        <v>10</v>
      </c>
      <c r="C55" s="3" t="s">
        <v>19</v>
      </c>
      <c r="D55" s="3" t="s">
        <v>21</v>
      </c>
      <c r="E55" s="3">
        <v>100588</v>
      </c>
      <c r="F55" s="3">
        <v>1.8699999999999999E-3</v>
      </c>
      <c r="G55" s="14">
        <v>1716.5626654730534</v>
      </c>
      <c r="H55" s="14">
        <v>0</v>
      </c>
      <c r="I55" s="14">
        <v>1716.5626654730534</v>
      </c>
      <c r="J55" s="14">
        <v>0</v>
      </c>
      <c r="K55" s="14">
        <v>0</v>
      </c>
      <c r="N55" s="17">
        <f t="shared" si="0"/>
        <v>1716.5626654730534</v>
      </c>
      <c r="O55" s="17">
        <f>+'Catagena - Lineas locales'!I55</f>
        <v>7422.03</v>
      </c>
      <c r="P55" s="19">
        <f t="shared" si="1"/>
        <v>9138.5926654730538</v>
      </c>
      <c r="Q55">
        <f t="shared" si="2"/>
        <v>4886947.9494508309</v>
      </c>
      <c r="R55">
        <f t="shared" si="3"/>
        <v>3878.5301186117704</v>
      </c>
    </row>
    <row r="56" spans="1:18" x14ac:dyDescent="0.25">
      <c r="A56" s="2">
        <v>46204</v>
      </c>
      <c r="B56" s="3" t="s">
        <v>10</v>
      </c>
      <c r="C56" s="3" t="s">
        <v>19</v>
      </c>
      <c r="D56" s="3" t="s">
        <v>21</v>
      </c>
      <c r="E56" s="3">
        <v>100588</v>
      </c>
      <c r="F56" s="3">
        <v>1.8699999999999999E-3</v>
      </c>
      <c r="G56" s="14">
        <v>1773.7814209888218</v>
      </c>
      <c r="H56" s="14">
        <v>0</v>
      </c>
      <c r="I56" s="14">
        <v>1773.7814209888218</v>
      </c>
      <c r="J56" s="14">
        <v>0</v>
      </c>
      <c r="K56" s="14">
        <v>0</v>
      </c>
      <c r="N56" s="17">
        <f t="shared" si="0"/>
        <v>1773.7814209888218</v>
      </c>
      <c r="O56" s="17">
        <f>+'Catagena - Lineas locales'!I56</f>
        <v>7669.4309999999996</v>
      </c>
      <c r="P56" s="19">
        <f t="shared" si="1"/>
        <v>9443.2124209888207</v>
      </c>
      <c r="Q56">
        <f t="shared" si="2"/>
        <v>5049846.2144325245</v>
      </c>
      <c r="R56">
        <f t="shared" si="3"/>
        <v>4007.8144558988288</v>
      </c>
    </row>
    <row r="57" spans="1:18" x14ac:dyDescent="0.25">
      <c r="A57" s="2">
        <v>46235</v>
      </c>
      <c r="B57" s="3" t="s">
        <v>10</v>
      </c>
      <c r="C57" s="3" t="s">
        <v>19</v>
      </c>
      <c r="D57" s="3" t="s">
        <v>21</v>
      </c>
      <c r="E57" s="3">
        <v>100588</v>
      </c>
      <c r="F57" s="3">
        <v>1.8699999999999999E-3</v>
      </c>
      <c r="G57" s="14">
        <v>1773.7814209888218</v>
      </c>
      <c r="H57" s="14">
        <v>0</v>
      </c>
      <c r="I57" s="14">
        <v>1773.7814209888218</v>
      </c>
      <c r="J57" s="14">
        <v>0</v>
      </c>
      <c r="K57" s="14">
        <v>0</v>
      </c>
      <c r="N57" s="17">
        <f t="shared" si="0"/>
        <v>1773.7814209888218</v>
      </c>
      <c r="O57" s="17">
        <f>+'Catagena - Lineas locales'!I57</f>
        <v>7669.4309999999996</v>
      </c>
      <c r="P57" s="19">
        <f t="shared" si="1"/>
        <v>9443.2124209888207</v>
      </c>
      <c r="Q57">
        <f t="shared" si="2"/>
        <v>5049846.2144325245</v>
      </c>
      <c r="R57">
        <f t="shared" si="3"/>
        <v>4007.8144558988288</v>
      </c>
    </row>
    <row r="58" spans="1:18" x14ac:dyDescent="0.25">
      <c r="A58" s="2">
        <v>46266</v>
      </c>
      <c r="B58" s="3" t="s">
        <v>10</v>
      </c>
      <c r="C58" s="3" t="s">
        <v>19</v>
      </c>
      <c r="D58" s="3" t="s">
        <v>21</v>
      </c>
      <c r="E58" s="3">
        <v>100588</v>
      </c>
      <c r="F58" s="3">
        <v>1.8699999999999999E-3</v>
      </c>
      <c r="G58" s="14">
        <v>1716.5626654730534</v>
      </c>
      <c r="H58" s="14">
        <v>0</v>
      </c>
      <c r="I58" s="14">
        <v>1716.5626654730534</v>
      </c>
      <c r="J58" s="14">
        <v>0</v>
      </c>
      <c r="K58" s="14">
        <v>0</v>
      </c>
      <c r="N58" s="17">
        <f t="shared" si="0"/>
        <v>1716.5626654730534</v>
      </c>
      <c r="O58" s="17">
        <f>+'Catagena - Lineas locales'!I58</f>
        <v>7422.03</v>
      </c>
      <c r="P58" s="19">
        <f t="shared" si="1"/>
        <v>9138.5926654730538</v>
      </c>
      <c r="Q58">
        <f t="shared" si="2"/>
        <v>4886947.9494508309</v>
      </c>
      <c r="R58">
        <f t="shared" si="3"/>
        <v>3878.5301186117704</v>
      </c>
    </row>
    <row r="59" spans="1:18" x14ac:dyDescent="0.25">
      <c r="A59" s="2">
        <v>46296</v>
      </c>
      <c r="B59" s="3" t="s">
        <v>10</v>
      </c>
      <c r="C59" s="3" t="s">
        <v>19</v>
      </c>
      <c r="D59" s="3" t="s">
        <v>21</v>
      </c>
      <c r="E59" s="3">
        <v>100588</v>
      </c>
      <c r="F59" s="3">
        <v>1.8699999999999999E-3</v>
      </c>
      <c r="G59" s="14">
        <v>1773.7814209888218</v>
      </c>
      <c r="H59" s="14">
        <v>0</v>
      </c>
      <c r="I59" s="14">
        <v>1773.7814209888218</v>
      </c>
      <c r="J59" s="14">
        <v>0</v>
      </c>
      <c r="K59" s="14">
        <v>0</v>
      </c>
      <c r="N59" s="17">
        <f t="shared" si="0"/>
        <v>1773.7814209888218</v>
      </c>
      <c r="O59" s="17">
        <f>+'Catagena - Lineas locales'!I59</f>
        <v>7669.4309999999996</v>
      </c>
      <c r="P59" s="19">
        <f t="shared" si="1"/>
        <v>9443.2124209888207</v>
      </c>
      <c r="Q59">
        <f t="shared" si="2"/>
        <v>5049846.2144325245</v>
      </c>
      <c r="R59">
        <f t="shared" si="3"/>
        <v>4007.8144558988288</v>
      </c>
    </row>
    <row r="60" spans="1:18" x14ac:dyDescent="0.25">
      <c r="A60" s="2">
        <v>46327</v>
      </c>
      <c r="B60" s="3" t="s">
        <v>10</v>
      </c>
      <c r="C60" s="3" t="s">
        <v>19</v>
      </c>
      <c r="D60" s="3" t="s">
        <v>21</v>
      </c>
      <c r="E60" s="3">
        <v>100588</v>
      </c>
      <c r="F60" s="3">
        <v>1.8699999999999999E-3</v>
      </c>
      <c r="G60" s="14">
        <v>1716.5626654730534</v>
      </c>
      <c r="H60" s="14">
        <v>0</v>
      </c>
      <c r="I60" s="14">
        <v>1716.5626654730534</v>
      </c>
      <c r="J60" s="14">
        <v>0</v>
      </c>
      <c r="K60" s="14">
        <v>0</v>
      </c>
      <c r="N60" s="17">
        <f t="shared" si="0"/>
        <v>1716.5626654730534</v>
      </c>
      <c r="O60" s="17">
        <f>+'Catagena - Lineas locales'!I60</f>
        <v>7422.03</v>
      </c>
      <c r="P60" s="19">
        <f t="shared" si="1"/>
        <v>9138.5926654730538</v>
      </c>
      <c r="Q60">
        <f t="shared" si="2"/>
        <v>4886947.9494508309</v>
      </c>
      <c r="R60">
        <f t="shared" si="3"/>
        <v>3878.5301186117704</v>
      </c>
    </row>
    <row r="61" spans="1:18" x14ac:dyDescent="0.25">
      <c r="A61" s="2">
        <v>46357</v>
      </c>
      <c r="B61" s="3" t="s">
        <v>10</v>
      </c>
      <c r="C61" s="3" t="s">
        <v>19</v>
      </c>
      <c r="D61" s="3" t="s">
        <v>21</v>
      </c>
      <c r="E61" s="3">
        <v>100588</v>
      </c>
      <c r="F61" s="3">
        <v>1.8699999999999999E-3</v>
      </c>
      <c r="G61" s="14">
        <v>1773.7814209888218</v>
      </c>
      <c r="H61" s="14">
        <v>0</v>
      </c>
      <c r="I61" s="14">
        <v>1773.7814209888218</v>
      </c>
      <c r="J61" s="14">
        <v>0</v>
      </c>
      <c r="K61" s="14">
        <v>0</v>
      </c>
      <c r="N61" s="17">
        <f t="shared" si="0"/>
        <v>1773.7814209888218</v>
      </c>
      <c r="O61" s="17">
        <f>+'Catagena - Lineas locales'!I61</f>
        <v>7669.4309999999996</v>
      </c>
      <c r="P61" s="19">
        <f t="shared" si="1"/>
        <v>9443.2124209888207</v>
      </c>
      <c r="Q61">
        <f t="shared" si="2"/>
        <v>5049846.2144325245</v>
      </c>
      <c r="R61">
        <f t="shared" si="3"/>
        <v>4007.8144558988288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783F-5866-442C-AF0B-E4BDDDB04A63}">
  <dimension ref="A1:R61"/>
  <sheetViews>
    <sheetView topLeftCell="B1" workbookViewId="0">
      <selection activeCell="M2" sqref="M2"/>
    </sheetView>
  </sheetViews>
  <sheetFormatPr baseColWidth="10" defaultColWidth="9.140625" defaultRowHeight="15" x14ac:dyDescent="0.25"/>
  <cols>
    <col min="1" max="1" width="7.42578125" bestFit="1" customWidth="1"/>
    <col min="2" max="2" width="13" customWidth="1"/>
    <col min="3" max="4" width="19.14062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8.7109375" bestFit="1" customWidth="1"/>
    <col min="11" max="11" width="12" bestFit="1" customWidth="1"/>
    <col min="15" max="15" width="11.5703125" bestFit="1" customWidth="1"/>
  </cols>
  <sheetData>
    <row r="1" spans="1:18" ht="4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17</v>
      </c>
      <c r="P1" s="15" t="s">
        <v>54</v>
      </c>
      <c r="Q1" s="15" t="s">
        <v>54</v>
      </c>
      <c r="R1" s="15" t="s">
        <v>55</v>
      </c>
    </row>
    <row r="2" spans="1:18" x14ac:dyDescent="0.25">
      <c r="A2" s="2">
        <v>44562</v>
      </c>
      <c r="B2" s="3" t="s">
        <v>10</v>
      </c>
      <c r="C2" s="3" t="s">
        <v>18</v>
      </c>
      <c r="D2" s="3" t="s">
        <v>18</v>
      </c>
      <c r="E2" s="3">
        <v>100655</v>
      </c>
      <c r="F2" s="3">
        <v>2.2177465964708393E-3</v>
      </c>
      <c r="G2" s="14">
        <v>0</v>
      </c>
      <c r="H2" s="14">
        <v>10726.123178961918</v>
      </c>
      <c r="I2" s="14">
        <v>10726.123178961918</v>
      </c>
      <c r="J2" s="14">
        <v>3897.6996192147999</v>
      </c>
      <c r="K2" s="14">
        <v>3897.6996192148008</v>
      </c>
      <c r="M2" s="17">
        <f>+I2/1000</f>
        <v>10.726123178961918</v>
      </c>
      <c r="P2">
        <f>+I2/F2</f>
        <v>4836496.2868303759</v>
      </c>
      <c r="Q2" s="16">
        <f>+P2/42</f>
        <v>115154.67349596132</v>
      </c>
      <c r="R2" s="18">
        <f>+Q2/30</f>
        <v>3838.4891165320441</v>
      </c>
    </row>
    <row r="3" spans="1:18" x14ac:dyDescent="0.25">
      <c r="A3" s="2">
        <v>44593</v>
      </c>
      <c r="B3" s="3" t="s">
        <v>10</v>
      </c>
      <c r="C3" s="3" t="s">
        <v>18</v>
      </c>
      <c r="D3" s="3" t="s">
        <v>18</v>
      </c>
      <c r="E3" s="3">
        <v>100655</v>
      </c>
      <c r="F3" s="3">
        <v>2.2177465964708393E-3</v>
      </c>
      <c r="G3" s="14">
        <v>0</v>
      </c>
      <c r="H3" s="14">
        <v>12753.557986362946</v>
      </c>
      <c r="I3" s="14">
        <v>12753.557986362946</v>
      </c>
      <c r="J3" s="14">
        <v>3519.8355738663699</v>
      </c>
      <c r="K3" s="14">
        <v>3519.8355738663672</v>
      </c>
      <c r="M3" s="17">
        <f t="shared" ref="M3:M28" si="0">+I3/1000</f>
        <v>12.753557986362946</v>
      </c>
    </row>
    <row r="4" spans="1:18" x14ac:dyDescent="0.25">
      <c r="A4" s="2">
        <v>44621</v>
      </c>
      <c r="B4" s="3" t="s">
        <v>10</v>
      </c>
      <c r="C4" s="3" t="s">
        <v>18</v>
      </c>
      <c r="D4" s="3" t="s">
        <v>18</v>
      </c>
      <c r="E4" s="3">
        <v>100655</v>
      </c>
      <c r="F4" s="3">
        <v>2.2177465964708393E-3</v>
      </c>
      <c r="G4" s="14">
        <v>0</v>
      </c>
      <c r="H4" s="14">
        <v>14122.21765383301</v>
      </c>
      <c r="I4" s="14">
        <v>14122.21765383301</v>
      </c>
      <c r="J4" s="14">
        <v>3891.0593305214802</v>
      </c>
      <c r="K4" s="14">
        <v>3891.0593305214843</v>
      </c>
      <c r="M4" s="17">
        <f t="shared" si="0"/>
        <v>14.12221765383301</v>
      </c>
    </row>
    <row r="5" spans="1:18" x14ac:dyDescent="0.25">
      <c r="A5" s="2">
        <v>44652</v>
      </c>
      <c r="B5" s="3" t="s">
        <v>10</v>
      </c>
      <c r="C5" s="3" t="s">
        <v>18</v>
      </c>
      <c r="D5" s="3" t="s">
        <v>18</v>
      </c>
      <c r="E5" s="3">
        <v>100655</v>
      </c>
      <c r="F5" s="3">
        <v>2.2177465964708393E-3</v>
      </c>
      <c r="G5" s="14">
        <v>0</v>
      </c>
      <c r="H5" s="14">
        <v>10042.489351431592</v>
      </c>
      <c r="I5" s="14">
        <v>10042.489351431592</v>
      </c>
      <c r="J5" s="14">
        <v>3771.9786167595998</v>
      </c>
      <c r="K5" s="14">
        <v>3771.9786167596048</v>
      </c>
      <c r="M5" s="17">
        <f t="shared" si="0"/>
        <v>10.042489351431591</v>
      </c>
    </row>
    <row r="6" spans="1:18" x14ac:dyDescent="0.25">
      <c r="A6" s="2">
        <v>44682</v>
      </c>
      <c r="B6" s="3" t="s">
        <v>10</v>
      </c>
      <c r="C6" s="3" t="s">
        <v>18</v>
      </c>
      <c r="D6" s="3" t="s">
        <v>18</v>
      </c>
      <c r="E6" s="3">
        <v>100655</v>
      </c>
      <c r="F6" s="3">
        <v>2.2177465964708393E-3</v>
      </c>
      <c r="G6" s="14">
        <v>0</v>
      </c>
      <c r="H6" s="14">
        <v>11876.214824955172</v>
      </c>
      <c r="I6" s="14">
        <v>11876.214824955172</v>
      </c>
      <c r="J6" s="14">
        <v>3898.13319261679</v>
      </c>
      <c r="K6" s="14">
        <v>3898.1331926167941</v>
      </c>
      <c r="M6" s="17">
        <f t="shared" si="0"/>
        <v>11.876214824955172</v>
      </c>
    </row>
    <row r="7" spans="1:18" x14ac:dyDescent="0.25">
      <c r="A7" s="2">
        <v>44713</v>
      </c>
      <c r="B7" s="3" t="s">
        <v>10</v>
      </c>
      <c r="C7" s="3" t="s">
        <v>18</v>
      </c>
      <c r="D7" s="3" t="s">
        <v>18</v>
      </c>
      <c r="E7" s="3">
        <v>100655</v>
      </c>
      <c r="F7" s="3">
        <v>2.2177465964708393E-3</v>
      </c>
      <c r="G7" s="14">
        <v>0</v>
      </c>
      <c r="H7" s="14">
        <v>14203.697139021235</v>
      </c>
      <c r="I7" s="14">
        <v>14203.697139021235</v>
      </c>
      <c r="J7" s="14">
        <v>3772.3869605968998</v>
      </c>
      <c r="K7" s="14">
        <v>3772.3869605968976</v>
      </c>
      <c r="M7" s="17">
        <f t="shared" si="0"/>
        <v>14.203697139021235</v>
      </c>
    </row>
    <row r="8" spans="1:18" x14ac:dyDescent="0.25">
      <c r="A8" s="2">
        <v>44743</v>
      </c>
      <c r="B8" s="3" t="s">
        <v>10</v>
      </c>
      <c r="C8" s="3" t="s">
        <v>18</v>
      </c>
      <c r="D8" s="3" t="s">
        <v>18</v>
      </c>
      <c r="E8" s="3">
        <v>100655</v>
      </c>
      <c r="F8" s="3">
        <v>2.2177465964708393E-3</v>
      </c>
      <c r="G8" s="14">
        <v>8993.4988477227689</v>
      </c>
      <c r="H8" s="14">
        <v>4331.2591029075493</v>
      </c>
      <c r="I8" s="14">
        <v>13324.757950630317</v>
      </c>
      <c r="J8" s="14">
        <v>4331.2591029075502</v>
      </c>
      <c r="K8" s="14">
        <v>4331.2591029075493</v>
      </c>
      <c r="M8" s="17">
        <f t="shared" si="0"/>
        <v>13.324757950630318</v>
      </c>
    </row>
    <row r="9" spans="1:18" x14ac:dyDescent="0.25">
      <c r="A9" s="2">
        <v>44774</v>
      </c>
      <c r="B9" s="3" t="s">
        <v>10</v>
      </c>
      <c r="C9" s="3" t="s">
        <v>18</v>
      </c>
      <c r="D9" s="3" t="s">
        <v>18</v>
      </c>
      <c r="E9" s="3">
        <v>100655</v>
      </c>
      <c r="F9" s="3">
        <v>2.2177465964708393E-3</v>
      </c>
      <c r="G9" s="14">
        <v>8750.9401847982717</v>
      </c>
      <c r="H9" s="14">
        <v>4331.2591029075493</v>
      </c>
      <c r="I9" s="14">
        <v>13082.19928770582</v>
      </c>
      <c r="J9" s="14">
        <v>4331.2591029075502</v>
      </c>
      <c r="K9" s="14">
        <v>4331.2591029075493</v>
      </c>
      <c r="M9" s="17">
        <f t="shared" si="0"/>
        <v>13.082199287705819</v>
      </c>
    </row>
    <row r="10" spans="1:18" x14ac:dyDescent="0.25">
      <c r="A10" s="2">
        <v>44805</v>
      </c>
      <c r="B10" s="3" t="s">
        <v>10</v>
      </c>
      <c r="C10" s="3" t="s">
        <v>18</v>
      </c>
      <c r="D10" s="3" t="s">
        <v>18</v>
      </c>
      <c r="E10" s="3">
        <v>100655</v>
      </c>
      <c r="F10" s="3">
        <v>2.2177465964708393E-3</v>
      </c>
      <c r="G10" s="14">
        <v>8460.9201903791454</v>
      </c>
      <c r="H10" s="14">
        <v>4191.5410673298866</v>
      </c>
      <c r="I10" s="14">
        <v>12652.461257709032</v>
      </c>
      <c r="J10" s="14">
        <v>4191.5410673298902</v>
      </c>
      <c r="K10" s="14">
        <v>4191.5410673298866</v>
      </c>
      <c r="M10" s="17">
        <f t="shared" si="0"/>
        <v>12.652461257709032</v>
      </c>
    </row>
    <row r="11" spans="1:18" x14ac:dyDescent="0.25">
      <c r="A11" s="2">
        <v>44835</v>
      </c>
      <c r="B11" s="3" t="s">
        <v>10</v>
      </c>
      <c r="C11" s="3" t="s">
        <v>18</v>
      </c>
      <c r="D11" s="3" t="s">
        <v>18</v>
      </c>
      <c r="E11" s="3">
        <v>100655</v>
      </c>
      <c r="F11" s="3">
        <v>2.2177465964708393E-3</v>
      </c>
      <c r="G11" s="14">
        <v>8746.576543135805</v>
      </c>
      <c r="H11" s="14">
        <v>4331.2591029075493</v>
      </c>
      <c r="I11" s="14">
        <v>13077.835646043353</v>
      </c>
      <c r="J11" s="14">
        <v>4331.2591029075502</v>
      </c>
      <c r="K11" s="14">
        <v>4331.2591029075493</v>
      </c>
      <c r="M11" s="17">
        <f t="shared" si="0"/>
        <v>13.077835646043352</v>
      </c>
    </row>
    <row r="12" spans="1:18" x14ac:dyDescent="0.25">
      <c r="A12" s="2">
        <v>44866</v>
      </c>
      <c r="B12" s="3" t="s">
        <v>10</v>
      </c>
      <c r="C12" s="3" t="s">
        <v>18</v>
      </c>
      <c r="D12" s="3" t="s">
        <v>18</v>
      </c>
      <c r="E12" s="3">
        <v>100655</v>
      </c>
      <c r="F12" s="3">
        <v>2.2177465964708393E-3</v>
      </c>
      <c r="G12" s="14">
        <v>8463.7538084184107</v>
      </c>
      <c r="H12" s="14">
        <v>4191.5410673298866</v>
      </c>
      <c r="I12" s="14">
        <v>12655.294875748297</v>
      </c>
      <c r="J12" s="14">
        <v>4191.5410673298902</v>
      </c>
      <c r="K12" s="14">
        <v>4191.5410673298866</v>
      </c>
      <c r="M12" s="17">
        <f t="shared" si="0"/>
        <v>12.655294875748297</v>
      </c>
    </row>
    <row r="13" spans="1:18" x14ac:dyDescent="0.25">
      <c r="A13" s="2">
        <v>44896</v>
      </c>
      <c r="B13" s="3" t="s">
        <v>10</v>
      </c>
      <c r="C13" s="3" t="s">
        <v>18</v>
      </c>
      <c r="D13" s="3" t="s">
        <v>18</v>
      </c>
      <c r="E13" s="3">
        <v>100655</v>
      </c>
      <c r="F13" s="3">
        <v>2.2177465964708393E-3</v>
      </c>
      <c r="G13" s="14">
        <v>11637.192094994502</v>
      </c>
      <c r="H13" s="14">
        <v>4331.2591029075493</v>
      </c>
      <c r="I13" s="14">
        <v>15968.451197902048</v>
      </c>
      <c r="J13" s="14">
        <v>4331.2591029075502</v>
      </c>
      <c r="K13" s="14">
        <v>4331.2591029075493</v>
      </c>
      <c r="M13" s="17">
        <f t="shared" si="0"/>
        <v>15.968451197902048</v>
      </c>
    </row>
    <row r="14" spans="1:18" x14ac:dyDescent="0.25">
      <c r="A14" s="2">
        <v>44927</v>
      </c>
      <c r="B14" s="3" t="s">
        <v>10</v>
      </c>
      <c r="C14" s="3" t="s">
        <v>18</v>
      </c>
      <c r="D14" s="3" t="s">
        <v>18</v>
      </c>
      <c r="E14" s="3">
        <v>100655</v>
      </c>
      <c r="F14" s="3">
        <v>2.2177465964708393E-3</v>
      </c>
      <c r="G14" s="14">
        <v>10006.181537259014</v>
      </c>
      <c r="H14" s="14">
        <v>4331.2591029075493</v>
      </c>
      <c r="I14" s="14">
        <v>14337.440640166562</v>
      </c>
      <c r="J14" s="14">
        <v>4331.2591029075502</v>
      </c>
      <c r="K14" s="14">
        <v>4331.2591029075493</v>
      </c>
      <c r="M14" s="17">
        <f t="shared" si="0"/>
        <v>14.337440640166562</v>
      </c>
    </row>
    <row r="15" spans="1:18" x14ac:dyDescent="0.25">
      <c r="A15" s="2">
        <v>44958</v>
      </c>
      <c r="B15" s="3" t="s">
        <v>10</v>
      </c>
      <c r="C15" s="3" t="s">
        <v>18</v>
      </c>
      <c r="D15" s="3" t="s">
        <v>18</v>
      </c>
      <c r="E15" s="3">
        <v>100655</v>
      </c>
      <c r="F15" s="3">
        <v>2.2177465964708393E-3</v>
      </c>
      <c r="G15" s="14">
        <v>5159.9390749765835</v>
      </c>
      <c r="H15" s="14">
        <v>3912.1049961745603</v>
      </c>
      <c r="I15" s="14">
        <v>9072.0440711511455</v>
      </c>
      <c r="J15" s="14">
        <v>3912.1049961745598</v>
      </c>
      <c r="K15" s="14">
        <v>3912.1049961745603</v>
      </c>
      <c r="M15" s="17">
        <f t="shared" si="0"/>
        <v>9.0720440711511454</v>
      </c>
    </row>
    <row r="16" spans="1:18" x14ac:dyDescent="0.25">
      <c r="A16" s="2">
        <v>44986</v>
      </c>
      <c r="B16" s="3" t="s">
        <v>10</v>
      </c>
      <c r="C16" s="3" t="s">
        <v>18</v>
      </c>
      <c r="D16" s="3" t="s">
        <v>18</v>
      </c>
      <c r="E16" s="3">
        <v>100655</v>
      </c>
      <c r="F16" s="3">
        <v>2.2177465964708393E-3</v>
      </c>
      <c r="G16" s="14">
        <v>8747.196032914122</v>
      </c>
      <c r="H16" s="14">
        <v>4331.2591029075493</v>
      </c>
      <c r="I16" s="14">
        <v>13078.45513582167</v>
      </c>
      <c r="J16" s="14">
        <v>4331.2591029075502</v>
      </c>
      <c r="K16" s="14">
        <v>4331.2591029075493</v>
      </c>
      <c r="M16" s="17">
        <f t="shared" si="0"/>
        <v>13.07845513582167</v>
      </c>
    </row>
    <row r="17" spans="1:13" x14ac:dyDescent="0.25">
      <c r="A17" s="2">
        <v>45017</v>
      </c>
      <c r="B17" s="3" t="s">
        <v>10</v>
      </c>
      <c r="C17" s="3" t="s">
        <v>18</v>
      </c>
      <c r="D17" s="3" t="s">
        <v>18</v>
      </c>
      <c r="E17" s="3">
        <v>100655</v>
      </c>
      <c r="F17" s="3">
        <v>2.2177465964708393E-3</v>
      </c>
      <c r="G17" s="14">
        <v>7983.0298479820731</v>
      </c>
      <c r="H17" s="14">
        <v>4191.5410673298866</v>
      </c>
      <c r="I17" s="14">
        <v>12174.570915311959</v>
      </c>
      <c r="J17" s="14">
        <v>4191.5410673298902</v>
      </c>
      <c r="K17" s="14">
        <v>4191.5410673298866</v>
      </c>
      <c r="M17" s="17">
        <f t="shared" si="0"/>
        <v>12.174570915311959</v>
      </c>
    </row>
    <row r="18" spans="1:13" x14ac:dyDescent="0.25">
      <c r="A18" s="2">
        <v>45047</v>
      </c>
      <c r="B18" s="3" t="s">
        <v>10</v>
      </c>
      <c r="C18" s="3" t="s">
        <v>18</v>
      </c>
      <c r="D18" s="3" t="s">
        <v>18</v>
      </c>
      <c r="E18" s="3">
        <v>100655</v>
      </c>
      <c r="F18" s="3">
        <v>2.2177465964708393E-3</v>
      </c>
      <c r="G18" s="14">
        <v>8251.3728456672125</v>
      </c>
      <c r="H18" s="14">
        <v>4331.2591029075493</v>
      </c>
      <c r="I18" s="14">
        <v>12582.631948574761</v>
      </c>
      <c r="J18" s="14">
        <v>4331.2591029075502</v>
      </c>
      <c r="K18" s="14">
        <v>4331.2591029075493</v>
      </c>
      <c r="M18" s="17">
        <f t="shared" si="0"/>
        <v>12.582631948574761</v>
      </c>
    </row>
    <row r="19" spans="1:13" x14ac:dyDescent="0.25">
      <c r="A19" s="2">
        <v>45078</v>
      </c>
      <c r="B19" s="3" t="s">
        <v>10</v>
      </c>
      <c r="C19" s="3" t="s">
        <v>18</v>
      </c>
      <c r="D19" s="3" t="s">
        <v>18</v>
      </c>
      <c r="E19" s="3">
        <v>100655</v>
      </c>
      <c r="F19" s="3">
        <v>2.2177465964708393E-3</v>
      </c>
      <c r="G19" s="14">
        <v>7980.9780153221691</v>
      </c>
      <c r="H19" s="14">
        <v>4191.5410673298866</v>
      </c>
      <c r="I19" s="14">
        <v>12172.519082652056</v>
      </c>
      <c r="J19" s="14">
        <v>4191.5410673298902</v>
      </c>
      <c r="K19" s="14">
        <v>4191.5410673298866</v>
      </c>
      <c r="M19" s="17">
        <f t="shared" si="0"/>
        <v>12.172519082652055</v>
      </c>
    </row>
    <row r="20" spans="1:13" x14ac:dyDescent="0.25">
      <c r="A20" s="2">
        <v>45108</v>
      </c>
      <c r="B20" s="3" t="s">
        <v>10</v>
      </c>
      <c r="C20" s="3" t="s">
        <v>18</v>
      </c>
      <c r="D20" s="3" t="s">
        <v>18</v>
      </c>
      <c r="E20" s="3">
        <v>100655</v>
      </c>
      <c r="F20" s="3">
        <v>2.2177465964708393E-3</v>
      </c>
      <c r="G20" s="14">
        <v>8252.0336621442984</v>
      </c>
      <c r="H20" s="14">
        <v>4331.2591029075493</v>
      </c>
      <c r="I20" s="14">
        <v>12583.292765051847</v>
      </c>
      <c r="J20" s="14">
        <v>4331.2591029075502</v>
      </c>
      <c r="K20" s="14">
        <v>4331.2591029075493</v>
      </c>
      <c r="M20" s="17">
        <f t="shared" si="0"/>
        <v>12.583292765051846</v>
      </c>
    </row>
    <row r="21" spans="1:13" x14ac:dyDescent="0.25">
      <c r="A21" s="2">
        <v>45139</v>
      </c>
      <c r="B21" s="3" t="s">
        <v>10</v>
      </c>
      <c r="C21" s="3" t="s">
        <v>18</v>
      </c>
      <c r="D21" s="3" t="s">
        <v>18</v>
      </c>
      <c r="E21" s="3">
        <v>100655</v>
      </c>
      <c r="F21" s="3">
        <v>2.2177465964708393E-3</v>
      </c>
      <c r="G21" s="14">
        <v>8255.0194209995097</v>
      </c>
      <c r="H21" s="14">
        <v>4331.2591029075493</v>
      </c>
      <c r="I21" s="14">
        <v>12586.278523907056</v>
      </c>
      <c r="J21" s="14">
        <v>4331.2591029075502</v>
      </c>
      <c r="K21" s="14">
        <v>4331.2591029075493</v>
      </c>
      <c r="M21" s="17">
        <f t="shared" si="0"/>
        <v>12.586278523907056</v>
      </c>
    </row>
    <row r="22" spans="1:13" x14ac:dyDescent="0.25">
      <c r="A22" s="2">
        <v>45170</v>
      </c>
      <c r="B22" s="3" t="s">
        <v>10</v>
      </c>
      <c r="C22" s="3" t="s">
        <v>18</v>
      </c>
      <c r="D22" s="3" t="s">
        <v>18</v>
      </c>
      <c r="E22" s="3">
        <v>100655</v>
      </c>
      <c r="F22" s="3">
        <v>2.2177465964708393E-3</v>
      </c>
      <c r="G22" s="14">
        <v>5903.3663683403129</v>
      </c>
      <c r="H22" s="14">
        <v>4191.5410673298866</v>
      </c>
      <c r="I22" s="14">
        <v>10094.907435670199</v>
      </c>
      <c r="J22" s="14">
        <v>4191.5410673298902</v>
      </c>
      <c r="K22" s="14">
        <v>4191.5410673298866</v>
      </c>
      <c r="M22" s="17">
        <f t="shared" si="0"/>
        <v>10.094907435670198</v>
      </c>
    </row>
    <row r="23" spans="1:13" x14ac:dyDescent="0.25">
      <c r="A23" s="2">
        <v>45200</v>
      </c>
      <c r="B23" s="3" t="s">
        <v>10</v>
      </c>
      <c r="C23" s="3" t="s">
        <v>18</v>
      </c>
      <c r="D23" s="3" t="s">
        <v>18</v>
      </c>
      <c r="E23" s="3">
        <v>100655</v>
      </c>
      <c r="F23" s="3">
        <v>2.2177465964708393E-3</v>
      </c>
      <c r="G23" s="14">
        <v>6102.234368482269</v>
      </c>
      <c r="H23" s="14">
        <v>4331.2591029075493</v>
      </c>
      <c r="I23" s="14">
        <v>10433.493471389818</v>
      </c>
      <c r="J23" s="14">
        <v>4331.2591029075502</v>
      </c>
      <c r="K23" s="14">
        <v>4331.2591029075493</v>
      </c>
      <c r="M23" s="17">
        <f t="shared" si="0"/>
        <v>10.433493471389818</v>
      </c>
    </row>
    <row r="24" spans="1:13" x14ac:dyDescent="0.25">
      <c r="A24" s="2">
        <v>45231</v>
      </c>
      <c r="B24" s="3" t="s">
        <v>10</v>
      </c>
      <c r="C24" s="3" t="s">
        <v>18</v>
      </c>
      <c r="D24" s="3" t="s">
        <v>18</v>
      </c>
      <c r="E24" s="3">
        <v>100655</v>
      </c>
      <c r="F24" s="3">
        <v>2.2177465964708393E-3</v>
      </c>
      <c r="G24" s="14">
        <v>6246.9964246085483</v>
      </c>
      <c r="H24" s="14">
        <v>4191.5410673298866</v>
      </c>
      <c r="I24" s="14">
        <v>10438.537491938436</v>
      </c>
      <c r="J24" s="14">
        <v>4191.5410673298902</v>
      </c>
      <c r="K24" s="14">
        <v>4191.5410673298866</v>
      </c>
      <c r="M24" s="17">
        <f t="shared" si="0"/>
        <v>10.438537491938435</v>
      </c>
    </row>
    <row r="25" spans="1:13" x14ac:dyDescent="0.25">
      <c r="A25" s="2">
        <v>45261</v>
      </c>
      <c r="B25" s="3" t="s">
        <v>10</v>
      </c>
      <c r="C25" s="3" t="s">
        <v>18</v>
      </c>
      <c r="D25" s="3" t="s">
        <v>18</v>
      </c>
      <c r="E25" s="3">
        <v>100655</v>
      </c>
      <c r="F25" s="3">
        <v>2.2177465964708393E-3</v>
      </c>
      <c r="G25" s="14">
        <v>10275.044305099031</v>
      </c>
      <c r="H25" s="14">
        <v>4331.2591029075493</v>
      </c>
      <c r="I25" s="14">
        <v>14606.303408006579</v>
      </c>
      <c r="J25" s="14">
        <v>4331.2591029075502</v>
      </c>
      <c r="K25" s="14">
        <v>4331.2591029075493</v>
      </c>
      <c r="M25" s="17">
        <f t="shared" si="0"/>
        <v>14.606303408006578</v>
      </c>
    </row>
    <row r="26" spans="1:13" x14ac:dyDescent="0.25">
      <c r="A26" s="2">
        <v>45292</v>
      </c>
      <c r="B26" s="3" t="s">
        <v>10</v>
      </c>
      <c r="C26" s="3" t="s">
        <v>18</v>
      </c>
      <c r="D26" s="3" t="s">
        <v>18</v>
      </c>
      <c r="E26" s="3">
        <v>100655</v>
      </c>
      <c r="F26" s="3">
        <v>2.2177465964708393E-3</v>
      </c>
      <c r="G26" s="14">
        <v>8271.6873227769611</v>
      </c>
      <c r="H26" s="14">
        <v>4331.2591029075493</v>
      </c>
      <c r="I26" s="14">
        <v>12602.946425684509</v>
      </c>
      <c r="J26" s="14">
        <v>4331.2591029075502</v>
      </c>
      <c r="K26" s="14">
        <v>4331.2591029075493</v>
      </c>
      <c r="M26" s="17">
        <f t="shared" si="0"/>
        <v>12.602946425684509</v>
      </c>
    </row>
    <row r="27" spans="1:13" x14ac:dyDescent="0.25">
      <c r="A27" s="2">
        <v>45323</v>
      </c>
      <c r="B27" s="3" t="s">
        <v>10</v>
      </c>
      <c r="C27" s="3" t="s">
        <v>18</v>
      </c>
      <c r="D27" s="3" t="s">
        <v>18</v>
      </c>
      <c r="E27" s="3">
        <v>100655</v>
      </c>
      <c r="F27" s="3">
        <v>2.2177465964708393E-3</v>
      </c>
      <c r="G27" s="14">
        <v>6774.8897962724741</v>
      </c>
      <c r="H27" s="14">
        <v>4051.8230317522234</v>
      </c>
      <c r="I27" s="14">
        <v>10826.712828024698</v>
      </c>
      <c r="J27" s="14">
        <v>4051.8230317522198</v>
      </c>
      <c r="K27" s="14">
        <v>4051.8230317522234</v>
      </c>
      <c r="M27" s="17">
        <f t="shared" si="0"/>
        <v>10.826712828024698</v>
      </c>
    </row>
    <row r="28" spans="1:13" x14ac:dyDescent="0.25">
      <c r="A28" s="2">
        <v>45352</v>
      </c>
      <c r="B28" s="3" t="s">
        <v>10</v>
      </c>
      <c r="C28" s="3" t="s">
        <v>18</v>
      </c>
      <c r="D28" s="3" t="s">
        <v>18</v>
      </c>
      <c r="E28" s="3">
        <v>100655</v>
      </c>
      <c r="F28" s="3">
        <v>2.2177465964708393E-3</v>
      </c>
      <c r="G28" s="14">
        <v>8383.7786215436881</v>
      </c>
      <c r="H28" s="14">
        <v>4331.2591029075493</v>
      </c>
      <c r="I28" s="14">
        <v>12715.037724451236</v>
      </c>
      <c r="J28" s="14">
        <v>4331.2591029075502</v>
      </c>
      <c r="K28" s="14">
        <v>4331.2591029075493</v>
      </c>
      <c r="M28" s="17">
        <f t="shared" si="0"/>
        <v>12.715037724451237</v>
      </c>
    </row>
    <row r="29" spans="1:13" x14ac:dyDescent="0.25">
      <c r="A29" s="2">
        <v>45383</v>
      </c>
      <c r="B29" s="3" t="s">
        <v>10</v>
      </c>
      <c r="C29" s="3" t="s">
        <v>18</v>
      </c>
      <c r="D29" s="3" t="s">
        <v>18</v>
      </c>
      <c r="E29" s="3">
        <v>100655</v>
      </c>
      <c r="F29" s="3">
        <v>2.2177465964708393E-3</v>
      </c>
      <c r="G29" s="14">
        <v>7806.6610335755095</v>
      </c>
      <c r="H29" s="14">
        <v>4191.5410673298866</v>
      </c>
      <c r="I29" s="14">
        <v>11998.202100905397</v>
      </c>
      <c r="J29" s="14">
        <v>4191.5410673298902</v>
      </c>
      <c r="K29" s="14">
        <v>4191.5410673298866</v>
      </c>
    </row>
    <row r="30" spans="1:13" x14ac:dyDescent="0.25">
      <c r="A30" s="2">
        <v>45413</v>
      </c>
      <c r="B30" s="3" t="s">
        <v>10</v>
      </c>
      <c r="C30" s="3" t="s">
        <v>18</v>
      </c>
      <c r="D30" s="3" t="s">
        <v>18</v>
      </c>
      <c r="E30" s="3">
        <v>100655</v>
      </c>
      <c r="F30" s="3">
        <v>2.2177465964708393E-3</v>
      </c>
      <c r="G30" s="14">
        <v>8069.3286930397389</v>
      </c>
      <c r="H30" s="14">
        <v>4331.2591029075493</v>
      </c>
      <c r="I30" s="14">
        <v>12400.587795947287</v>
      </c>
      <c r="J30" s="14">
        <v>4331.2591029075502</v>
      </c>
      <c r="K30" s="14">
        <v>4331.2591029075493</v>
      </c>
    </row>
    <row r="31" spans="1:13" x14ac:dyDescent="0.25">
      <c r="A31" s="2">
        <v>45444</v>
      </c>
      <c r="B31" s="3" t="s">
        <v>10</v>
      </c>
      <c r="C31" s="3" t="s">
        <v>18</v>
      </c>
      <c r="D31" s="3" t="s">
        <v>18</v>
      </c>
      <c r="E31" s="3">
        <v>100655</v>
      </c>
      <c r="F31" s="3">
        <v>2.2177465964708393E-3</v>
      </c>
      <c r="G31" s="14">
        <v>7804.0857770738066</v>
      </c>
      <c r="H31" s="14">
        <v>4191.5410673298866</v>
      </c>
      <c r="I31" s="14">
        <v>11995.626844403692</v>
      </c>
      <c r="J31" s="14">
        <v>4191.5410673298902</v>
      </c>
      <c r="K31" s="14">
        <v>4191.5410673298866</v>
      </c>
    </row>
    <row r="32" spans="1:13" x14ac:dyDescent="0.25">
      <c r="A32" s="2">
        <v>45474</v>
      </c>
      <c r="B32" s="3" t="s">
        <v>10</v>
      </c>
      <c r="C32" s="3" t="s">
        <v>18</v>
      </c>
      <c r="D32" s="3" t="s">
        <v>18</v>
      </c>
      <c r="E32" s="3">
        <v>100655</v>
      </c>
      <c r="F32" s="3">
        <v>2.2177465964708393E-3</v>
      </c>
      <c r="G32" s="14">
        <v>8068.6738340650754</v>
      </c>
      <c r="H32" s="14">
        <v>4331.2591029075493</v>
      </c>
      <c r="I32" s="14">
        <v>12399.932936972626</v>
      </c>
      <c r="J32" s="14">
        <v>4331.2591029075502</v>
      </c>
      <c r="K32" s="14">
        <v>4331.2591029075493</v>
      </c>
    </row>
    <row r="33" spans="1:11" x14ac:dyDescent="0.25">
      <c r="A33" s="2">
        <v>45505</v>
      </c>
      <c r="B33" s="3" t="s">
        <v>10</v>
      </c>
      <c r="C33" s="3" t="s">
        <v>18</v>
      </c>
      <c r="D33" s="3" t="s">
        <v>18</v>
      </c>
      <c r="E33" s="3">
        <v>100655</v>
      </c>
      <c r="F33" s="3">
        <v>2.2177465964708393E-3</v>
      </c>
      <c r="G33" s="14">
        <v>8070.4665521120842</v>
      </c>
      <c r="H33" s="14">
        <v>4331.2591029075493</v>
      </c>
      <c r="I33" s="14">
        <v>12401.725655019633</v>
      </c>
      <c r="J33" s="14">
        <v>4331.2591029075502</v>
      </c>
      <c r="K33" s="14">
        <v>4331.2591029075493</v>
      </c>
    </row>
    <row r="34" spans="1:11" x14ac:dyDescent="0.25">
      <c r="A34" s="2">
        <v>45536</v>
      </c>
      <c r="B34" s="3" t="s">
        <v>10</v>
      </c>
      <c r="C34" s="3" t="s">
        <v>18</v>
      </c>
      <c r="D34" s="3" t="s">
        <v>18</v>
      </c>
      <c r="E34" s="3">
        <v>100655</v>
      </c>
      <c r="F34" s="3">
        <v>2.2177465964708393E-3</v>
      </c>
      <c r="G34" s="14">
        <v>7807.8406972416742</v>
      </c>
      <c r="H34" s="14">
        <v>4191.5410673298866</v>
      </c>
      <c r="I34" s="14">
        <v>11999.381764571561</v>
      </c>
      <c r="J34" s="14">
        <v>4191.5410673298902</v>
      </c>
      <c r="K34" s="14">
        <v>4191.5410673298866</v>
      </c>
    </row>
    <row r="35" spans="1:11" x14ac:dyDescent="0.25">
      <c r="A35" s="2">
        <v>45566</v>
      </c>
      <c r="B35" s="3" t="s">
        <v>10</v>
      </c>
      <c r="C35" s="3" t="s">
        <v>18</v>
      </c>
      <c r="D35" s="3" t="s">
        <v>18</v>
      </c>
      <c r="E35" s="3">
        <v>100655</v>
      </c>
      <c r="F35" s="3">
        <v>2.2177465964708393E-3</v>
      </c>
      <c r="G35" s="14">
        <v>8070.0711031249357</v>
      </c>
      <c r="H35" s="14">
        <v>4331.2591029075493</v>
      </c>
      <c r="I35" s="14">
        <v>12401.330206032484</v>
      </c>
      <c r="J35" s="14">
        <v>4331.2591029075502</v>
      </c>
      <c r="K35" s="14">
        <v>4331.2591029075493</v>
      </c>
    </row>
    <row r="36" spans="1:11" x14ac:dyDescent="0.25">
      <c r="A36" s="2">
        <v>45597</v>
      </c>
      <c r="B36" s="3" t="s">
        <v>10</v>
      </c>
      <c r="C36" s="3" t="s">
        <v>18</v>
      </c>
      <c r="D36" s="3" t="s">
        <v>18</v>
      </c>
      <c r="E36" s="3">
        <v>100655</v>
      </c>
      <c r="F36" s="3">
        <v>2.2177465964708393E-3</v>
      </c>
      <c r="G36" s="14">
        <v>7806.3982262719783</v>
      </c>
      <c r="H36" s="14">
        <v>4191.5410673298866</v>
      </c>
      <c r="I36" s="14">
        <v>11997.939293601863</v>
      </c>
      <c r="J36" s="14">
        <v>4191.5410673298902</v>
      </c>
      <c r="K36" s="14">
        <v>4191.5410673298866</v>
      </c>
    </row>
    <row r="37" spans="1:11" x14ac:dyDescent="0.25">
      <c r="A37" s="2">
        <v>45627</v>
      </c>
      <c r="B37" s="3" t="s">
        <v>10</v>
      </c>
      <c r="C37" s="3" t="s">
        <v>18</v>
      </c>
      <c r="D37" s="3" t="s">
        <v>18</v>
      </c>
      <c r="E37" s="3">
        <v>100655</v>
      </c>
      <c r="F37" s="3">
        <v>2.2177465964708393E-3</v>
      </c>
      <c r="G37" s="14">
        <v>9963.9938482486141</v>
      </c>
      <c r="H37" s="14">
        <v>4331.2591029075493</v>
      </c>
      <c r="I37" s="14">
        <v>14295.252951156164</v>
      </c>
      <c r="J37" s="14">
        <v>4331.2591029075502</v>
      </c>
      <c r="K37" s="14">
        <v>4331.2591029075493</v>
      </c>
    </row>
    <row r="38" spans="1:11" x14ac:dyDescent="0.25">
      <c r="A38" s="2">
        <v>45658</v>
      </c>
      <c r="B38" s="3" t="s">
        <v>10</v>
      </c>
      <c r="C38" s="3" t="s">
        <v>18</v>
      </c>
      <c r="D38" s="3" t="s">
        <v>18</v>
      </c>
      <c r="E38" s="3">
        <v>100655</v>
      </c>
      <c r="F38" s="3">
        <v>2.2177465964708393E-3</v>
      </c>
      <c r="G38" s="14">
        <v>8271.6873227769611</v>
      </c>
      <c r="H38" s="14">
        <v>4331.2591029075493</v>
      </c>
      <c r="I38" s="14">
        <v>12602.946425684509</v>
      </c>
      <c r="J38" s="14">
        <v>4331.2591029075502</v>
      </c>
      <c r="K38" s="14">
        <v>4331.2591029075493</v>
      </c>
    </row>
    <row r="39" spans="1:11" x14ac:dyDescent="0.25">
      <c r="A39" s="2">
        <v>45689</v>
      </c>
      <c r="B39" s="3" t="s">
        <v>10</v>
      </c>
      <c r="C39" s="3" t="s">
        <v>18</v>
      </c>
      <c r="D39" s="3" t="s">
        <v>18</v>
      </c>
      <c r="E39" s="3">
        <v>100655</v>
      </c>
      <c r="F39" s="3">
        <v>2.2177465964708393E-3</v>
      </c>
      <c r="G39" s="14">
        <v>6541.2729067458367</v>
      </c>
      <c r="H39" s="14">
        <v>3912.1049961745603</v>
      </c>
      <c r="I39" s="14">
        <v>10453.377902920398</v>
      </c>
      <c r="J39" s="14">
        <v>3912.1049961745598</v>
      </c>
      <c r="K39" s="14">
        <v>3912.1049961745603</v>
      </c>
    </row>
    <row r="40" spans="1:11" x14ac:dyDescent="0.25">
      <c r="A40" s="2">
        <v>45717</v>
      </c>
      <c r="B40" s="3" t="s">
        <v>10</v>
      </c>
      <c r="C40" s="3" t="s">
        <v>18</v>
      </c>
      <c r="D40" s="3" t="s">
        <v>18</v>
      </c>
      <c r="E40" s="3">
        <v>100655</v>
      </c>
      <c r="F40" s="3">
        <v>2.2177465964708393E-3</v>
      </c>
      <c r="G40" s="14">
        <v>8383.7786215436881</v>
      </c>
      <c r="H40" s="14">
        <v>4331.2591029075493</v>
      </c>
      <c r="I40" s="14">
        <v>12715.037724451236</v>
      </c>
      <c r="J40" s="14">
        <v>4331.2591029075502</v>
      </c>
      <c r="K40" s="14">
        <v>4331.2591029075493</v>
      </c>
    </row>
    <row r="41" spans="1:11" x14ac:dyDescent="0.25">
      <c r="A41" s="2">
        <v>45748</v>
      </c>
      <c r="B41" s="3" t="s">
        <v>10</v>
      </c>
      <c r="C41" s="3" t="s">
        <v>18</v>
      </c>
      <c r="D41" s="3" t="s">
        <v>18</v>
      </c>
      <c r="E41" s="3">
        <v>100655</v>
      </c>
      <c r="F41" s="3">
        <v>2.2177465964708393E-3</v>
      </c>
      <c r="G41" s="14">
        <v>7806.6610335755095</v>
      </c>
      <c r="H41" s="14">
        <v>4191.5410673298866</v>
      </c>
      <c r="I41" s="14">
        <v>11998.202100905397</v>
      </c>
      <c r="J41" s="14">
        <v>4191.5410673298902</v>
      </c>
      <c r="K41" s="14">
        <v>4191.5410673298866</v>
      </c>
    </row>
    <row r="42" spans="1:11" x14ac:dyDescent="0.25">
      <c r="A42" s="2">
        <v>45778</v>
      </c>
      <c r="B42" s="3" t="s">
        <v>10</v>
      </c>
      <c r="C42" s="3" t="s">
        <v>18</v>
      </c>
      <c r="D42" s="3" t="s">
        <v>18</v>
      </c>
      <c r="E42" s="3">
        <v>100655</v>
      </c>
      <c r="F42" s="3">
        <v>2.2177465964708393E-3</v>
      </c>
      <c r="G42" s="14">
        <v>8069.3286930397389</v>
      </c>
      <c r="H42" s="14">
        <v>4331.2591029075493</v>
      </c>
      <c r="I42" s="14">
        <v>12400.587795947287</v>
      </c>
      <c r="J42" s="14">
        <v>4331.2591029075502</v>
      </c>
      <c r="K42" s="14">
        <v>4331.2591029075493</v>
      </c>
    </row>
    <row r="43" spans="1:11" x14ac:dyDescent="0.25">
      <c r="A43" s="2">
        <v>45809</v>
      </c>
      <c r="B43" s="3" t="s">
        <v>10</v>
      </c>
      <c r="C43" s="3" t="s">
        <v>18</v>
      </c>
      <c r="D43" s="3" t="s">
        <v>18</v>
      </c>
      <c r="E43" s="3">
        <v>100655</v>
      </c>
      <c r="F43" s="3">
        <v>2.2177465964708393E-3</v>
      </c>
      <c r="G43" s="14">
        <v>7804.0857770738066</v>
      </c>
      <c r="H43" s="14">
        <v>4191.5410673298866</v>
      </c>
      <c r="I43" s="14">
        <v>11995.626844403692</v>
      </c>
      <c r="J43" s="14">
        <v>4191.5410673298902</v>
      </c>
      <c r="K43" s="14">
        <v>4191.5410673298866</v>
      </c>
    </row>
    <row r="44" spans="1:11" x14ac:dyDescent="0.25">
      <c r="A44" s="2">
        <v>45839</v>
      </c>
      <c r="B44" s="3" t="s">
        <v>10</v>
      </c>
      <c r="C44" s="3" t="s">
        <v>18</v>
      </c>
      <c r="D44" s="3" t="s">
        <v>18</v>
      </c>
      <c r="E44" s="3">
        <v>100655</v>
      </c>
      <c r="F44" s="3">
        <v>2.2177465964708393E-3</v>
      </c>
      <c r="G44" s="14">
        <v>8068.6738340650754</v>
      </c>
      <c r="H44" s="14">
        <v>4331.2591029075493</v>
      </c>
      <c r="I44" s="14">
        <v>12399.932936972626</v>
      </c>
      <c r="J44" s="14">
        <v>4331.2591029075502</v>
      </c>
      <c r="K44" s="14">
        <v>4331.2591029075493</v>
      </c>
    </row>
    <row r="45" spans="1:11" x14ac:dyDescent="0.25">
      <c r="A45" s="2">
        <v>45870</v>
      </c>
      <c r="B45" s="3" t="s">
        <v>10</v>
      </c>
      <c r="C45" s="3" t="s">
        <v>18</v>
      </c>
      <c r="D45" s="3" t="s">
        <v>18</v>
      </c>
      <c r="E45" s="3">
        <v>100655</v>
      </c>
      <c r="F45" s="3">
        <v>2.2177465964708393E-3</v>
      </c>
      <c r="G45" s="14">
        <v>8070.4665521120842</v>
      </c>
      <c r="H45" s="14">
        <v>4331.2591029075493</v>
      </c>
      <c r="I45" s="14">
        <v>12401.725655019633</v>
      </c>
      <c r="J45" s="14">
        <v>4331.2591029075502</v>
      </c>
      <c r="K45" s="14">
        <v>4331.2591029075493</v>
      </c>
    </row>
    <row r="46" spans="1:11" x14ac:dyDescent="0.25">
      <c r="A46" s="2">
        <v>45901</v>
      </c>
      <c r="B46" s="3" t="s">
        <v>10</v>
      </c>
      <c r="C46" s="3" t="s">
        <v>18</v>
      </c>
      <c r="D46" s="3" t="s">
        <v>18</v>
      </c>
      <c r="E46" s="3">
        <v>100655</v>
      </c>
      <c r="F46" s="3">
        <v>2.2177465964708393E-3</v>
      </c>
      <c r="G46" s="14">
        <v>7807.8406972416742</v>
      </c>
      <c r="H46" s="14">
        <v>4191.5410673298866</v>
      </c>
      <c r="I46" s="14">
        <v>11999.381764571561</v>
      </c>
      <c r="J46" s="14">
        <v>4191.5410673298902</v>
      </c>
      <c r="K46" s="14">
        <v>4191.5410673298866</v>
      </c>
    </row>
    <row r="47" spans="1:11" x14ac:dyDescent="0.25">
      <c r="A47" s="2">
        <v>45931</v>
      </c>
      <c r="B47" s="3" t="s">
        <v>10</v>
      </c>
      <c r="C47" s="3" t="s">
        <v>18</v>
      </c>
      <c r="D47" s="3" t="s">
        <v>18</v>
      </c>
      <c r="E47" s="3">
        <v>100655</v>
      </c>
      <c r="F47" s="3">
        <v>2.2177465964708393E-3</v>
      </c>
      <c r="G47" s="14">
        <v>8070.0711031249357</v>
      </c>
      <c r="H47" s="14">
        <v>4331.2591029075493</v>
      </c>
      <c r="I47" s="14">
        <v>12401.330206032484</v>
      </c>
      <c r="J47" s="14">
        <v>4331.2591029075502</v>
      </c>
      <c r="K47" s="14">
        <v>4331.2591029075493</v>
      </c>
    </row>
    <row r="48" spans="1:11" x14ac:dyDescent="0.25">
      <c r="A48" s="2">
        <v>45962</v>
      </c>
      <c r="B48" s="3" t="s">
        <v>10</v>
      </c>
      <c r="C48" s="3" t="s">
        <v>18</v>
      </c>
      <c r="D48" s="3" t="s">
        <v>18</v>
      </c>
      <c r="E48" s="3">
        <v>100655</v>
      </c>
      <c r="F48" s="3">
        <v>2.2177465964708393E-3</v>
      </c>
      <c r="G48" s="14">
        <v>7806.3982262719783</v>
      </c>
      <c r="H48" s="14">
        <v>4191.5410673298866</v>
      </c>
      <c r="I48" s="14">
        <v>11997.939293601863</v>
      </c>
      <c r="J48" s="14">
        <v>4191.5410673298902</v>
      </c>
      <c r="K48" s="14">
        <v>4191.5410673298866</v>
      </c>
    </row>
    <row r="49" spans="1:11" x14ac:dyDescent="0.25">
      <c r="A49" s="2">
        <v>45992</v>
      </c>
      <c r="B49" s="3" t="s">
        <v>10</v>
      </c>
      <c r="C49" s="3" t="s">
        <v>18</v>
      </c>
      <c r="D49" s="3" t="s">
        <v>18</v>
      </c>
      <c r="E49" s="3">
        <v>100655</v>
      </c>
      <c r="F49" s="3">
        <v>2.2177465964708393E-3</v>
      </c>
      <c r="G49" s="14">
        <v>9963.9938482486141</v>
      </c>
      <c r="H49" s="14">
        <v>4331.2591029075493</v>
      </c>
      <c r="I49" s="14">
        <v>14295.252951156164</v>
      </c>
      <c r="J49" s="14">
        <v>4331.2591029075502</v>
      </c>
      <c r="K49" s="14">
        <v>4331.2591029075493</v>
      </c>
    </row>
    <row r="50" spans="1:11" x14ac:dyDescent="0.25">
      <c r="A50" s="2">
        <v>46023</v>
      </c>
      <c r="B50" s="3" t="s">
        <v>10</v>
      </c>
      <c r="C50" s="3" t="s">
        <v>18</v>
      </c>
      <c r="D50" s="3" t="s">
        <v>18</v>
      </c>
      <c r="E50" s="3">
        <v>100655</v>
      </c>
      <c r="F50" s="3">
        <v>2.2177465964708393E-3</v>
      </c>
      <c r="G50" s="14">
        <v>8455.4840268125736</v>
      </c>
      <c r="H50" s="14">
        <v>4331.2591029075493</v>
      </c>
      <c r="I50" s="14">
        <v>12786.743129720124</v>
      </c>
      <c r="J50" s="14">
        <v>4331.2591029075493</v>
      </c>
      <c r="K50" s="14">
        <v>4331.2591029075493</v>
      </c>
    </row>
    <row r="51" spans="1:11" x14ac:dyDescent="0.25">
      <c r="A51" s="2">
        <v>46054</v>
      </c>
      <c r="B51" s="3" t="s">
        <v>10</v>
      </c>
      <c r="C51" s="3" t="s">
        <v>18</v>
      </c>
      <c r="D51" s="3" t="s">
        <v>18</v>
      </c>
      <c r="E51" s="3">
        <v>100655</v>
      </c>
      <c r="F51" s="3">
        <v>2.2177465964708393E-3</v>
      </c>
      <c r="G51" s="14">
        <v>7637.2113790565181</v>
      </c>
      <c r="H51" s="14">
        <v>3912.1049961745603</v>
      </c>
      <c r="I51" s="14">
        <v>11549.316375231079</v>
      </c>
      <c r="J51" s="14">
        <v>3912.1049961745598</v>
      </c>
      <c r="K51" s="14">
        <v>3912.1049961745603</v>
      </c>
    </row>
    <row r="52" spans="1:11" x14ac:dyDescent="0.25">
      <c r="A52" s="2">
        <v>46082</v>
      </c>
      <c r="B52" s="3" t="s">
        <v>10</v>
      </c>
      <c r="C52" s="3" t="s">
        <v>18</v>
      </c>
      <c r="D52" s="3" t="s">
        <v>18</v>
      </c>
      <c r="E52" s="3">
        <v>100655</v>
      </c>
      <c r="F52" s="3">
        <v>2.2177465964708393E-3</v>
      </c>
      <c r="G52" s="14">
        <v>8455.4840268125736</v>
      </c>
      <c r="H52" s="14">
        <v>4331.2591029075493</v>
      </c>
      <c r="I52" s="14">
        <v>12786.743129720124</v>
      </c>
      <c r="J52" s="14">
        <v>4331.2591029075502</v>
      </c>
      <c r="K52" s="14">
        <v>4331.2591029075493</v>
      </c>
    </row>
    <row r="53" spans="1:11" x14ac:dyDescent="0.25">
      <c r="A53" s="2">
        <v>46113</v>
      </c>
      <c r="B53" s="3" t="s">
        <v>10</v>
      </c>
      <c r="C53" s="3" t="s">
        <v>18</v>
      </c>
      <c r="D53" s="3" t="s">
        <v>18</v>
      </c>
      <c r="E53" s="3">
        <v>100655</v>
      </c>
      <c r="F53" s="3">
        <v>2.2177465964708393E-3</v>
      </c>
      <c r="G53" s="14">
        <v>8182.7264775605554</v>
      </c>
      <c r="H53" s="14">
        <v>4191.5410673298866</v>
      </c>
      <c r="I53" s="14">
        <v>12374.267544890441</v>
      </c>
      <c r="J53" s="14">
        <v>4191.5410673298902</v>
      </c>
      <c r="K53" s="14">
        <v>4191.5410673298866</v>
      </c>
    </row>
    <row r="54" spans="1:11" x14ac:dyDescent="0.25">
      <c r="A54" s="2">
        <v>46143</v>
      </c>
      <c r="B54" s="3" t="s">
        <v>10</v>
      </c>
      <c r="C54" s="3" t="s">
        <v>18</v>
      </c>
      <c r="D54" s="3" t="s">
        <v>18</v>
      </c>
      <c r="E54" s="3">
        <v>100655</v>
      </c>
      <c r="F54" s="3">
        <v>2.2177465964708393E-3</v>
      </c>
      <c r="G54" s="14">
        <v>8455.4840268125736</v>
      </c>
      <c r="H54" s="14">
        <v>4331.2591029075493</v>
      </c>
      <c r="I54" s="14">
        <v>12786.743129720124</v>
      </c>
      <c r="J54" s="14">
        <v>4331.2591029075502</v>
      </c>
      <c r="K54" s="14">
        <v>4331.2591029075493</v>
      </c>
    </row>
    <row r="55" spans="1:11" x14ac:dyDescent="0.25">
      <c r="A55" s="2">
        <v>46174</v>
      </c>
      <c r="B55" s="3" t="s">
        <v>10</v>
      </c>
      <c r="C55" s="3" t="s">
        <v>18</v>
      </c>
      <c r="D55" s="3" t="s">
        <v>18</v>
      </c>
      <c r="E55" s="3">
        <v>100655</v>
      </c>
      <c r="F55" s="3">
        <v>2.2177465964708393E-3</v>
      </c>
      <c r="G55" s="14">
        <v>8182.7264775605554</v>
      </c>
      <c r="H55" s="14">
        <v>4191.5410673298866</v>
      </c>
      <c r="I55" s="14">
        <v>12374.267544890441</v>
      </c>
      <c r="J55" s="14">
        <v>4191.5410673298902</v>
      </c>
      <c r="K55" s="14">
        <v>4191.5410673298866</v>
      </c>
    </row>
    <row r="56" spans="1:11" x14ac:dyDescent="0.25">
      <c r="A56" s="2">
        <v>46204</v>
      </c>
      <c r="B56" s="3" t="s">
        <v>10</v>
      </c>
      <c r="C56" s="3" t="s">
        <v>18</v>
      </c>
      <c r="D56" s="3" t="s">
        <v>18</v>
      </c>
      <c r="E56" s="3">
        <v>100655</v>
      </c>
      <c r="F56" s="3">
        <v>2.2177465964708393E-3</v>
      </c>
      <c r="G56" s="14">
        <v>8455.4840268125736</v>
      </c>
      <c r="H56" s="14">
        <v>4331.2591029075493</v>
      </c>
      <c r="I56" s="14">
        <v>12786.743129720124</v>
      </c>
      <c r="J56" s="14">
        <v>4331.2591029075502</v>
      </c>
      <c r="K56" s="14">
        <v>4331.2591029075493</v>
      </c>
    </row>
    <row r="57" spans="1:11" x14ac:dyDescent="0.25">
      <c r="A57" s="2">
        <v>46235</v>
      </c>
      <c r="B57" s="3" t="s">
        <v>10</v>
      </c>
      <c r="C57" s="3" t="s">
        <v>18</v>
      </c>
      <c r="D57" s="3" t="s">
        <v>18</v>
      </c>
      <c r="E57" s="3">
        <v>100655</v>
      </c>
      <c r="F57" s="3">
        <v>2.2177465964708393E-3</v>
      </c>
      <c r="G57" s="14">
        <v>8455.4840268125736</v>
      </c>
      <c r="H57" s="14">
        <v>4331.2591029075493</v>
      </c>
      <c r="I57" s="14">
        <v>12786.743129720124</v>
      </c>
      <c r="J57" s="14">
        <v>4331.2591029075502</v>
      </c>
      <c r="K57" s="14">
        <v>4331.2591029075493</v>
      </c>
    </row>
    <row r="58" spans="1:11" x14ac:dyDescent="0.25">
      <c r="A58" s="2">
        <v>46266</v>
      </c>
      <c r="B58" s="3" t="s">
        <v>10</v>
      </c>
      <c r="C58" s="3" t="s">
        <v>18</v>
      </c>
      <c r="D58" s="3" t="s">
        <v>18</v>
      </c>
      <c r="E58" s="3">
        <v>100655</v>
      </c>
      <c r="F58" s="3">
        <v>2.2177465964708393E-3</v>
      </c>
      <c r="G58" s="14">
        <v>8182.7264775605554</v>
      </c>
      <c r="H58" s="14">
        <v>4191.5410673298866</v>
      </c>
      <c r="I58" s="14">
        <v>12374.267544890441</v>
      </c>
      <c r="J58" s="14">
        <v>4191.5410673298902</v>
      </c>
      <c r="K58" s="14">
        <v>4191.5410673298866</v>
      </c>
    </row>
    <row r="59" spans="1:11" x14ac:dyDescent="0.25">
      <c r="A59" s="2">
        <v>46296</v>
      </c>
      <c r="B59" s="3" t="s">
        <v>10</v>
      </c>
      <c r="C59" s="3" t="s">
        <v>18</v>
      </c>
      <c r="D59" s="3" t="s">
        <v>18</v>
      </c>
      <c r="E59" s="3">
        <v>100655</v>
      </c>
      <c r="F59" s="3">
        <v>2.2177465964708393E-3</v>
      </c>
      <c r="G59" s="14">
        <v>8455.4840268125736</v>
      </c>
      <c r="H59" s="14">
        <v>4331.2591029075493</v>
      </c>
      <c r="I59" s="14">
        <v>12786.743129720124</v>
      </c>
      <c r="J59" s="14">
        <v>4331.2591029075502</v>
      </c>
      <c r="K59" s="14">
        <v>4331.2591029075493</v>
      </c>
    </row>
    <row r="60" spans="1:11" x14ac:dyDescent="0.25">
      <c r="A60" s="2">
        <v>46327</v>
      </c>
      <c r="B60" s="3" t="s">
        <v>10</v>
      </c>
      <c r="C60" s="3" t="s">
        <v>18</v>
      </c>
      <c r="D60" s="3" t="s">
        <v>18</v>
      </c>
      <c r="E60" s="3">
        <v>100655</v>
      </c>
      <c r="F60" s="3">
        <v>2.2177465964708393E-3</v>
      </c>
      <c r="G60" s="14">
        <v>8182.7264775605554</v>
      </c>
      <c r="H60" s="14">
        <v>4191.5410673298866</v>
      </c>
      <c r="I60" s="14">
        <v>12374.267544890441</v>
      </c>
      <c r="J60" s="14">
        <v>4191.5410673298902</v>
      </c>
      <c r="K60" s="14">
        <v>4191.5410673298866</v>
      </c>
    </row>
    <row r="61" spans="1:11" x14ac:dyDescent="0.25">
      <c r="A61" s="2">
        <v>46357</v>
      </c>
      <c r="B61" s="3" t="s">
        <v>10</v>
      </c>
      <c r="C61" s="3" t="s">
        <v>18</v>
      </c>
      <c r="D61" s="3" t="s">
        <v>18</v>
      </c>
      <c r="E61" s="3">
        <v>100655</v>
      </c>
      <c r="F61" s="3">
        <v>2.2177465964708393E-3</v>
      </c>
      <c r="G61" s="14">
        <v>8455.4840268125736</v>
      </c>
      <c r="H61" s="14">
        <v>4331.2591029075493</v>
      </c>
      <c r="I61" s="14">
        <v>12786.743129720124</v>
      </c>
      <c r="J61" s="14">
        <v>4331.2591029075502</v>
      </c>
      <c r="K61" s="14">
        <v>4331.2591029075493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D3DA-0BCD-4DBF-8077-BFD98E4B59D9}">
  <dimension ref="A1:J301"/>
  <sheetViews>
    <sheetView workbookViewId="0">
      <selection activeCell="J3" sqref="J3"/>
    </sheetView>
  </sheetViews>
  <sheetFormatPr baseColWidth="10" defaultColWidth="9.140625" defaultRowHeight="15" x14ac:dyDescent="0.25"/>
  <cols>
    <col min="1" max="1" width="7.42578125" bestFit="1" customWidth="1"/>
    <col min="2" max="2" width="12.140625" bestFit="1" customWidth="1"/>
    <col min="3" max="3" width="7.85546875" bestFit="1" customWidth="1"/>
    <col min="4" max="4" width="10.14062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44562</v>
      </c>
      <c r="B2" s="3" t="s">
        <v>10</v>
      </c>
      <c r="C2" s="3" t="s">
        <v>11</v>
      </c>
      <c r="D2" s="3" t="s">
        <v>11</v>
      </c>
      <c r="E2" s="3">
        <v>95539.32</v>
      </c>
      <c r="F2" s="3">
        <v>2.0366E-3</v>
      </c>
      <c r="G2" s="3">
        <v>0</v>
      </c>
      <c r="H2" s="3">
        <v>1148.1658355999998</v>
      </c>
      <c r="I2" s="3">
        <v>1148.1658355999998</v>
      </c>
      <c r="J2" s="3">
        <v>1148.1658355999998</v>
      </c>
    </row>
    <row r="3" spans="1:10" x14ac:dyDescent="0.25">
      <c r="A3" s="2">
        <v>44593</v>
      </c>
      <c r="B3" s="3" t="s">
        <v>10</v>
      </c>
      <c r="C3" s="3" t="s">
        <v>11</v>
      </c>
      <c r="D3" s="3" t="s">
        <v>11</v>
      </c>
      <c r="E3" s="3">
        <v>95539.32</v>
      </c>
      <c r="F3" s="3">
        <v>2.0366E-3</v>
      </c>
      <c r="G3" s="3">
        <v>0</v>
      </c>
      <c r="H3" s="3">
        <v>1037.0530128</v>
      </c>
      <c r="I3" s="3">
        <v>1037.0530128</v>
      </c>
      <c r="J3" s="3">
        <v>1037.0530128</v>
      </c>
    </row>
    <row r="4" spans="1:10" x14ac:dyDescent="0.25">
      <c r="A4" s="2">
        <v>44621</v>
      </c>
      <c r="B4" s="3" t="s">
        <v>10</v>
      </c>
      <c r="C4" s="3" t="s">
        <v>11</v>
      </c>
      <c r="D4" s="3" t="s">
        <v>11</v>
      </c>
      <c r="E4" s="3">
        <v>95539.32</v>
      </c>
      <c r="F4" s="3">
        <v>2.0366E-3</v>
      </c>
      <c r="G4" s="3">
        <v>0</v>
      </c>
      <c r="H4" s="3">
        <v>0</v>
      </c>
      <c r="I4" s="3">
        <v>0</v>
      </c>
      <c r="J4" s="3">
        <v>0</v>
      </c>
    </row>
    <row r="5" spans="1:10" x14ac:dyDescent="0.25">
      <c r="A5" s="2">
        <v>44652</v>
      </c>
      <c r="B5" s="3" t="s">
        <v>10</v>
      </c>
      <c r="C5" s="3" t="s">
        <v>11</v>
      </c>
      <c r="D5" s="3" t="s">
        <v>11</v>
      </c>
      <c r="E5" s="3">
        <v>95539.32</v>
      </c>
      <c r="F5" s="3">
        <v>2.0366E-3</v>
      </c>
      <c r="G5" s="3">
        <v>0</v>
      </c>
      <c r="H5" s="3">
        <v>1226.6034479999998</v>
      </c>
      <c r="I5" s="3">
        <v>1226.6034479999998</v>
      </c>
      <c r="J5" s="3">
        <v>1226.6034479999998</v>
      </c>
    </row>
    <row r="6" spans="1:10" x14ac:dyDescent="0.25">
      <c r="A6" s="2">
        <v>44682</v>
      </c>
      <c r="B6" s="3" t="s">
        <v>10</v>
      </c>
      <c r="C6" s="3" t="s">
        <v>11</v>
      </c>
      <c r="D6" s="3" t="s">
        <v>11</v>
      </c>
      <c r="E6" s="3">
        <v>95539.32</v>
      </c>
      <c r="F6" s="3">
        <v>2.0366E-3</v>
      </c>
      <c r="G6" s="3">
        <v>0</v>
      </c>
      <c r="H6" s="3">
        <v>1291.3551083999998</v>
      </c>
      <c r="I6" s="3">
        <v>1291.3551083999998</v>
      </c>
      <c r="J6" s="3">
        <v>1291.3551083999998</v>
      </c>
    </row>
    <row r="7" spans="1:10" x14ac:dyDescent="0.25">
      <c r="A7" s="2">
        <v>44713</v>
      </c>
      <c r="B7" s="3" t="s">
        <v>10</v>
      </c>
      <c r="C7" s="3" t="s">
        <v>11</v>
      </c>
      <c r="D7" s="3" t="s">
        <v>11</v>
      </c>
      <c r="E7" s="3">
        <v>95539.32</v>
      </c>
      <c r="F7" s="3">
        <v>2.0366E-3</v>
      </c>
      <c r="G7" s="3">
        <v>0</v>
      </c>
      <c r="H7" s="3">
        <v>1221.4712159999999</v>
      </c>
      <c r="I7" s="3">
        <v>1221.4712159999999</v>
      </c>
      <c r="J7" s="3">
        <v>1221.4712159999999</v>
      </c>
    </row>
    <row r="8" spans="1:10" x14ac:dyDescent="0.25">
      <c r="A8" s="2">
        <v>44743</v>
      </c>
      <c r="B8" s="3" t="s">
        <v>10</v>
      </c>
      <c r="C8" s="3" t="s">
        <v>11</v>
      </c>
      <c r="D8" s="3" t="s">
        <v>11</v>
      </c>
      <c r="E8" s="3">
        <v>95539.32</v>
      </c>
      <c r="F8" s="3">
        <v>2.0366E-3</v>
      </c>
      <c r="G8" s="3">
        <v>0</v>
      </c>
      <c r="H8" s="3">
        <v>1164.0757547999999</v>
      </c>
      <c r="I8" s="3">
        <v>1164.0757547999999</v>
      </c>
      <c r="J8" s="3">
        <v>1164.0757547999999</v>
      </c>
    </row>
    <row r="9" spans="1:10" x14ac:dyDescent="0.25">
      <c r="A9" s="2">
        <v>44774</v>
      </c>
      <c r="B9" s="3" t="s">
        <v>10</v>
      </c>
      <c r="C9" s="3" t="s">
        <v>11</v>
      </c>
      <c r="D9" s="3" t="s">
        <v>11</v>
      </c>
      <c r="E9" s="3">
        <v>95539.32</v>
      </c>
      <c r="F9" s="3">
        <v>2.0366E-3</v>
      </c>
      <c r="G9" s="3">
        <v>0</v>
      </c>
      <c r="H9" s="3">
        <v>1134.9075696</v>
      </c>
      <c r="I9" s="3">
        <v>1134.9075696</v>
      </c>
      <c r="J9" s="3">
        <v>1134.9075696</v>
      </c>
    </row>
    <row r="10" spans="1:10" x14ac:dyDescent="0.25">
      <c r="A10" s="2">
        <v>44805</v>
      </c>
      <c r="B10" s="3" t="s">
        <v>10</v>
      </c>
      <c r="C10" s="3" t="s">
        <v>11</v>
      </c>
      <c r="D10" s="3" t="s">
        <v>11</v>
      </c>
      <c r="E10" s="3">
        <v>95539.32</v>
      </c>
      <c r="F10" s="3">
        <v>2.0366E-3</v>
      </c>
      <c r="G10" s="3">
        <v>0</v>
      </c>
      <c r="H10" s="3">
        <v>1075.2026039999998</v>
      </c>
      <c r="I10" s="3">
        <v>1075.2026039999998</v>
      </c>
      <c r="J10" s="3">
        <v>1075.2026039999998</v>
      </c>
    </row>
    <row r="11" spans="1:10" x14ac:dyDescent="0.25">
      <c r="A11" s="2">
        <v>44835</v>
      </c>
      <c r="B11" s="3" t="s">
        <v>10</v>
      </c>
      <c r="C11" s="3" t="s">
        <v>11</v>
      </c>
      <c r="D11" s="3" t="s">
        <v>11</v>
      </c>
      <c r="E11" s="3">
        <v>95539.32</v>
      </c>
      <c r="F11" s="3">
        <v>2.0366E-3</v>
      </c>
      <c r="G11" s="3">
        <v>0</v>
      </c>
      <c r="H11" s="3">
        <v>1081.8745055999998</v>
      </c>
      <c r="I11" s="3">
        <v>1081.8745055999998</v>
      </c>
      <c r="J11" s="3">
        <v>1081.8745055999998</v>
      </c>
    </row>
    <row r="12" spans="1:10" x14ac:dyDescent="0.25">
      <c r="A12" s="2">
        <v>44866</v>
      </c>
      <c r="B12" s="3" t="s">
        <v>10</v>
      </c>
      <c r="C12" s="3" t="s">
        <v>11</v>
      </c>
      <c r="D12" s="3" t="s">
        <v>11</v>
      </c>
      <c r="E12" s="3">
        <v>95539.32</v>
      </c>
      <c r="F12" s="3">
        <v>2.0366E-3</v>
      </c>
      <c r="G12" s="3">
        <v>0</v>
      </c>
      <c r="H12" s="3">
        <v>1026.4463999999998</v>
      </c>
      <c r="I12" s="3">
        <v>1026.4463999999998</v>
      </c>
      <c r="J12" s="3">
        <v>1026.4463999999998</v>
      </c>
    </row>
    <row r="13" spans="1:10" x14ac:dyDescent="0.25">
      <c r="A13" s="2">
        <v>44896</v>
      </c>
      <c r="B13" s="3" t="s">
        <v>10</v>
      </c>
      <c r="C13" s="3" t="s">
        <v>11</v>
      </c>
      <c r="D13" s="3" t="s">
        <v>11</v>
      </c>
      <c r="E13" s="3">
        <v>95539.32</v>
      </c>
      <c r="F13" s="3">
        <v>2.0366E-3</v>
      </c>
      <c r="G13" s="3">
        <v>0</v>
      </c>
      <c r="H13" s="3">
        <v>1042.0997075999999</v>
      </c>
      <c r="I13" s="3">
        <v>1042.0997075999999</v>
      </c>
      <c r="J13" s="3">
        <v>1042.0997075999999</v>
      </c>
    </row>
    <row r="14" spans="1:10" x14ac:dyDescent="0.25">
      <c r="A14" s="2">
        <v>44927</v>
      </c>
      <c r="B14" s="3" t="s">
        <v>10</v>
      </c>
      <c r="C14" s="3" t="s">
        <v>11</v>
      </c>
      <c r="D14" s="3" t="s">
        <v>11</v>
      </c>
      <c r="E14" s="3">
        <v>95539.32</v>
      </c>
      <c r="F14" s="3">
        <v>2.0366E-3</v>
      </c>
      <c r="G14" s="3">
        <v>0</v>
      </c>
      <c r="H14" s="3">
        <v>888.30382199999985</v>
      </c>
      <c r="I14" s="3">
        <v>888.30382199999985</v>
      </c>
      <c r="J14" s="3">
        <v>888.30382199999985</v>
      </c>
    </row>
    <row r="15" spans="1:10" x14ac:dyDescent="0.25">
      <c r="A15" s="2">
        <v>44958</v>
      </c>
      <c r="B15" s="3" t="s">
        <v>10</v>
      </c>
      <c r="C15" s="3" t="s">
        <v>11</v>
      </c>
      <c r="D15" s="3" t="s">
        <v>11</v>
      </c>
      <c r="E15" s="3">
        <v>95539.32</v>
      </c>
      <c r="F15" s="3">
        <v>2.0366E-3</v>
      </c>
      <c r="G15" s="3">
        <v>0</v>
      </c>
      <c r="H15" s="3">
        <v>783.1786032</v>
      </c>
      <c r="I15" s="3">
        <v>783.1786032</v>
      </c>
      <c r="J15" s="3">
        <v>783.1786032</v>
      </c>
    </row>
    <row r="16" spans="1:10" x14ac:dyDescent="0.25">
      <c r="A16" s="2">
        <v>44986</v>
      </c>
      <c r="B16" s="3" t="s">
        <v>10</v>
      </c>
      <c r="C16" s="3" t="s">
        <v>11</v>
      </c>
      <c r="D16" s="3" t="s">
        <v>11</v>
      </c>
      <c r="E16" s="3">
        <v>95539.32</v>
      </c>
      <c r="F16" s="3">
        <v>2.0366E-3</v>
      </c>
      <c r="G16" s="3">
        <v>0</v>
      </c>
      <c r="H16" s="3">
        <v>853.83233039999993</v>
      </c>
      <c r="I16" s="3">
        <v>853.83233039999993</v>
      </c>
      <c r="J16" s="3">
        <v>853.83233039999993</v>
      </c>
    </row>
    <row r="17" spans="1:10" x14ac:dyDescent="0.25">
      <c r="A17" s="2">
        <v>45017</v>
      </c>
      <c r="B17" s="3" t="s">
        <v>10</v>
      </c>
      <c r="C17" s="3" t="s">
        <v>11</v>
      </c>
      <c r="D17" s="3" t="s">
        <v>11</v>
      </c>
      <c r="E17" s="3">
        <v>95539.32</v>
      </c>
      <c r="F17" s="3">
        <v>2.0366E-3</v>
      </c>
      <c r="G17" s="3">
        <v>0</v>
      </c>
      <c r="H17" s="3">
        <v>808.32653999999991</v>
      </c>
      <c r="I17" s="3">
        <v>808.32653999999991</v>
      </c>
      <c r="J17" s="3">
        <v>808.32653999999991</v>
      </c>
    </row>
    <row r="18" spans="1:10" x14ac:dyDescent="0.25">
      <c r="A18" s="2">
        <v>45047</v>
      </c>
      <c r="B18" s="3" t="s">
        <v>10</v>
      </c>
      <c r="C18" s="3" t="s">
        <v>11</v>
      </c>
      <c r="D18" s="3" t="s">
        <v>11</v>
      </c>
      <c r="E18" s="3">
        <v>95539.32</v>
      </c>
      <c r="F18" s="3">
        <v>2.0366E-3</v>
      </c>
      <c r="G18" s="3">
        <v>0</v>
      </c>
      <c r="H18" s="3">
        <v>814.0575323999999</v>
      </c>
      <c r="I18" s="3">
        <v>814.0575323999999</v>
      </c>
      <c r="J18" s="3">
        <v>814.0575323999999</v>
      </c>
    </row>
    <row r="19" spans="1:10" x14ac:dyDescent="0.25">
      <c r="A19" s="2">
        <v>45078</v>
      </c>
      <c r="B19" s="3" t="s">
        <v>10</v>
      </c>
      <c r="C19" s="3" t="s">
        <v>11</v>
      </c>
      <c r="D19" s="3" t="s">
        <v>11</v>
      </c>
      <c r="E19" s="3">
        <v>95539.32</v>
      </c>
      <c r="F19" s="3">
        <v>2.0366E-3</v>
      </c>
      <c r="G19" s="3">
        <v>0</v>
      </c>
      <c r="H19" s="3">
        <v>790.36372799999992</v>
      </c>
      <c r="I19" s="3">
        <v>790.36372799999992</v>
      </c>
      <c r="J19" s="3">
        <v>790.36372799999992</v>
      </c>
    </row>
    <row r="20" spans="1:10" x14ac:dyDescent="0.25">
      <c r="A20" s="2">
        <v>45108</v>
      </c>
      <c r="B20" s="3" t="s">
        <v>10</v>
      </c>
      <c r="C20" s="3" t="s">
        <v>11</v>
      </c>
      <c r="D20" s="3" t="s">
        <v>11</v>
      </c>
      <c r="E20" s="3">
        <v>95539.32</v>
      </c>
      <c r="F20" s="3">
        <v>2.0366E-3</v>
      </c>
      <c r="G20" s="3">
        <v>0</v>
      </c>
      <c r="H20" s="3">
        <v>803.45091959999991</v>
      </c>
      <c r="I20" s="3">
        <v>803.45091959999991</v>
      </c>
      <c r="J20" s="3">
        <v>803.45091959999991</v>
      </c>
    </row>
    <row r="21" spans="1:10" x14ac:dyDescent="0.25">
      <c r="A21" s="2">
        <v>45139</v>
      </c>
      <c r="B21" s="3" t="s">
        <v>10</v>
      </c>
      <c r="C21" s="3" t="s">
        <v>11</v>
      </c>
      <c r="D21" s="3" t="s">
        <v>11</v>
      </c>
      <c r="E21" s="3">
        <v>95539.32</v>
      </c>
      <c r="F21" s="3">
        <v>2.0366E-3</v>
      </c>
      <c r="G21" s="3">
        <v>0</v>
      </c>
      <c r="H21" s="3">
        <v>792.84430679999991</v>
      </c>
      <c r="I21" s="3">
        <v>792.84430679999991</v>
      </c>
      <c r="J21" s="3">
        <v>792.84430679999991</v>
      </c>
    </row>
    <row r="22" spans="1:10" x14ac:dyDescent="0.25">
      <c r="A22" s="2">
        <v>45170</v>
      </c>
      <c r="B22" s="3" t="s">
        <v>10</v>
      </c>
      <c r="C22" s="3" t="s">
        <v>11</v>
      </c>
      <c r="D22" s="3" t="s">
        <v>11</v>
      </c>
      <c r="E22" s="3">
        <v>95539.32</v>
      </c>
      <c r="F22" s="3">
        <v>2.0366E-3</v>
      </c>
      <c r="G22" s="3">
        <v>0</v>
      </c>
      <c r="H22" s="3">
        <v>772.40091599999994</v>
      </c>
      <c r="I22" s="3">
        <v>772.40091599999994</v>
      </c>
      <c r="J22" s="3">
        <v>772.40091599999994</v>
      </c>
    </row>
    <row r="23" spans="1:10" x14ac:dyDescent="0.25">
      <c r="A23" s="2">
        <v>45200</v>
      </c>
      <c r="B23" s="3" t="s">
        <v>10</v>
      </c>
      <c r="C23" s="3" t="s">
        <v>11</v>
      </c>
      <c r="D23" s="3" t="s">
        <v>11</v>
      </c>
      <c r="E23" s="3">
        <v>95539.32</v>
      </c>
      <c r="F23" s="3">
        <v>2.0366E-3</v>
      </c>
      <c r="G23" s="3">
        <v>0</v>
      </c>
      <c r="H23" s="3">
        <v>779.58604079999986</v>
      </c>
      <c r="I23" s="3">
        <v>779.58604079999986</v>
      </c>
      <c r="J23" s="3">
        <v>779.58604079999986</v>
      </c>
    </row>
    <row r="24" spans="1:10" x14ac:dyDescent="0.25">
      <c r="A24" s="2">
        <v>45231</v>
      </c>
      <c r="B24" s="3" t="s">
        <v>10</v>
      </c>
      <c r="C24" s="3" t="s">
        <v>11</v>
      </c>
      <c r="D24" s="3" t="s">
        <v>11</v>
      </c>
      <c r="E24" s="3">
        <v>95539.32</v>
      </c>
      <c r="F24" s="3">
        <v>2.0366E-3</v>
      </c>
      <c r="G24" s="3">
        <v>0</v>
      </c>
      <c r="H24" s="3">
        <v>772.40091599999994</v>
      </c>
      <c r="I24" s="3">
        <v>772.40091599999994</v>
      </c>
      <c r="J24" s="3">
        <v>772.40091599999994</v>
      </c>
    </row>
    <row r="25" spans="1:10" x14ac:dyDescent="0.25">
      <c r="A25" s="2">
        <v>45261</v>
      </c>
      <c r="B25" s="3" t="s">
        <v>10</v>
      </c>
      <c r="C25" s="3" t="s">
        <v>11</v>
      </c>
      <c r="D25" s="3" t="s">
        <v>11</v>
      </c>
      <c r="E25" s="3">
        <v>95539.32</v>
      </c>
      <c r="F25" s="3">
        <v>2.0366E-3</v>
      </c>
      <c r="G25" s="3">
        <v>0</v>
      </c>
      <c r="H25" s="3">
        <v>771.63108119999993</v>
      </c>
      <c r="I25" s="3">
        <v>771.63108119999993</v>
      </c>
      <c r="J25" s="3">
        <v>771.63108119999993</v>
      </c>
    </row>
    <row r="26" spans="1:10" x14ac:dyDescent="0.25">
      <c r="A26" s="2">
        <v>45292</v>
      </c>
      <c r="B26" s="3" t="s">
        <v>10</v>
      </c>
      <c r="C26" s="3" t="s">
        <v>11</v>
      </c>
      <c r="D26" s="3" t="s">
        <v>11</v>
      </c>
      <c r="E26" s="3">
        <v>95539.32</v>
      </c>
      <c r="F26" s="3">
        <v>2.0366E-3</v>
      </c>
      <c r="G26" s="3">
        <v>0</v>
      </c>
      <c r="H26" s="3">
        <v>758.37281519999988</v>
      </c>
      <c r="I26" s="3">
        <v>758.37281519999988</v>
      </c>
      <c r="J26" s="3">
        <v>758.37281519999988</v>
      </c>
    </row>
    <row r="27" spans="1:10" x14ac:dyDescent="0.25">
      <c r="A27" s="2">
        <v>45323</v>
      </c>
      <c r="B27" s="3" t="s">
        <v>10</v>
      </c>
      <c r="C27" s="3" t="s">
        <v>11</v>
      </c>
      <c r="D27" s="3" t="s">
        <v>11</v>
      </c>
      <c r="E27" s="3">
        <v>95539.32</v>
      </c>
      <c r="F27" s="3">
        <v>2.0366E-3</v>
      </c>
      <c r="G27" s="3">
        <v>0</v>
      </c>
      <c r="H27" s="3">
        <v>694.56206399999996</v>
      </c>
      <c r="I27" s="3">
        <v>694.56206399999996</v>
      </c>
      <c r="J27" s="3">
        <v>694.56206399999996</v>
      </c>
    </row>
    <row r="28" spans="1:10" x14ac:dyDescent="0.25">
      <c r="A28" s="2">
        <v>45352</v>
      </c>
      <c r="B28" s="3" t="s">
        <v>10</v>
      </c>
      <c r="C28" s="3" t="s">
        <v>11</v>
      </c>
      <c r="D28" s="3" t="s">
        <v>11</v>
      </c>
      <c r="E28" s="3">
        <v>95539.32</v>
      </c>
      <c r="F28" s="3">
        <v>2.0366E-3</v>
      </c>
      <c r="G28" s="3">
        <v>0</v>
      </c>
      <c r="H28" s="3">
        <v>742.46289599999989</v>
      </c>
      <c r="I28" s="3">
        <v>742.46289599999989</v>
      </c>
      <c r="J28" s="3">
        <v>742.46289599999989</v>
      </c>
    </row>
    <row r="29" spans="1:10" x14ac:dyDescent="0.25">
      <c r="A29" s="2">
        <v>45383</v>
      </c>
      <c r="B29" s="3" t="s">
        <v>10</v>
      </c>
      <c r="C29" s="3" t="s">
        <v>11</v>
      </c>
      <c r="D29" s="3" t="s">
        <v>11</v>
      </c>
      <c r="E29" s="3">
        <v>95539.32</v>
      </c>
      <c r="F29" s="3">
        <v>2.0366E-3</v>
      </c>
      <c r="G29" s="3">
        <v>0</v>
      </c>
      <c r="H29" s="3">
        <v>703.11578399999985</v>
      </c>
      <c r="I29" s="3">
        <v>703.11578399999985</v>
      </c>
      <c r="J29" s="3">
        <v>703.11578399999985</v>
      </c>
    </row>
    <row r="30" spans="1:10" x14ac:dyDescent="0.25">
      <c r="A30" s="2">
        <v>45413</v>
      </c>
      <c r="B30" s="3" t="s">
        <v>10</v>
      </c>
      <c r="C30" s="3" t="s">
        <v>11</v>
      </c>
      <c r="D30" s="3" t="s">
        <v>11</v>
      </c>
      <c r="E30" s="3">
        <v>95539.32</v>
      </c>
      <c r="F30" s="3">
        <v>2.0366E-3</v>
      </c>
      <c r="G30" s="3">
        <v>0</v>
      </c>
      <c r="H30" s="3">
        <v>713.29471079999996</v>
      </c>
      <c r="I30" s="3">
        <v>713.29471079999996</v>
      </c>
      <c r="J30" s="3">
        <v>713.29471079999996</v>
      </c>
    </row>
    <row r="31" spans="1:10" x14ac:dyDescent="0.25">
      <c r="A31" s="2">
        <v>45444</v>
      </c>
      <c r="B31" s="3" t="s">
        <v>10</v>
      </c>
      <c r="C31" s="3" t="s">
        <v>11</v>
      </c>
      <c r="D31" s="3" t="s">
        <v>11</v>
      </c>
      <c r="E31" s="3">
        <v>95539.32</v>
      </c>
      <c r="F31" s="3">
        <v>2.0366E-3</v>
      </c>
      <c r="G31" s="3">
        <v>0</v>
      </c>
      <c r="H31" s="3">
        <v>674.88850799999989</v>
      </c>
      <c r="I31" s="3">
        <v>674.88850799999989</v>
      </c>
      <c r="J31" s="3">
        <v>674.88850799999989</v>
      </c>
    </row>
    <row r="32" spans="1:10" x14ac:dyDescent="0.25">
      <c r="A32" s="2">
        <v>45474</v>
      </c>
      <c r="B32" s="3" t="s">
        <v>10</v>
      </c>
      <c r="C32" s="3" t="s">
        <v>11</v>
      </c>
      <c r="D32" s="3" t="s">
        <v>11</v>
      </c>
      <c r="E32" s="3">
        <v>95539.32</v>
      </c>
      <c r="F32" s="3">
        <v>2.0366E-3</v>
      </c>
      <c r="G32" s="3">
        <v>0</v>
      </c>
      <c r="H32" s="3">
        <v>681.47487239999998</v>
      </c>
      <c r="I32" s="3">
        <v>681.47487239999998</v>
      </c>
      <c r="J32" s="3">
        <v>681.47487239999998</v>
      </c>
    </row>
    <row r="33" spans="1:10" x14ac:dyDescent="0.25">
      <c r="A33" s="2">
        <v>45505</v>
      </c>
      <c r="B33" s="3" t="s">
        <v>10</v>
      </c>
      <c r="C33" s="3" t="s">
        <v>11</v>
      </c>
      <c r="D33" s="3" t="s">
        <v>11</v>
      </c>
      <c r="E33" s="3">
        <v>95539.32</v>
      </c>
      <c r="F33" s="3">
        <v>2.0366E-3</v>
      </c>
      <c r="G33" s="3">
        <v>0</v>
      </c>
      <c r="H33" s="3">
        <v>665.56495319999988</v>
      </c>
      <c r="I33" s="3">
        <v>665.56495319999988</v>
      </c>
      <c r="J33" s="3">
        <v>665.56495319999988</v>
      </c>
    </row>
    <row r="34" spans="1:10" x14ac:dyDescent="0.25">
      <c r="A34" s="2">
        <v>45536</v>
      </c>
      <c r="B34" s="3" t="s">
        <v>10</v>
      </c>
      <c r="C34" s="3" t="s">
        <v>11</v>
      </c>
      <c r="D34" s="3" t="s">
        <v>11</v>
      </c>
      <c r="E34" s="3">
        <v>95539.32</v>
      </c>
      <c r="F34" s="3">
        <v>2.0366E-3</v>
      </c>
      <c r="G34" s="3">
        <v>0</v>
      </c>
      <c r="H34" s="3">
        <v>631.26453599999991</v>
      </c>
      <c r="I34" s="3">
        <v>631.26453599999991</v>
      </c>
      <c r="J34" s="3">
        <v>631.26453599999991</v>
      </c>
    </row>
    <row r="35" spans="1:10" x14ac:dyDescent="0.25">
      <c r="A35" s="2">
        <v>45566</v>
      </c>
      <c r="B35" s="3" t="s">
        <v>10</v>
      </c>
      <c r="C35" s="3" t="s">
        <v>11</v>
      </c>
      <c r="D35" s="3" t="s">
        <v>11</v>
      </c>
      <c r="E35" s="3">
        <v>95539.32</v>
      </c>
      <c r="F35" s="3">
        <v>2.0366E-3</v>
      </c>
      <c r="G35" s="3">
        <v>0</v>
      </c>
      <c r="H35" s="3">
        <v>641.70007439999995</v>
      </c>
      <c r="I35" s="3">
        <v>641.70007439999995</v>
      </c>
      <c r="J35" s="3">
        <v>641.70007439999995</v>
      </c>
    </row>
    <row r="36" spans="1:10" x14ac:dyDescent="0.25">
      <c r="A36" s="2">
        <v>45597</v>
      </c>
      <c r="B36" s="3" t="s">
        <v>10</v>
      </c>
      <c r="C36" s="3" t="s">
        <v>11</v>
      </c>
      <c r="D36" s="3" t="s">
        <v>11</v>
      </c>
      <c r="E36" s="3">
        <v>95539.32</v>
      </c>
      <c r="F36" s="3">
        <v>2.0366E-3</v>
      </c>
      <c r="G36" s="3">
        <v>0</v>
      </c>
      <c r="H36" s="3">
        <v>605.60337599999991</v>
      </c>
      <c r="I36" s="3">
        <v>605.60337599999991</v>
      </c>
      <c r="J36" s="3">
        <v>605.60337599999991</v>
      </c>
    </row>
    <row r="37" spans="1:10" x14ac:dyDescent="0.25">
      <c r="A37" s="2">
        <v>45627</v>
      </c>
      <c r="B37" s="3" t="s">
        <v>10</v>
      </c>
      <c r="C37" s="3" t="s">
        <v>11</v>
      </c>
      <c r="D37" s="3" t="s">
        <v>11</v>
      </c>
      <c r="E37" s="3">
        <v>95539.32</v>
      </c>
      <c r="F37" s="3">
        <v>2.0366E-3</v>
      </c>
      <c r="G37" s="3">
        <v>0</v>
      </c>
      <c r="H37" s="3">
        <v>617.83519559999991</v>
      </c>
      <c r="I37" s="3">
        <v>617.83519559999991</v>
      </c>
      <c r="J37" s="3">
        <v>617.83519559999991</v>
      </c>
    </row>
    <row r="38" spans="1:10" x14ac:dyDescent="0.25">
      <c r="A38" s="2">
        <v>45658</v>
      </c>
      <c r="B38" s="3" t="s">
        <v>10</v>
      </c>
      <c r="C38" s="3" t="s">
        <v>11</v>
      </c>
      <c r="D38" s="3" t="s">
        <v>11</v>
      </c>
      <c r="E38" s="3">
        <v>95539.32</v>
      </c>
      <c r="F38" s="3">
        <v>2.0366E-3</v>
      </c>
      <c r="G38" s="3">
        <v>0</v>
      </c>
      <c r="H38" s="3">
        <v>0</v>
      </c>
      <c r="I38" s="3">
        <v>0</v>
      </c>
      <c r="J38" s="3">
        <v>0</v>
      </c>
    </row>
    <row r="39" spans="1:10" x14ac:dyDescent="0.25">
      <c r="A39" s="2">
        <v>45689</v>
      </c>
      <c r="B39" s="3" t="s">
        <v>10</v>
      </c>
      <c r="C39" s="3" t="s">
        <v>11</v>
      </c>
      <c r="D39" s="3" t="s">
        <v>11</v>
      </c>
      <c r="E39" s="3">
        <v>95539.32</v>
      </c>
      <c r="F39" s="3">
        <v>2.0366E-3</v>
      </c>
      <c r="G39" s="3">
        <v>0</v>
      </c>
      <c r="H39" s="3">
        <v>0</v>
      </c>
      <c r="I39" s="3">
        <v>0</v>
      </c>
      <c r="J39" s="3">
        <v>0</v>
      </c>
    </row>
    <row r="40" spans="1:10" x14ac:dyDescent="0.25">
      <c r="A40" s="2">
        <v>45717</v>
      </c>
      <c r="B40" s="3" t="s">
        <v>10</v>
      </c>
      <c r="C40" s="3" t="s">
        <v>11</v>
      </c>
      <c r="D40" s="3" t="s">
        <v>11</v>
      </c>
      <c r="E40" s="3">
        <v>95539.32</v>
      </c>
      <c r="F40" s="3">
        <v>2.0366E-3</v>
      </c>
      <c r="G40" s="3">
        <v>0</v>
      </c>
      <c r="H40" s="3">
        <v>0</v>
      </c>
      <c r="I40" s="3">
        <v>0</v>
      </c>
      <c r="J40" s="3">
        <v>0</v>
      </c>
    </row>
    <row r="41" spans="1:10" x14ac:dyDescent="0.25">
      <c r="A41" s="2">
        <v>45748</v>
      </c>
      <c r="B41" s="3" t="s">
        <v>10</v>
      </c>
      <c r="C41" s="3" t="s">
        <v>11</v>
      </c>
      <c r="D41" s="3" t="s">
        <v>11</v>
      </c>
      <c r="E41" s="3">
        <v>95539.32</v>
      </c>
      <c r="F41" s="3">
        <v>2.0366E-3</v>
      </c>
      <c r="G41" s="3">
        <v>0</v>
      </c>
      <c r="H41" s="3">
        <v>0</v>
      </c>
      <c r="I41" s="3">
        <v>0</v>
      </c>
      <c r="J41" s="3">
        <v>0</v>
      </c>
    </row>
    <row r="42" spans="1:10" x14ac:dyDescent="0.25">
      <c r="A42" s="2">
        <v>45778</v>
      </c>
      <c r="B42" s="3" t="s">
        <v>10</v>
      </c>
      <c r="C42" s="3" t="s">
        <v>11</v>
      </c>
      <c r="D42" s="3" t="s">
        <v>11</v>
      </c>
      <c r="E42" s="3">
        <v>95539.32</v>
      </c>
      <c r="F42" s="3">
        <v>2.0366E-3</v>
      </c>
      <c r="G42" s="3">
        <v>0</v>
      </c>
      <c r="H42" s="3">
        <v>0</v>
      </c>
      <c r="I42" s="3">
        <v>0</v>
      </c>
      <c r="J42" s="3">
        <v>0</v>
      </c>
    </row>
    <row r="43" spans="1:10" x14ac:dyDescent="0.25">
      <c r="A43" s="2">
        <v>45809</v>
      </c>
      <c r="B43" s="3" t="s">
        <v>10</v>
      </c>
      <c r="C43" s="3" t="s">
        <v>11</v>
      </c>
      <c r="D43" s="3" t="s">
        <v>11</v>
      </c>
      <c r="E43" s="3">
        <v>95539.32</v>
      </c>
      <c r="F43" s="3">
        <v>2.0366E-3</v>
      </c>
      <c r="G43" s="3">
        <v>0</v>
      </c>
      <c r="H43" s="3">
        <v>0</v>
      </c>
      <c r="I43" s="3">
        <v>0</v>
      </c>
      <c r="J43" s="3">
        <v>0</v>
      </c>
    </row>
    <row r="44" spans="1:10" x14ac:dyDescent="0.25">
      <c r="A44" s="2">
        <v>45839</v>
      </c>
      <c r="B44" s="3" t="s">
        <v>10</v>
      </c>
      <c r="C44" s="3" t="s">
        <v>11</v>
      </c>
      <c r="D44" s="3" t="s">
        <v>11</v>
      </c>
      <c r="E44" s="3">
        <v>95539.32</v>
      </c>
      <c r="F44" s="3">
        <v>2.0366E-3</v>
      </c>
      <c r="G44" s="3">
        <v>0</v>
      </c>
      <c r="H44" s="3">
        <v>0</v>
      </c>
      <c r="I44" s="3">
        <v>0</v>
      </c>
      <c r="J44" s="3">
        <v>0</v>
      </c>
    </row>
    <row r="45" spans="1:10" x14ac:dyDescent="0.25">
      <c r="A45" s="2">
        <v>45870</v>
      </c>
      <c r="B45" s="3" t="s">
        <v>10</v>
      </c>
      <c r="C45" s="3" t="s">
        <v>11</v>
      </c>
      <c r="D45" s="3" t="s">
        <v>11</v>
      </c>
      <c r="E45" s="3">
        <v>95539.32</v>
      </c>
      <c r="F45" s="3">
        <v>2.0366E-3</v>
      </c>
      <c r="G45" s="3">
        <v>0</v>
      </c>
      <c r="H45" s="3">
        <v>0</v>
      </c>
      <c r="I45" s="3">
        <v>0</v>
      </c>
      <c r="J45" s="3">
        <v>0</v>
      </c>
    </row>
    <row r="46" spans="1:10" x14ac:dyDescent="0.25">
      <c r="A46" s="2">
        <v>45901</v>
      </c>
      <c r="B46" s="3" t="s">
        <v>10</v>
      </c>
      <c r="C46" s="3" t="s">
        <v>11</v>
      </c>
      <c r="D46" s="3" t="s">
        <v>11</v>
      </c>
      <c r="E46" s="3">
        <v>95539.32</v>
      </c>
      <c r="F46" s="3">
        <v>2.0366E-3</v>
      </c>
      <c r="G46" s="3">
        <v>0</v>
      </c>
      <c r="H46" s="3">
        <v>0</v>
      </c>
      <c r="I46" s="3">
        <v>0</v>
      </c>
      <c r="J46" s="3">
        <v>0</v>
      </c>
    </row>
    <row r="47" spans="1:10" x14ac:dyDescent="0.25">
      <c r="A47" s="2">
        <v>45931</v>
      </c>
      <c r="B47" s="3" t="s">
        <v>10</v>
      </c>
      <c r="C47" s="3" t="s">
        <v>11</v>
      </c>
      <c r="D47" s="3" t="s">
        <v>11</v>
      </c>
      <c r="E47" s="3">
        <v>95539.32</v>
      </c>
      <c r="F47" s="3">
        <v>2.0366E-3</v>
      </c>
      <c r="G47" s="3">
        <v>0</v>
      </c>
      <c r="H47" s="3">
        <v>0</v>
      </c>
      <c r="I47" s="3">
        <v>0</v>
      </c>
      <c r="J47" s="3">
        <v>0</v>
      </c>
    </row>
    <row r="48" spans="1:10" x14ac:dyDescent="0.25">
      <c r="A48" s="2">
        <v>45962</v>
      </c>
      <c r="B48" s="3" t="s">
        <v>10</v>
      </c>
      <c r="C48" s="3" t="s">
        <v>11</v>
      </c>
      <c r="D48" s="3" t="s">
        <v>11</v>
      </c>
      <c r="E48" s="3">
        <v>95539.32</v>
      </c>
      <c r="F48" s="3">
        <v>2.0366E-3</v>
      </c>
      <c r="G48" s="3">
        <v>0</v>
      </c>
      <c r="H48" s="3">
        <v>0</v>
      </c>
      <c r="I48" s="3">
        <v>0</v>
      </c>
      <c r="J48" s="3">
        <v>0</v>
      </c>
    </row>
    <row r="49" spans="1:10" x14ac:dyDescent="0.25">
      <c r="A49" s="2">
        <v>45992</v>
      </c>
      <c r="B49" s="3" t="s">
        <v>10</v>
      </c>
      <c r="C49" s="3" t="s">
        <v>11</v>
      </c>
      <c r="D49" s="3" t="s">
        <v>11</v>
      </c>
      <c r="E49" s="3">
        <v>95539.32</v>
      </c>
      <c r="F49" s="3">
        <v>2.0366E-3</v>
      </c>
      <c r="G49" s="3">
        <v>0</v>
      </c>
      <c r="H49" s="3">
        <v>0</v>
      </c>
      <c r="I49" s="3">
        <v>0</v>
      </c>
      <c r="J49" s="3">
        <v>0</v>
      </c>
    </row>
    <row r="50" spans="1:10" x14ac:dyDescent="0.25">
      <c r="A50" s="2">
        <v>46023</v>
      </c>
      <c r="B50" s="3" t="s">
        <v>10</v>
      </c>
      <c r="C50" s="3" t="s">
        <v>11</v>
      </c>
      <c r="D50" s="3" t="s">
        <v>11</v>
      </c>
      <c r="E50" s="3">
        <v>95539.32</v>
      </c>
      <c r="F50" s="3">
        <v>2.0366E-3</v>
      </c>
      <c r="G50" s="3">
        <v>0</v>
      </c>
      <c r="H50" s="3">
        <v>0</v>
      </c>
      <c r="I50" s="3">
        <v>0</v>
      </c>
      <c r="J50" s="3">
        <v>0</v>
      </c>
    </row>
    <row r="51" spans="1:10" x14ac:dyDescent="0.25">
      <c r="A51" s="2">
        <v>46054</v>
      </c>
      <c r="B51" s="3" t="s">
        <v>10</v>
      </c>
      <c r="C51" s="3" t="s">
        <v>11</v>
      </c>
      <c r="D51" s="3" t="s">
        <v>11</v>
      </c>
      <c r="E51" s="3">
        <v>95539.32</v>
      </c>
      <c r="F51" s="3">
        <v>2.0366E-3</v>
      </c>
      <c r="G51" s="3">
        <v>0</v>
      </c>
      <c r="H51" s="3">
        <v>0</v>
      </c>
      <c r="I51" s="3">
        <v>0</v>
      </c>
      <c r="J51" s="3">
        <v>0</v>
      </c>
    </row>
    <row r="52" spans="1:10" x14ac:dyDescent="0.25">
      <c r="A52" s="2">
        <v>46082</v>
      </c>
      <c r="B52" s="3" t="s">
        <v>10</v>
      </c>
      <c r="C52" s="3" t="s">
        <v>11</v>
      </c>
      <c r="D52" s="3" t="s">
        <v>11</v>
      </c>
      <c r="E52" s="3">
        <v>95539.32</v>
      </c>
      <c r="F52" s="3">
        <v>2.0366E-3</v>
      </c>
      <c r="G52" s="3">
        <v>0</v>
      </c>
      <c r="H52" s="3">
        <v>0</v>
      </c>
      <c r="I52" s="3">
        <v>0</v>
      </c>
      <c r="J52" s="3">
        <v>0</v>
      </c>
    </row>
    <row r="53" spans="1:10" x14ac:dyDescent="0.25">
      <c r="A53" s="2">
        <v>46113</v>
      </c>
      <c r="B53" s="3" t="s">
        <v>10</v>
      </c>
      <c r="C53" s="3" t="s">
        <v>11</v>
      </c>
      <c r="D53" s="3" t="s">
        <v>11</v>
      </c>
      <c r="E53" s="3">
        <v>95539.32</v>
      </c>
      <c r="F53" s="3">
        <v>2.0366E-3</v>
      </c>
      <c r="G53" s="3">
        <v>0</v>
      </c>
      <c r="H53" s="3">
        <v>0</v>
      </c>
      <c r="I53" s="3">
        <v>0</v>
      </c>
      <c r="J53" s="3">
        <v>0</v>
      </c>
    </row>
    <row r="54" spans="1:10" x14ac:dyDescent="0.25">
      <c r="A54" s="2">
        <v>46143</v>
      </c>
      <c r="B54" s="3" t="s">
        <v>10</v>
      </c>
      <c r="C54" s="3" t="s">
        <v>11</v>
      </c>
      <c r="D54" s="3" t="s">
        <v>11</v>
      </c>
      <c r="E54" s="3">
        <v>95539.32</v>
      </c>
      <c r="F54" s="3">
        <v>2.0366E-3</v>
      </c>
      <c r="G54" s="3">
        <v>0</v>
      </c>
      <c r="H54" s="3">
        <v>0</v>
      </c>
      <c r="I54" s="3">
        <v>0</v>
      </c>
      <c r="J54" s="3">
        <v>0</v>
      </c>
    </row>
    <row r="55" spans="1:10" x14ac:dyDescent="0.25">
      <c r="A55" s="2">
        <v>46174</v>
      </c>
      <c r="B55" s="3" t="s">
        <v>10</v>
      </c>
      <c r="C55" s="3" t="s">
        <v>11</v>
      </c>
      <c r="D55" s="3" t="s">
        <v>11</v>
      </c>
      <c r="E55" s="3">
        <v>95539.32</v>
      </c>
      <c r="F55" s="3">
        <v>2.0366E-3</v>
      </c>
      <c r="G55" s="3">
        <v>0</v>
      </c>
      <c r="H55" s="3">
        <v>0</v>
      </c>
      <c r="I55" s="3">
        <v>0</v>
      </c>
      <c r="J55" s="3">
        <v>0</v>
      </c>
    </row>
    <row r="56" spans="1:10" x14ac:dyDescent="0.25">
      <c r="A56" s="2">
        <v>46204</v>
      </c>
      <c r="B56" s="3" t="s">
        <v>10</v>
      </c>
      <c r="C56" s="3" t="s">
        <v>11</v>
      </c>
      <c r="D56" s="3" t="s">
        <v>11</v>
      </c>
      <c r="E56" s="3">
        <v>95539.32</v>
      </c>
      <c r="F56" s="3">
        <v>2.0366E-3</v>
      </c>
      <c r="G56" s="3">
        <v>0</v>
      </c>
      <c r="H56" s="3">
        <v>0</v>
      </c>
      <c r="I56" s="3">
        <v>0</v>
      </c>
      <c r="J56" s="3">
        <v>0</v>
      </c>
    </row>
    <row r="57" spans="1:10" x14ac:dyDescent="0.25">
      <c r="A57" s="2">
        <v>46235</v>
      </c>
      <c r="B57" s="3" t="s">
        <v>10</v>
      </c>
      <c r="C57" s="3" t="s">
        <v>11</v>
      </c>
      <c r="D57" s="3" t="s">
        <v>11</v>
      </c>
      <c r="E57" s="3">
        <v>95539.32</v>
      </c>
      <c r="F57" s="3">
        <v>2.0366E-3</v>
      </c>
      <c r="G57" s="3">
        <v>0</v>
      </c>
      <c r="H57" s="3">
        <v>0</v>
      </c>
      <c r="I57" s="3">
        <v>0</v>
      </c>
      <c r="J57" s="3">
        <v>0</v>
      </c>
    </row>
    <row r="58" spans="1:10" x14ac:dyDescent="0.25">
      <c r="A58" s="2">
        <v>46266</v>
      </c>
      <c r="B58" s="3" t="s">
        <v>10</v>
      </c>
      <c r="C58" s="3" t="s">
        <v>11</v>
      </c>
      <c r="D58" s="3" t="s">
        <v>11</v>
      </c>
      <c r="E58" s="3">
        <v>95539.32</v>
      </c>
      <c r="F58" s="3">
        <v>2.0366E-3</v>
      </c>
      <c r="G58" s="3">
        <v>0</v>
      </c>
      <c r="H58" s="3">
        <v>0</v>
      </c>
      <c r="I58" s="3">
        <v>0</v>
      </c>
      <c r="J58" s="3">
        <v>0</v>
      </c>
    </row>
    <row r="59" spans="1:10" x14ac:dyDescent="0.25">
      <c r="A59" s="2">
        <v>46296</v>
      </c>
      <c r="B59" s="3" t="s">
        <v>10</v>
      </c>
      <c r="C59" s="3" t="s">
        <v>11</v>
      </c>
      <c r="D59" s="3" t="s">
        <v>11</v>
      </c>
      <c r="E59" s="3">
        <v>95539.32</v>
      </c>
      <c r="F59" s="3">
        <v>2.0366E-3</v>
      </c>
      <c r="G59" s="3">
        <v>0</v>
      </c>
      <c r="H59" s="3">
        <v>0</v>
      </c>
      <c r="I59" s="3">
        <v>0</v>
      </c>
      <c r="J59" s="3">
        <v>0</v>
      </c>
    </row>
    <row r="60" spans="1:10" x14ac:dyDescent="0.25">
      <c r="A60" s="2">
        <v>46327</v>
      </c>
      <c r="B60" s="3" t="s">
        <v>10</v>
      </c>
      <c r="C60" s="3" t="s">
        <v>11</v>
      </c>
      <c r="D60" s="3" t="s">
        <v>11</v>
      </c>
      <c r="E60" s="3">
        <v>95539.32</v>
      </c>
      <c r="F60" s="3">
        <v>2.0366E-3</v>
      </c>
      <c r="G60" s="3">
        <v>0</v>
      </c>
      <c r="H60" s="3">
        <v>0</v>
      </c>
      <c r="I60" s="3">
        <v>0</v>
      </c>
      <c r="J60" s="3">
        <v>0</v>
      </c>
    </row>
    <row r="61" spans="1:10" x14ac:dyDescent="0.25">
      <c r="A61" s="2">
        <v>46357</v>
      </c>
      <c r="B61" s="3" t="s">
        <v>10</v>
      </c>
      <c r="C61" s="3" t="s">
        <v>11</v>
      </c>
      <c r="D61" s="3" t="s">
        <v>11</v>
      </c>
      <c r="E61" s="3">
        <v>95539.32</v>
      </c>
      <c r="F61" s="3">
        <v>2.0366E-3</v>
      </c>
      <c r="G61" s="3">
        <v>0</v>
      </c>
      <c r="H61" s="3">
        <v>0</v>
      </c>
      <c r="I61" s="3">
        <v>0</v>
      </c>
      <c r="J61" s="3">
        <v>0</v>
      </c>
    </row>
    <row r="62" spans="1:10" x14ac:dyDescent="0.25">
      <c r="E62">
        <v>89558</v>
      </c>
      <c r="F62">
        <v>2.0181000000000001E-3</v>
      </c>
      <c r="G62">
        <v>0</v>
      </c>
      <c r="H62">
        <v>0</v>
      </c>
      <c r="I62">
        <v>457.19651880000009</v>
      </c>
      <c r="J62">
        <v>0</v>
      </c>
    </row>
    <row r="63" spans="1:10" x14ac:dyDescent="0.25">
      <c r="E63">
        <v>89558</v>
      </c>
      <c r="F63">
        <v>2.0181000000000001E-3</v>
      </c>
      <c r="G63">
        <v>0</v>
      </c>
      <c r="H63">
        <v>0</v>
      </c>
      <c r="I63">
        <v>408.2051232</v>
      </c>
      <c r="J63">
        <v>0</v>
      </c>
    </row>
    <row r="64" spans="1:10" x14ac:dyDescent="0.25">
      <c r="E64">
        <v>89558</v>
      </c>
      <c r="F64">
        <v>2.0181000000000001E-3</v>
      </c>
      <c r="G64">
        <v>0</v>
      </c>
      <c r="H64">
        <v>0</v>
      </c>
      <c r="I64">
        <v>446.68625400000008</v>
      </c>
      <c r="J64">
        <v>0</v>
      </c>
    </row>
    <row r="65" spans="5:10" x14ac:dyDescent="0.25">
      <c r="E65">
        <v>89558</v>
      </c>
      <c r="F65">
        <v>2.0181000000000001E-3</v>
      </c>
      <c r="G65">
        <v>0</v>
      </c>
      <c r="H65">
        <v>0</v>
      </c>
      <c r="I65">
        <v>414.47737800000004</v>
      </c>
      <c r="J65">
        <v>0</v>
      </c>
    </row>
    <row r="66" spans="5:10" x14ac:dyDescent="0.25">
      <c r="E66">
        <v>89558</v>
      </c>
      <c r="F66">
        <v>2.0181000000000001E-3</v>
      </c>
      <c r="G66">
        <v>0</v>
      </c>
      <c r="H66">
        <v>0</v>
      </c>
      <c r="I66">
        <v>425.66572440000004</v>
      </c>
      <c r="J66">
        <v>0</v>
      </c>
    </row>
    <row r="67" spans="5:10" x14ac:dyDescent="0.25">
      <c r="E67">
        <v>89558</v>
      </c>
      <c r="F67">
        <v>2.0181000000000001E-3</v>
      </c>
      <c r="G67">
        <v>0</v>
      </c>
      <c r="H67">
        <v>0</v>
      </c>
      <c r="I67">
        <v>406.84896000000003</v>
      </c>
      <c r="J67">
        <v>0</v>
      </c>
    </row>
    <row r="68" spans="5:10" x14ac:dyDescent="0.25">
      <c r="E68">
        <v>89558</v>
      </c>
      <c r="F68">
        <v>2.0181000000000001E-3</v>
      </c>
      <c r="G68">
        <v>415.15545960000009</v>
      </c>
      <c r="H68">
        <v>0</v>
      </c>
      <c r="I68">
        <v>415.15545960000009</v>
      </c>
      <c r="J68">
        <v>0</v>
      </c>
    </row>
    <row r="69" spans="5:10" x14ac:dyDescent="0.25">
      <c r="E69">
        <v>89558</v>
      </c>
      <c r="F69">
        <v>2.0181000000000001E-3</v>
      </c>
      <c r="G69">
        <v>425.66572440000004</v>
      </c>
      <c r="H69">
        <v>0</v>
      </c>
      <c r="I69">
        <v>425.66572440000004</v>
      </c>
      <c r="J69">
        <v>0</v>
      </c>
    </row>
    <row r="70" spans="5:10" x14ac:dyDescent="0.25">
      <c r="E70">
        <v>89558</v>
      </c>
      <c r="F70">
        <v>2.0181000000000001E-3</v>
      </c>
      <c r="G70">
        <v>411.934572</v>
      </c>
      <c r="H70">
        <v>0</v>
      </c>
      <c r="I70">
        <v>411.934572</v>
      </c>
      <c r="J70">
        <v>0</v>
      </c>
    </row>
    <row r="71" spans="5:10" x14ac:dyDescent="0.25">
      <c r="E71">
        <v>89558</v>
      </c>
      <c r="F71">
        <v>2.0181000000000001E-3</v>
      </c>
      <c r="G71">
        <v>407.27276100000006</v>
      </c>
      <c r="H71">
        <v>0</v>
      </c>
      <c r="I71">
        <v>407.27276100000006</v>
      </c>
      <c r="J71">
        <v>0</v>
      </c>
    </row>
    <row r="72" spans="5:10" x14ac:dyDescent="0.25">
      <c r="E72">
        <v>89558</v>
      </c>
      <c r="F72">
        <v>2.0181000000000001E-3</v>
      </c>
      <c r="G72">
        <v>404.30615399999999</v>
      </c>
      <c r="H72">
        <v>0</v>
      </c>
      <c r="I72">
        <v>404.30615399999999</v>
      </c>
      <c r="J72">
        <v>0</v>
      </c>
    </row>
    <row r="73" spans="5:10" x14ac:dyDescent="0.25">
      <c r="E73">
        <v>89558</v>
      </c>
      <c r="F73">
        <v>2.0181000000000001E-3</v>
      </c>
      <c r="G73">
        <v>412.52789340000004</v>
      </c>
      <c r="H73">
        <v>0</v>
      </c>
      <c r="I73">
        <v>412.52789340000004</v>
      </c>
      <c r="J73">
        <v>0</v>
      </c>
    </row>
    <row r="74" spans="5:10" x14ac:dyDescent="0.25">
      <c r="E74">
        <v>89558</v>
      </c>
      <c r="F74">
        <v>2.0181000000000001E-3</v>
      </c>
      <c r="G74">
        <v>415.15545960000009</v>
      </c>
      <c r="H74">
        <v>0</v>
      </c>
      <c r="I74">
        <v>415.15545960000009</v>
      </c>
      <c r="J74">
        <v>0</v>
      </c>
    </row>
    <row r="75" spans="5:10" x14ac:dyDescent="0.25">
      <c r="E75">
        <v>89558</v>
      </c>
      <c r="F75">
        <v>2.0181000000000001E-3</v>
      </c>
      <c r="G75">
        <v>370.23255360000002</v>
      </c>
      <c r="H75">
        <v>0</v>
      </c>
      <c r="I75">
        <v>370.23255360000002</v>
      </c>
      <c r="J75">
        <v>0</v>
      </c>
    </row>
    <row r="76" spans="5:10" x14ac:dyDescent="0.25">
      <c r="E76">
        <v>89558</v>
      </c>
      <c r="F76">
        <v>2.0181000000000001E-3</v>
      </c>
      <c r="G76">
        <v>407.27276100000006</v>
      </c>
      <c r="H76">
        <v>0</v>
      </c>
      <c r="I76">
        <v>407.27276100000006</v>
      </c>
      <c r="J76">
        <v>0</v>
      </c>
    </row>
    <row r="77" spans="5:10" x14ac:dyDescent="0.25">
      <c r="E77">
        <v>89558</v>
      </c>
      <c r="F77">
        <v>2.0181000000000001E-3</v>
      </c>
      <c r="G77">
        <v>389.04931800000003</v>
      </c>
      <c r="H77">
        <v>0</v>
      </c>
      <c r="I77">
        <v>389.04931800000003</v>
      </c>
      <c r="J77">
        <v>0</v>
      </c>
    </row>
    <row r="78" spans="5:10" x14ac:dyDescent="0.25">
      <c r="E78">
        <v>89558</v>
      </c>
      <c r="F78">
        <v>2.0181000000000001E-3</v>
      </c>
      <c r="G78">
        <v>399.39006240000003</v>
      </c>
      <c r="H78">
        <v>0</v>
      </c>
      <c r="I78">
        <v>399.39006240000003</v>
      </c>
      <c r="J78">
        <v>0</v>
      </c>
    </row>
    <row r="79" spans="5:10" x14ac:dyDescent="0.25">
      <c r="E79">
        <v>89558</v>
      </c>
      <c r="F79">
        <v>2.0181000000000001E-3</v>
      </c>
      <c r="G79">
        <v>381.42090000000002</v>
      </c>
      <c r="H79">
        <v>0</v>
      </c>
      <c r="I79">
        <v>381.42090000000002</v>
      </c>
      <c r="J79">
        <v>0</v>
      </c>
    </row>
    <row r="80" spans="5:10" x14ac:dyDescent="0.25">
      <c r="E80">
        <v>89558</v>
      </c>
      <c r="F80">
        <v>2.0181000000000001E-3</v>
      </c>
      <c r="G80">
        <v>402.01762860000008</v>
      </c>
      <c r="H80">
        <v>0</v>
      </c>
      <c r="I80">
        <v>402.01762860000008</v>
      </c>
      <c r="J80">
        <v>0</v>
      </c>
    </row>
    <row r="81" spans="5:10" x14ac:dyDescent="0.25">
      <c r="E81">
        <v>89558</v>
      </c>
      <c r="F81">
        <v>2.0181000000000001E-3</v>
      </c>
      <c r="G81">
        <v>399.39006240000003</v>
      </c>
      <c r="H81">
        <v>0</v>
      </c>
      <c r="I81">
        <v>399.39006240000003</v>
      </c>
      <c r="J81">
        <v>0</v>
      </c>
    </row>
    <row r="82" spans="5:10" x14ac:dyDescent="0.25">
      <c r="E82">
        <v>89558</v>
      </c>
      <c r="F82">
        <v>2.0181000000000001E-3</v>
      </c>
      <c r="G82">
        <v>381.42090000000002</v>
      </c>
      <c r="H82">
        <v>0</v>
      </c>
      <c r="I82">
        <v>381.42090000000002</v>
      </c>
      <c r="J82">
        <v>0</v>
      </c>
    </row>
    <row r="83" spans="5:10" x14ac:dyDescent="0.25">
      <c r="E83">
        <v>89558</v>
      </c>
      <c r="F83">
        <v>2.0181000000000001E-3</v>
      </c>
      <c r="G83">
        <v>391.50736380000006</v>
      </c>
      <c r="H83">
        <v>0</v>
      </c>
      <c r="I83">
        <v>391.50736380000006</v>
      </c>
      <c r="J83">
        <v>0</v>
      </c>
    </row>
    <row r="84" spans="5:10" x14ac:dyDescent="0.25">
      <c r="E84">
        <v>89558</v>
      </c>
      <c r="F84">
        <v>2.0181000000000001E-3</v>
      </c>
      <c r="G84">
        <v>373.79248200000001</v>
      </c>
      <c r="H84">
        <v>0</v>
      </c>
      <c r="I84">
        <v>373.79248200000001</v>
      </c>
      <c r="J84">
        <v>0</v>
      </c>
    </row>
    <row r="85" spans="5:10" x14ac:dyDescent="0.25">
      <c r="E85">
        <v>89558</v>
      </c>
      <c r="F85">
        <v>2.0181000000000001E-3</v>
      </c>
      <c r="G85">
        <v>383.62466520000004</v>
      </c>
      <c r="H85">
        <v>0</v>
      </c>
      <c r="I85">
        <v>383.62466520000004</v>
      </c>
      <c r="J85">
        <v>0</v>
      </c>
    </row>
    <row r="86" spans="5:10" x14ac:dyDescent="0.25">
      <c r="E86">
        <v>89558</v>
      </c>
      <c r="F86">
        <v>2.0181000000000001E-3</v>
      </c>
      <c r="G86">
        <v>380.99709900000005</v>
      </c>
      <c r="H86">
        <v>0</v>
      </c>
      <c r="I86">
        <v>380.99709900000005</v>
      </c>
      <c r="J86">
        <v>0</v>
      </c>
    </row>
    <row r="87" spans="5:10" x14ac:dyDescent="0.25">
      <c r="E87">
        <v>89558</v>
      </c>
      <c r="F87">
        <v>2.0181000000000001E-3</v>
      </c>
      <c r="G87">
        <v>351.50054940000007</v>
      </c>
      <c r="H87">
        <v>0</v>
      </c>
      <c r="I87">
        <v>351.50054940000007</v>
      </c>
      <c r="J87">
        <v>0</v>
      </c>
    </row>
    <row r="88" spans="5:10" x14ac:dyDescent="0.25">
      <c r="E88">
        <v>89558</v>
      </c>
      <c r="F88">
        <v>2.0181000000000001E-3</v>
      </c>
      <c r="G88">
        <v>373.11440040000008</v>
      </c>
      <c r="H88">
        <v>0</v>
      </c>
      <c r="I88">
        <v>373.11440040000008</v>
      </c>
      <c r="J88">
        <v>0</v>
      </c>
    </row>
    <row r="89" spans="5:10" x14ac:dyDescent="0.25">
      <c r="E89">
        <v>89558</v>
      </c>
      <c r="F89">
        <v>2.0181000000000001E-3</v>
      </c>
      <c r="G89">
        <v>355.99284</v>
      </c>
      <c r="H89">
        <v>0</v>
      </c>
      <c r="I89">
        <v>355.99284</v>
      </c>
      <c r="J89">
        <v>0</v>
      </c>
    </row>
    <row r="90" spans="5:10" x14ac:dyDescent="0.25">
      <c r="E90">
        <v>89558</v>
      </c>
      <c r="F90">
        <v>2.0181000000000001E-3</v>
      </c>
      <c r="G90">
        <v>365.23170180000005</v>
      </c>
      <c r="H90">
        <v>0</v>
      </c>
      <c r="I90">
        <v>365.23170180000005</v>
      </c>
      <c r="J90">
        <v>0</v>
      </c>
    </row>
    <row r="91" spans="5:10" x14ac:dyDescent="0.25">
      <c r="E91">
        <v>89558</v>
      </c>
      <c r="F91">
        <v>2.0181000000000001E-3</v>
      </c>
      <c r="G91">
        <v>350.90722800000003</v>
      </c>
      <c r="H91">
        <v>0</v>
      </c>
      <c r="I91">
        <v>350.90722800000003</v>
      </c>
      <c r="J91">
        <v>0</v>
      </c>
    </row>
    <row r="92" spans="5:10" x14ac:dyDescent="0.25">
      <c r="E92">
        <v>89558</v>
      </c>
      <c r="F92">
        <v>2.0181000000000001E-3</v>
      </c>
      <c r="G92">
        <v>359.97656940000007</v>
      </c>
      <c r="H92">
        <v>0</v>
      </c>
      <c r="I92">
        <v>359.97656940000007</v>
      </c>
      <c r="J92">
        <v>0</v>
      </c>
    </row>
    <row r="93" spans="5:10" x14ac:dyDescent="0.25">
      <c r="E93">
        <v>89558</v>
      </c>
      <c r="F93">
        <v>2.0181000000000001E-3</v>
      </c>
      <c r="G93">
        <v>354.72143700000004</v>
      </c>
      <c r="H93">
        <v>0</v>
      </c>
      <c r="I93">
        <v>354.72143700000004</v>
      </c>
      <c r="J93">
        <v>0</v>
      </c>
    </row>
    <row r="94" spans="5:10" x14ac:dyDescent="0.25">
      <c r="E94">
        <v>89558</v>
      </c>
      <c r="F94">
        <v>2.0181000000000001E-3</v>
      </c>
      <c r="G94">
        <v>340.73600400000004</v>
      </c>
      <c r="H94">
        <v>0</v>
      </c>
      <c r="I94">
        <v>340.73600400000004</v>
      </c>
      <c r="J94">
        <v>0</v>
      </c>
    </row>
    <row r="95" spans="5:10" x14ac:dyDescent="0.25">
      <c r="E95">
        <v>89558</v>
      </c>
      <c r="F95">
        <v>2.0181000000000001E-3</v>
      </c>
      <c r="G95">
        <v>349.46630460000006</v>
      </c>
      <c r="H95">
        <v>0</v>
      </c>
      <c r="I95">
        <v>349.46630460000006</v>
      </c>
      <c r="J95">
        <v>0</v>
      </c>
    </row>
    <row r="96" spans="5:10" x14ac:dyDescent="0.25">
      <c r="E96">
        <v>89558</v>
      </c>
      <c r="F96">
        <v>2.0181000000000001E-3</v>
      </c>
      <c r="G96">
        <v>333.10758600000003</v>
      </c>
      <c r="H96">
        <v>0</v>
      </c>
      <c r="I96">
        <v>333.10758600000003</v>
      </c>
      <c r="J96">
        <v>0</v>
      </c>
    </row>
    <row r="97" spans="5:10" x14ac:dyDescent="0.25">
      <c r="E97">
        <v>89558</v>
      </c>
      <c r="F97">
        <v>2.0181000000000001E-3</v>
      </c>
      <c r="G97">
        <v>341.58360600000003</v>
      </c>
      <c r="H97">
        <v>0</v>
      </c>
      <c r="I97">
        <v>341.58360600000003</v>
      </c>
      <c r="J97">
        <v>0</v>
      </c>
    </row>
    <row r="98" spans="5:10" x14ac:dyDescent="0.25">
      <c r="E98">
        <v>89558</v>
      </c>
      <c r="F98">
        <v>2.0181000000000001E-3</v>
      </c>
      <c r="G98">
        <v>338.95603980000004</v>
      </c>
      <c r="H98">
        <v>0</v>
      </c>
      <c r="I98">
        <v>338.95603980000004</v>
      </c>
      <c r="J98">
        <v>0</v>
      </c>
    </row>
    <row r="99" spans="5:10" x14ac:dyDescent="0.25">
      <c r="E99">
        <v>89558</v>
      </c>
      <c r="F99">
        <v>2.0181000000000001E-3</v>
      </c>
      <c r="G99">
        <v>301.40727120000003</v>
      </c>
      <c r="H99">
        <v>0</v>
      </c>
      <c r="I99">
        <v>301.40727120000003</v>
      </c>
      <c r="J99">
        <v>0</v>
      </c>
    </row>
    <row r="100" spans="5:10" x14ac:dyDescent="0.25">
      <c r="E100">
        <v>89558</v>
      </c>
      <c r="F100">
        <v>2.0181000000000001E-3</v>
      </c>
      <c r="G100">
        <v>331.07334120000007</v>
      </c>
      <c r="H100">
        <v>0</v>
      </c>
      <c r="I100">
        <v>331.07334120000007</v>
      </c>
      <c r="J100">
        <v>0</v>
      </c>
    </row>
    <row r="101" spans="5:10" x14ac:dyDescent="0.25">
      <c r="E101">
        <v>89558</v>
      </c>
      <c r="F101">
        <v>2.0181000000000001E-3</v>
      </c>
      <c r="G101">
        <v>317.85075000000001</v>
      </c>
      <c r="H101">
        <v>0</v>
      </c>
      <c r="I101">
        <v>317.85075000000001</v>
      </c>
      <c r="J101">
        <v>0</v>
      </c>
    </row>
    <row r="102" spans="5:10" x14ac:dyDescent="0.25">
      <c r="E102">
        <v>89558</v>
      </c>
      <c r="F102">
        <v>2.0181000000000001E-3</v>
      </c>
      <c r="G102">
        <v>325.81820880000004</v>
      </c>
      <c r="H102">
        <v>0</v>
      </c>
      <c r="I102">
        <v>325.81820880000004</v>
      </c>
      <c r="J102">
        <v>0</v>
      </c>
    </row>
    <row r="103" spans="5:10" x14ac:dyDescent="0.25">
      <c r="E103">
        <v>89558</v>
      </c>
      <c r="F103">
        <v>2.0181000000000001E-3</v>
      </c>
      <c r="G103">
        <v>312.76513800000004</v>
      </c>
      <c r="H103">
        <v>0</v>
      </c>
      <c r="I103">
        <v>312.76513800000004</v>
      </c>
      <c r="J103">
        <v>0</v>
      </c>
    </row>
    <row r="104" spans="5:10" x14ac:dyDescent="0.25">
      <c r="E104">
        <v>89558</v>
      </c>
      <c r="F104">
        <v>2.0181000000000001E-3</v>
      </c>
      <c r="G104">
        <v>320.56307640000006</v>
      </c>
      <c r="H104">
        <v>0</v>
      </c>
      <c r="I104">
        <v>320.56307640000006</v>
      </c>
      <c r="J104">
        <v>0</v>
      </c>
    </row>
    <row r="105" spans="5:10" x14ac:dyDescent="0.25">
      <c r="E105">
        <v>89558</v>
      </c>
      <c r="F105">
        <v>2.0181000000000001E-3</v>
      </c>
      <c r="G105">
        <v>315.30794400000002</v>
      </c>
      <c r="H105">
        <v>0</v>
      </c>
      <c r="I105">
        <v>315.30794400000002</v>
      </c>
      <c r="J105">
        <v>0</v>
      </c>
    </row>
    <row r="106" spans="5:10" x14ac:dyDescent="0.25">
      <c r="E106">
        <v>89558</v>
      </c>
      <c r="F106">
        <v>2.0181000000000001E-3</v>
      </c>
      <c r="G106">
        <v>302.59391400000004</v>
      </c>
      <c r="H106">
        <v>0</v>
      </c>
      <c r="I106">
        <v>302.59391400000004</v>
      </c>
      <c r="J106">
        <v>0</v>
      </c>
    </row>
    <row r="107" spans="5:10" x14ac:dyDescent="0.25">
      <c r="E107">
        <v>89558</v>
      </c>
      <c r="F107">
        <v>2.0181000000000001E-3</v>
      </c>
      <c r="G107">
        <v>310.05281160000004</v>
      </c>
      <c r="H107">
        <v>0</v>
      </c>
      <c r="I107">
        <v>310.05281160000004</v>
      </c>
      <c r="J107">
        <v>0</v>
      </c>
    </row>
    <row r="108" spans="5:10" x14ac:dyDescent="0.25">
      <c r="E108">
        <v>89558</v>
      </c>
      <c r="F108">
        <v>2.0181000000000001E-3</v>
      </c>
      <c r="G108">
        <v>297.50830200000001</v>
      </c>
      <c r="H108">
        <v>0</v>
      </c>
      <c r="I108">
        <v>297.50830200000001</v>
      </c>
      <c r="J108">
        <v>0</v>
      </c>
    </row>
    <row r="109" spans="5:10" x14ac:dyDescent="0.25">
      <c r="E109">
        <v>89558</v>
      </c>
      <c r="F109">
        <v>2.0181000000000001E-3</v>
      </c>
      <c r="G109">
        <v>304.79767920000006</v>
      </c>
      <c r="H109">
        <v>0</v>
      </c>
      <c r="I109">
        <v>304.79767920000006</v>
      </c>
      <c r="J109">
        <v>0</v>
      </c>
    </row>
    <row r="110" spans="5:10" x14ac:dyDescent="0.25">
      <c r="E110">
        <v>89558</v>
      </c>
      <c r="F110">
        <v>2.0181000000000001E-3</v>
      </c>
      <c r="G110">
        <v>302.17011300000007</v>
      </c>
      <c r="H110">
        <v>0</v>
      </c>
      <c r="I110">
        <v>302.17011300000007</v>
      </c>
      <c r="J110">
        <v>0</v>
      </c>
    </row>
    <row r="111" spans="5:10" x14ac:dyDescent="0.25">
      <c r="E111">
        <v>89558</v>
      </c>
      <c r="F111">
        <v>2.0181000000000001E-3</v>
      </c>
      <c r="G111">
        <v>270.55455840000002</v>
      </c>
      <c r="H111">
        <v>0</v>
      </c>
      <c r="I111">
        <v>270.55455840000002</v>
      </c>
      <c r="J111">
        <v>0</v>
      </c>
    </row>
    <row r="112" spans="5:10" x14ac:dyDescent="0.25">
      <c r="E112">
        <v>89558</v>
      </c>
      <c r="F112">
        <v>2.0181000000000001E-3</v>
      </c>
      <c r="G112">
        <v>296.91498060000004</v>
      </c>
      <c r="H112">
        <v>0</v>
      </c>
      <c r="I112">
        <v>296.91498060000004</v>
      </c>
      <c r="J112">
        <v>0</v>
      </c>
    </row>
    <row r="113" spans="5:10" x14ac:dyDescent="0.25">
      <c r="E113">
        <v>89558</v>
      </c>
      <c r="F113">
        <v>2.0181000000000001E-3</v>
      </c>
      <c r="G113">
        <v>284.79427200000003</v>
      </c>
      <c r="H113">
        <v>0</v>
      </c>
      <c r="I113">
        <v>284.79427200000003</v>
      </c>
      <c r="J113">
        <v>0</v>
      </c>
    </row>
    <row r="114" spans="5:10" x14ac:dyDescent="0.25">
      <c r="E114">
        <v>89558</v>
      </c>
      <c r="F114">
        <v>2.0181000000000001E-3</v>
      </c>
      <c r="G114">
        <v>291.65984820000006</v>
      </c>
      <c r="H114">
        <v>0</v>
      </c>
      <c r="I114">
        <v>291.65984820000006</v>
      </c>
      <c r="J114">
        <v>0</v>
      </c>
    </row>
    <row r="115" spans="5:10" x14ac:dyDescent="0.25">
      <c r="E115">
        <v>89558</v>
      </c>
      <c r="F115">
        <v>2.0181000000000001E-3</v>
      </c>
      <c r="G115">
        <v>279.70866000000001</v>
      </c>
      <c r="H115">
        <v>0</v>
      </c>
      <c r="I115">
        <v>279.70866000000001</v>
      </c>
      <c r="J115">
        <v>0</v>
      </c>
    </row>
    <row r="116" spans="5:10" x14ac:dyDescent="0.25">
      <c r="E116">
        <v>89558</v>
      </c>
      <c r="F116">
        <v>2.0181000000000001E-3</v>
      </c>
      <c r="G116">
        <v>286.40471580000002</v>
      </c>
      <c r="H116">
        <v>0</v>
      </c>
      <c r="I116">
        <v>286.40471580000002</v>
      </c>
      <c r="J116">
        <v>0</v>
      </c>
    </row>
    <row r="117" spans="5:10" x14ac:dyDescent="0.25">
      <c r="E117">
        <v>89558</v>
      </c>
      <c r="F117">
        <v>2.0181000000000001E-3</v>
      </c>
      <c r="G117">
        <v>286.40471580000002</v>
      </c>
      <c r="H117">
        <v>0</v>
      </c>
      <c r="I117">
        <v>286.40471580000002</v>
      </c>
      <c r="J117">
        <v>0</v>
      </c>
    </row>
    <row r="118" spans="5:10" x14ac:dyDescent="0.25">
      <c r="E118">
        <v>89558</v>
      </c>
      <c r="F118">
        <v>2.0181000000000001E-3</v>
      </c>
      <c r="G118">
        <v>274.62304800000004</v>
      </c>
      <c r="H118">
        <v>0</v>
      </c>
      <c r="I118">
        <v>274.62304800000004</v>
      </c>
      <c r="J118">
        <v>0</v>
      </c>
    </row>
    <row r="119" spans="5:10" x14ac:dyDescent="0.25">
      <c r="E119">
        <v>89558</v>
      </c>
      <c r="F119">
        <v>2.0181000000000001E-3</v>
      </c>
      <c r="G119">
        <v>281.14958340000004</v>
      </c>
      <c r="H119">
        <v>0</v>
      </c>
      <c r="I119">
        <v>281.14958340000004</v>
      </c>
      <c r="J119">
        <v>0</v>
      </c>
    </row>
    <row r="120" spans="5:10" x14ac:dyDescent="0.25">
      <c r="E120">
        <v>89558</v>
      </c>
      <c r="F120">
        <v>2.0181000000000001E-3</v>
      </c>
      <c r="G120">
        <v>269.53743600000001</v>
      </c>
      <c r="H120">
        <v>0</v>
      </c>
      <c r="I120">
        <v>269.53743600000001</v>
      </c>
      <c r="J120">
        <v>0</v>
      </c>
    </row>
    <row r="121" spans="5:10" x14ac:dyDescent="0.25">
      <c r="E121">
        <v>89558</v>
      </c>
      <c r="F121">
        <v>2.0181000000000001E-3</v>
      </c>
      <c r="G121">
        <v>275.89445100000006</v>
      </c>
      <c r="H121">
        <v>0</v>
      </c>
      <c r="I121">
        <v>275.89445100000006</v>
      </c>
      <c r="J121">
        <v>0</v>
      </c>
    </row>
    <row r="122" spans="5:10" x14ac:dyDescent="0.25">
      <c r="E122">
        <v>86652</v>
      </c>
      <c r="F122">
        <v>2.0374E-3</v>
      </c>
      <c r="G122">
        <v>0</v>
      </c>
      <c r="H122">
        <v>498.70662239999996</v>
      </c>
      <c r="I122">
        <v>498.70662239999996</v>
      </c>
      <c r="J122">
        <v>0</v>
      </c>
    </row>
    <row r="123" spans="5:10" x14ac:dyDescent="0.25">
      <c r="E123">
        <v>86652</v>
      </c>
      <c r="F123">
        <v>2.0374E-3</v>
      </c>
      <c r="G123">
        <v>0</v>
      </c>
      <c r="H123">
        <v>427.68285840000004</v>
      </c>
      <c r="I123">
        <v>427.68285840000004</v>
      </c>
      <c r="J123">
        <v>0</v>
      </c>
    </row>
    <row r="124" spans="5:10" x14ac:dyDescent="0.25">
      <c r="E124">
        <v>86652</v>
      </c>
      <c r="F124">
        <v>2.0374E-3</v>
      </c>
      <c r="G124">
        <v>0</v>
      </c>
      <c r="H124">
        <v>450.95811599999996</v>
      </c>
      <c r="I124">
        <v>450.95811599999996</v>
      </c>
      <c r="J124">
        <v>0</v>
      </c>
    </row>
    <row r="125" spans="5:10" x14ac:dyDescent="0.25">
      <c r="E125">
        <v>86652</v>
      </c>
      <c r="F125">
        <v>2.0374E-3</v>
      </c>
      <c r="G125">
        <v>0</v>
      </c>
      <c r="H125">
        <v>414.59052600000001</v>
      </c>
      <c r="I125">
        <v>414.59052600000001</v>
      </c>
      <c r="J125">
        <v>0</v>
      </c>
    </row>
    <row r="126" spans="5:10" x14ac:dyDescent="0.25">
      <c r="E126">
        <v>86652</v>
      </c>
      <c r="F126">
        <v>2.0374E-3</v>
      </c>
      <c r="G126">
        <v>0</v>
      </c>
      <c r="H126">
        <v>408.51499919999998</v>
      </c>
      <c r="I126">
        <v>408.51499919999998</v>
      </c>
      <c r="J126">
        <v>0</v>
      </c>
    </row>
    <row r="127" spans="5:10" x14ac:dyDescent="0.25">
      <c r="E127">
        <v>86652</v>
      </c>
      <c r="F127">
        <v>2.0374E-3</v>
      </c>
      <c r="G127">
        <v>0</v>
      </c>
      <c r="H127">
        <v>376.08366600000005</v>
      </c>
      <c r="I127">
        <v>376.08366600000005</v>
      </c>
      <c r="J127">
        <v>0</v>
      </c>
    </row>
    <row r="128" spans="5:10" x14ac:dyDescent="0.25">
      <c r="E128">
        <v>86652</v>
      </c>
      <c r="F128">
        <v>2.0374E-3</v>
      </c>
      <c r="G128">
        <v>623.38327800000002</v>
      </c>
      <c r="H128">
        <v>0</v>
      </c>
      <c r="I128">
        <v>623.38327800000002</v>
      </c>
      <c r="J128">
        <v>0</v>
      </c>
    </row>
    <row r="129" spans="5:10" x14ac:dyDescent="0.25">
      <c r="E129">
        <v>86652</v>
      </c>
      <c r="F129">
        <v>2.0374E-3</v>
      </c>
      <c r="G129">
        <v>623.38327800000002</v>
      </c>
      <c r="H129">
        <v>0</v>
      </c>
      <c r="I129">
        <v>623.38327800000002</v>
      </c>
      <c r="J129">
        <v>0</v>
      </c>
    </row>
    <row r="130" spans="5:10" x14ac:dyDescent="0.25">
      <c r="E130">
        <v>86652</v>
      </c>
      <c r="F130">
        <v>2.0374E-3</v>
      </c>
      <c r="G130">
        <v>603.27413999999999</v>
      </c>
      <c r="H130">
        <v>0</v>
      </c>
      <c r="I130">
        <v>603.27413999999999</v>
      </c>
      <c r="J130">
        <v>0</v>
      </c>
    </row>
    <row r="131" spans="5:10" x14ac:dyDescent="0.25">
      <c r="E131">
        <v>86652</v>
      </c>
      <c r="F131">
        <v>2.0374E-3</v>
      </c>
      <c r="G131">
        <v>1246.766556</v>
      </c>
      <c r="H131">
        <v>0</v>
      </c>
      <c r="I131">
        <v>1246.766556</v>
      </c>
      <c r="J131">
        <v>0</v>
      </c>
    </row>
    <row r="132" spans="5:10" x14ac:dyDescent="0.25">
      <c r="E132">
        <v>86652</v>
      </c>
      <c r="F132">
        <v>2.0374E-3</v>
      </c>
      <c r="G132">
        <v>1206.54828</v>
      </c>
      <c r="H132">
        <v>0</v>
      </c>
      <c r="I132">
        <v>1206.54828</v>
      </c>
      <c r="J132">
        <v>0</v>
      </c>
    </row>
    <row r="133" spans="5:10" x14ac:dyDescent="0.25">
      <c r="E133">
        <v>86652</v>
      </c>
      <c r="F133">
        <v>2.0374E-3</v>
      </c>
      <c r="G133">
        <v>1246.766556</v>
      </c>
      <c r="H133">
        <v>0</v>
      </c>
      <c r="I133">
        <v>1246.766556</v>
      </c>
      <c r="J133">
        <v>0</v>
      </c>
    </row>
    <row r="134" spans="5:10" x14ac:dyDescent="0.25">
      <c r="E134">
        <v>86652</v>
      </c>
      <c r="F134">
        <v>2.0374E-3</v>
      </c>
      <c r="G134">
        <v>1246.766556</v>
      </c>
      <c r="H134">
        <v>0</v>
      </c>
      <c r="I134">
        <v>1246.766556</v>
      </c>
      <c r="J134">
        <v>0</v>
      </c>
    </row>
    <row r="135" spans="5:10" x14ac:dyDescent="0.25">
      <c r="E135">
        <v>86652</v>
      </c>
      <c r="F135">
        <v>2.0374E-3</v>
      </c>
      <c r="G135">
        <v>1126.1117280000001</v>
      </c>
      <c r="H135">
        <v>0</v>
      </c>
      <c r="I135">
        <v>1126.1117280000001</v>
      </c>
      <c r="J135">
        <v>0</v>
      </c>
    </row>
    <row r="136" spans="5:10" x14ac:dyDescent="0.25">
      <c r="E136">
        <v>86652</v>
      </c>
      <c r="F136">
        <v>2.0374E-3</v>
      </c>
      <c r="G136">
        <v>1246.766556</v>
      </c>
      <c r="H136">
        <v>0</v>
      </c>
      <c r="I136">
        <v>1246.766556</v>
      </c>
      <c r="J136">
        <v>0</v>
      </c>
    </row>
    <row r="137" spans="5:10" x14ac:dyDescent="0.25">
      <c r="E137">
        <v>86652</v>
      </c>
      <c r="F137">
        <v>2.0374E-3</v>
      </c>
      <c r="G137">
        <v>1206.54828</v>
      </c>
      <c r="H137">
        <v>0</v>
      </c>
      <c r="I137">
        <v>1206.54828</v>
      </c>
      <c r="J137">
        <v>0</v>
      </c>
    </row>
    <row r="138" spans="5:10" x14ac:dyDescent="0.25">
      <c r="E138">
        <v>86652</v>
      </c>
      <c r="F138">
        <v>2.0374E-3</v>
      </c>
      <c r="G138">
        <v>1246.766556</v>
      </c>
      <c r="H138">
        <v>0</v>
      </c>
      <c r="I138">
        <v>1246.766556</v>
      </c>
      <c r="J138">
        <v>0</v>
      </c>
    </row>
    <row r="139" spans="5:10" x14ac:dyDescent="0.25">
      <c r="E139">
        <v>86652</v>
      </c>
      <c r="F139">
        <v>2.0374E-3</v>
      </c>
      <c r="G139">
        <v>1206.54828</v>
      </c>
      <c r="H139">
        <v>0</v>
      </c>
      <c r="I139">
        <v>1206.54828</v>
      </c>
      <c r="J139">
        <v>0</v>
      </c>
    </row>
    <row r="140" spans="5:10" x14ac:dyDescent="0.25">
      <c r="E140">
        <v>86652</v>
      </c>
      <c r="F140">
        <v>2.0374E-3</v>
      </c>
      <c r="G140">
        <v>1246.766556</v>
      </c>
      <c r="H140">
        <v>0</v>
      </c>
      <c r="I140">
        <v>1246.766556</v>
      </c>
      <c r="J140">
        <v>0</v>
      </c>
    </row>
    <row r="141" spans="5:10" x14ac:dyDescent="0.25">
      <c r="E141">
        <v>86652</v>
      </c>
      <c r="F141">
        <v>2.0374E-3</v>
      </c>
      <c r="G141">
        <v>1246.766556</v>
      </c>
      <c r="H141">
        <v>0</v>
      </c>
      <c r="I141">
        <v>1246.766556</v>
      </c>
      <c r="J141">
        <v>0</v>
      </c>
    </row>
    <row r="142" spans="5:10" x14ac:dyDescent="0.25">
      <c r="E142">
        <v>86652</v>
      </c>
      <c r="F142">
        <v>2.0374E-3</v>
      </c>
      <c r="G142">
        <v>1206.54828</v>
      </c>
      <c r="H142">
        <v>0</v>
      </c>
      <c r="I142">
        <v>1206.54828</v>
      </c>
      <c r="J142">
        <v>0</v>
      </c>
    </row>
    <row r="143" spans="5:10" x14ac:dyDescent="0.25">
      <c r="E143">
        <v>86652</v>
      </c>
      <c r="F143">
        <v>2.0374E-3</v>
      </c>
      <c r="G143">
        <v>1246.766556</v>
      </c>
      <c r="H143">
        <v>0</v>
      </c>
      <c r="I143">
        <v>1246.766556</v>
      </c>
      <c r="J143">
        <v>0</v>
      </c>
    </row>
    <row r="144" spans="5:10" x14ac:dyDescent="0.25">
      <c r="E144">
        <v>86652</v>
      </c>
      <c r="F144">
        <v>2.0374E-3</v>
      </c>
      <c r="G144">
        <v>1206.54828</v>
      </c>
      <c r="H144">
        <v>0</v>
      </c>
      <c r="I144">
        <v>1206.54828</v>
      </c>
      <c r="J144">
        <v>0</v>
      </c>
    </row>
    <row r="145" spans="5:10" x14ac:dyDescent="0.25">
      <c r="E145">
        <v>86652</v>
      </c>
      <c r="F145">
        <v>2.0374E-3</v>
      </c>
      <c r="G145">
        <v>1246.766556</v>
      </c>
      <c r="H145">
        <v>0</v>
      </c>
      <c r="I145">
        <v>1246.766556</v>
      </c>
      <c r="J145">
        <v>0</v>
      </c>
    </row>
    <row r="146" spans="5:10" x14ac:dyDescent="0.25">
      <c r="E146">
        <v>86652</v>
      </c>
      <c r="F146">
        <v>2.0374E-3</v>
      </c>
      <c r="G146">
        <v>1246.766556</v>
      </c>
      <c r="H146">
        <v>0</v>
      </c>
      <c r="I146">
        <v>1246.766556</v>
      </c>
      <c r="J146">
        <v>0</v>
      </c>
    </row>
    <row r="147" spans="5:10" x14ac:dyDescent="0.25">
      <c r="E147">
        <v>86652</v>
      </c>
      <c r="F147">
        <v>2.0374E-3</v>
      </c>
      <c r="G147">
        <v>1166.3300039999999</v>
      </c>
      <c r="H147">
        <v>0</v>
      </c>
      <c r="I147">
        <v>1166.3300039999999</v>
      </c>
      <c r="J147">
        <v>0</v>
      </c>
    </row>
    <row r="148" spans="5:10" x14ac:dyDescent="0.25">
      <c r="E148">
        <v>86652</v>
      </c>
      <c r="F148">
        <v>2.0374E-3</v>
      </c>
      <c r="G148">
        <v>1246.766556</v>
      </c>
      <c r="H148">
        <v>0</v>
      </c>
      <c r="I148">
        <v>1246.766556</v>
      </c>
      <c r="J148">
        <v>0</v>
      </c>
    </row>
    <row r="149" spans="5:10" x14ac:dyDescent="0.25">
      <c r="E149">
        <v>86652</v>
      </c>
      <c r="F149">
        <v>2.0374E-3</v>
      </c>
      <c r="G149">
        <v>1206.54828</v>
      </c>
      <c r="H149">
        <v>0</v>
      </c>
      <c r="I149">
        <v>1206.54828</v>
      </c>
      <c r="J149">
        <v>0</v>
      </c>
    </row>
    <row r="150" spans="5:10" x14ac:dyDescent="0.25">
      <c r="E150">
        <v>86652</v>
      </c>
      <c r="F150">
        <v>2.0374E-3</v>
      </c>
      <c r="G150">
        <v>1246.766556</v>
      </c>
      <c r="H150">
        <v>0</v>
      </c>
      <c r="I150">
        <v>1246.766556</v>
      </c>
      <c r="J150">
        <v>0</v>
      </c>
    </row>
    <row r="151" spans="5:10" x14ac:dyDescent="0.25">
      <c r="E151">
        <v>86652</v>
      </c>
      <c r="F151">
        <v>2.0374E-3</v>
      </c>
      <c r="G151">
        <v>1206.54828</v>
      </c>
      <c r="H151">
        <v>0</v>
      </c>
      <c r="I151">
        <v>1206.54828</v>
      </c>
      <c r="J151">
        <v>0</v>
      </c>
    </row>
    <row r="152" spans="5:10" x14ac:dyDescent="0.25">
      <c r="E152">
        <v>86652</v>
      </c>
      <c r="F152">
        <v>2.0374E-3</v>
      </c>
      <c r="G152">
        <v>1246.766556</v>
      </c>
      <c r="H152">
        <v>0</v>
      </c>
      <c r="I152">
        <v>1246.766556</v>
      </c>
      <c r="J152">
        <v>0</v>
      </c>
    </row>
    <row r="153" spans="5:10" x14ac:dyDescent="0.25">
      <c r="E153">
        <v>86652</v>
      </c>
      <c r="F153">
        <v>2.0374E-3</v>
      </c>
      <c r="G153">
        <v>1246.766556</v>
      </c>
      <c r="H153">
        <v>0</v>
      </c>
      <c r="I153">
        <v>1246.766556</v>
      </c>
      <c r="J153">
        <v>0</v>
      </c>
    </row>
    <row r="154" spans="5:10" x14ac:dyDescent="0.25">
      <c r="E154">
        <v>86652</v>
      </c>
      <c r="F154">
        <v>2.0374E-3</v>
      </c>
      <c r="G154">
        <v>1016.5071670654198</v>
      </c>
      <c r="H154">
        <v>0</v>
      </c>
      <c r="I154">
        <v>1016.5071670654198</v>
      </c>
      <c r="J154">
        <v>0</v>
      </c>
    </row>
    <row r="155" spans="5:10" x14ac:dyDescent="0.25">
      <c r="E155">
        <v>86652</v>
      </c>
      <c r="F155">
        <v>2.0374E-3</v>
      </c>
      <c r="G155">
        <v>908.38290624388083</v>
      </c>
      <c r="H155">
        <v>0</v>
      </c>
      <c r="I155">
        <v>908.38290624388083</v>
      </c>
      <c r="J155">
        <v>0</v>
      </c>
    </row>
    <row r="156" spans="5:10" x14ac:dyDescent="0.25">
      <c r="E156">
        <v>86652</v>
      </c>
      <c r="F156">
        <v>2.0374E-3</v>
      </c>
      <c r="G156">
        <v>736.91330955256012</v>
      </c>
      <c r="H156">
        <v>0</v>
      </c>
      <c r="I156">
        <v>736.91330955256012</v>
      </c>
      <c r="J156">
        <v>0</v>
      </c>
    </row>
    <row r="157" spans="5:10" x14ac:dyDescent="0.25">
      <c r="E157">
        <v>86652</v>
      </c>
      <c r="F157">
        <v>2.0374E-3</v>
      </c>
      <c r="G157">
        <v>702.02708674053554</v>
      </c>
      <c r="H157">
        <v>0</v>
      </c>
      <c r="I157">
        <v>702.02708674053554</v>
      </c>
      <c r="J157">
        <v>0</v>
      </c>
    </row>
    <row r="158" spans="5:10" x14ac:dyDescent="0.25">
      <c r="E158">
        <v>86652</v>
      </c>
      <c r="F158">
        <v>2.0374E-3</v>
      </c>
      <c r="G158">
        <v>642.69646003287301</v>
      </c>
      <c r="H158">
        <v>0</v>
      </c>
      <c r="I158">
        <v>642.69646003287301</v>
      </c>
      <c r="J158">
        <v>0</v>
      </c>
    </row>
    <row r="159" spans="5:10" x14ac:dyDescent="0.25">
      <c r="E159">
        <v>86652</v>
      </c>
      <c r="F159">
        <v>2.0374E-3</v>
      </c>
      <c r="G159">
        <v>572.51950878670721</v>
      </c>
      <c r="H159">
        <v>0</v>
      </c>
      <c r="I159">
        <v>572.51950878670721</v>
      </c>
      <c r="J159">
        <v>0</v>
      </c>
    </row>
    <row r="160" spans="5:10" x14ac:dyDescent="0.25">
      <c r="E160">
        <v>86652</v>
      </c>
      <c r="F160">
        <v>2.0374E-3</v>
      </c>
      <c r="G160">
        <v>535.74180115595436</v>
      </c>
      <c r="H160">
        <v>0</v>
      </c>
      <c r="I160">
        <v>535.74180115595436</v>
      </c>
      <c r="J160">
        <v>0</v>
      </c>
    </row>
    <row r="161" spans="5:10" x14ac:dyDescent="0.25">
      <c r="E161">
        <v>86652</v>
      </c>
      <c r="F161">
        <v>2.0374E-3</v>
      </c>
      <c r="G161">
        <v>506.87618262765579</v>
      </c>
      <c r="H161">
        <v>0</v>
      </c>
      <c r="I161">
        <v>506.87618262765579</v>
      </c>
      <c r="J161">
        <v>0</v>
      </c>
    </row>
    <row r="162" spans="5:10" x14ac:dyDescent="0.25">
      <c r="E162">
        <v>86652</v>
      </c>
      <c r="F162">
        <v>2.0374E-3</v>
      </c>
      <c r="G162">
        <v>512.09346157104198</v>
      </c>
      <c r="H162">
        <v>0</v>
      </c>
      <c r="I162">
        <v>512.09346157104198</v>
      </c>
      <c r="J162">
        <v>0</v>
      </c>
    </row>
    <row r="163" spans="5:10" x14ac:dyDescent="0.25">
      <c r="E163">
        <v>86652</v>
      </c>
      <c r="F163">
        <v>2.0374E-3</v>
      </c>
      <c r="G163">
        <v>484.79595750681119</v>
      </c>
      <c r="H163">
        <v>0</v>
      </c>
      <c r="I163">
        <v>484.79595750681119</v>
      </c>
      <c r="J163">
        <v>0</v>
      </c>
    </row>
    <row r="164" spans="5:10" x14ac:dyDescent="0.25">
      <c r="E164">
        <v>86652</v>
      </c>
      <c r="F164">
        <v>2.0374E-3</v>
      </c>
      <c r="G164">
        <v>489.41935816230028</v>
      </c>
      <c r="H164">
        <v>0</v>
      </c>
      <c r="I164">
        <v>489.41935816230028</v>
      </c>
      <c r="J164">
        <v>0</v>
      </c>
    </row>
    <row r="165" spans="5:10" x14ac:dyDescent="0.25">
      <c r="E165">
        <v>86652</v>
      </c>
      <c r="F165">
        <v>2.0374E-3</v>
      </c>
      <c r="G165">
        <v>478.91082734012684</v>
      </c>
      <c r="H165">
        <v>0</v>
      </c>
      <c r="I165">
        <v>478.91082734012684</v>
      </c>
      <c r="J165">
        <v>0</v>
      </c>
    </row>
    <row r="166" spans="5:10" x14ac:dyDescent="0.25">
      <c r="E166">
        <v>86652</v>
      </c>
      <c r="F166">
        <v>2.0374E-3</v>
      </c>
      <c r="G166">
        <v>453.02045086922101</v>
      </c>
      <c r="H166">
        <v>0</v>
      </c>
      <c r="I166">
        <v>453.02045086922101</v>
      </c>
      <c r="J166">
        <v>0</v>
      </c>
    </row>
    <row r="167" spans="5:10" x14ac:dyDescent="0.25">
      <c r="E167">
        <v>86652</v>
      </c>
      <c r="F167">
        <v>2.0374E-3</v>
      </c>
      <c r="G167">
        <v>457.62263951929765</v>
      </c>
      <c r="H167">
        <v>0</v>
      </c>
      <c r="I167">
        <v>457.62263951929765</v>
      </c>
      <c r="J167">
        <v>0</v>
      </c>
    </row>
    <row r="168" spans="5:10" x14ac:dyDescent="0.25">
      <c r="E168">
        <v>86652</v>
      </c>
      <c r="F168">
        <v>2.0374E-3</v>
      </c>
      <c r="G168">
        <v>432.52688174075507</v>
      </c>
      <c r="H168">
        <v>0</v>
      </c>
      <c r="I168">
        <v>432.52688174075507</v>
      </c>
      <c r="J168">
        <v>0</v>
      </c>
    </row>
    <row r="169" spans="5:10" x14ac:dyDescent="0.25">
      <c r="E169">
        <v>86652</v>
      </c>
      <c r="F169">
        <v>2.0374E-3</v>
      </c>
      <c r="G169">
        <v>436.83074989488244</v>
      </c>
      <c r="H169">
        <v>0</v>
      </c>
      <c r="I169">
        <v>436.83074989488244</v>
      </c>
      <c r="J169">
        <v>0</v>
      </c>
    </row>
    <row r="170" spans="5:10" x14ac:dyDescent="0.25">
      <c r="E170">
        <v>86652</v>
      </c>
      <c r="F170">
        <v>2.0374E-3</v>
      </c>
      <c r="G170">
        <v>426.45726328076483</v>
      </c>
      <c r="H170">
        <v>0</v>
      </c>
      <c r="I170">
        <v>426.45726328076483</v>
      </c>
      <c r="J170">
        <v>0</v>
      </c>
    </row>
    <row r="171" spans="5:10" x14ac:dyDescent="0.25">
      <c r="E171">
        <v>86652</v>
      </c>
      <c r="F171">
        <v>2.0374E-3</v>
      </c>
      <c r="G171">
        <v>376.41259663576312</v>
      </c>
      <c r="H171">
        <v>0</v>
      </c>
      <c r="I171">
        <v>376.41259663576312</v>
      </c>
      <c r="J171">
        <v>0</v>
      </c>
    </row>
    <row r="172" spans="5:10" x14ac:dyDescent="0.25">
      <c r="E172">
        <v>86652</v>
      </c>
      <c r="F172">
        <v>2.0374E-3</v>
      </c>
      <c r="G172">
        <v>408.52050239345448</v>
      </c>
      <c r="H172">
        <v>0</v>
      </c>
      <c r="I172">
        <v>408.52050239345448</v>
      </c>
      <c r="J172">
        <v>0</v>
      </c>
    </row>
    <row r="173" spans="5:10" x14ac:dyDescent="0.25">
      <c r="E173">
        <v>86652</v>
      </c>
      <c r="F173">
        <v>2.0374E-3</v>
      </c>
      <c r="G173">
        <v>387.18104795977655</v>
      </c>
      <c r="H173">
        <v>0</v>
      </c>
      <c r="I173">
        <v>387.18104795977655</v>
      </c>
      <c r="J173">
        <v>0</v>
      </c>
    </row>
    <row r="174" spans="5:10" x14ac:dyDescent="0.25">
      <c r="E174">
        <v>86652</v>
      </c>
      <c r="F174">
        <v>2.0374E-3</v>
      </c>
      <c r="G174">
        <v>392.36013448955106</v>
      </c>
      <c r="H174">
        <v>0</v>
      </c>
      <c r="I174">
        <v>392.36013448955106</v>
      </c>
      <c r="J174">
        <v>0</v>
      </c>
    </row>
    <row r="175" spans="5:10" x14ac:dyDescent="0.25">
      <c r="E175">
        <v>86652</v>
      </c>
      <c r="F175">
        <v>2.0374E-3</v>
      </c>
      <c r="G175">
        <v>372.1569671387042</v>
      </c>
      <c r="H175">
        <v>0</v>
      </c>
      <c r="I175">
        <v>372.1569671387042</v>
      </c>
      <c r="J175">
        <v>0</v>
      </c>
    </row>
    <row r="176" spans="5:10" x14ac:dyDescent="0.25">
      <c r="E176">
        <v>86652</v>
      </c>
      <c r="F176">
        <v>2.0374E-3</v>
      </c>
      <c r="G176">
        <v>376.83216878471353</v>
      </c>
      <c r="H176">
        <v>0</v>
      </c>
      <c r="I176">
        <v>376.83216878471353</v>
      </c>
      <c r="J176">
        <v>0</v>
      </c>
    </row>
    <row r="177" spans="5:10" x14ac:dyDescent="0.25">
      <c r="E177">
        <v>86652</v>
      </c>
      <c r="F177">
        <v>2.0374E-3</v>
      </c>
      <c r="G177">
        <v>369.54112781721892</v>
      </c>
      <c r="H177">
        <v>0</v>
      </c>
      <c r="I177">
        <v>369.54112781721892</v>
      </c>
      <c r="J177">
        <v>0</v>
      </c>
    </row>
    <row r="178" spans="5:10" x14ac:dyDescent="0.25">
      <c r="E178">
        <v>86652</v>
      </c>
      <c r="F178">
        <v>2.0374E-3</v>
      </c>
      <c r="G178">
        <v>350.79833670041086</v>
      </c>
      <c r="H178">
        <v>0</v>
      </c>
      <c r="I178">
        <v>350.79833670041086</v>
      </c>
      <c r="J178">
        <v>0</v>
      </c>
    </row>
    <row r="179" spans="5:10" x14ac:dyDescent="0.25">
      <c r="E179">
        <v>86652</v>
      </c>
      <c r="F179">
        <v>2.0374E-3</v>
      </c>
      <c r="G179">
        <v>355.87360349724133</v>
      </c>
      <c r="H179">
        <v>0</v>
      </c>
      <c r="I179">
        <v>355.87360349724133</v>
      </c>
      <c r="J179">
        <v>0</v>
      </c>
    </row>
    <row r="180" spans="5:10" x14ac:dyDescent="0.25">
      <c r="E180">
        <v>86652</v>
      </c>
      <c r="F180">
        <v>2.0374E-3</v>
      </c>
      <c r="G180">
        <v>338.06033311298211</v>
      </c>
      <c r="H180">
        <v>0</v>
      </c>
      <c r="I180">
        <v>338.06033311298211</v>
      </c>
      <c r="J180">
        <v>0</v>
      </c>
    </row>
    <row r="181" spans="5:10" x14ac:dyDescent="0.25">
      <c r="E181">
        <v>86652</v>
      </c>
      <c r="F181">
        <v>2.0374E-3</v>
      </c>
      <c r="G181">
        <v>342.51810321655671</v>
      </c>
      <c r="H181">
        <v>0</v>
      </c>
      <c r="I181">
        <v>342.51810321655671</v>
      </c>
      <c r="J181">
        <v>0</v>
      </c>
    </row>
    <row r="182" spans="5:10" x14ac:dyDescent="0.25">
      <c r="E182">
        <v>96914</v>
      </c>
      <c r="F182">
        <v>2.0628000000000001E-3</v>
      </c>
      <c r="G182">
        <v>0</v>
      </c>
      <c r="H182">
        <v>3897.8516152800003</v>
      </c>
      <c r="I182">
        <v>20411.818560000003</v>
      </c>
      <c r="J182">
        <v>3897.8516152800003</v>
      </c>
    </row>
    <row r="183" spans="5:10" x14ac:dyDescent="0.25">
      <c r="E183">
        <v>96914</v>
      </c>
      <c r="F183">
        <v>2.0628000000000001E-3</v>
      </c>
      <c r="G183">
        <v>0</v>
      </c>
      <c r="H183">
        <v>3464.8455542400002</v>
      </c>
      <c r="I183">
        <v>18436.481280000004</v>
      </c>
      <c r="J183">
        <v>3464.8455542400002</v>
      </c>
    </row>
    <row r="184" spans="5:10" x14ac:dyDescent="0.25">
      <c r="E184">
        <v>96914</v>
      </c>
      <c r="F184">
        <v>2.0628000000000001E-3</v>
      </c>
      <c r="G184">
        <v>0</v>
      </c>
      <c r="H184">
        <v>3819.9644128800005</v>
      </c>
      <c r="I184">
        <v>20411.818560000003</v>
      </c>
      <c r="J184">
        <v>3819.9644128800005</v>
      </c>
    </row>
    <row r="185" spans="5:10" x14ac:dyDescent="0.25">
      <c r="E185">
        <v>96914</v>
      </c>
      <c r="F185">
        <v>2.0628000000000001E-3</v>
      </c>
      <c r="G185">
        <v>0</v>
      </c>
      <c r="H185">
        <v>3759.1188264000002</v>
      </c>
      <c r="I185">
        <v>19753.372800000001</v>
      </c>
      <c r="J185">
        <v>3759.1188264000002</v>
      </c>
    </row>
    <row r="186" spans="5:10" x14ac:dyDescent="0.25">
      <c r="E186">
        <v>96914</v>
      </c>
      <c r="F186">
        <v>2.0628000000000001E-3</v>
      </c>
      <c r="G186">
        <v>0</v>
      </c>
      <c r="H186">
        <v>3879.0512560800003</v>
      </c>
      <c r="I186">
        <v>20411.818560000003</v>
      </c>
      <c r="J186">
        <v>3879.0512560800003</v>
      </c>
    </row>
    <row r="187" spans="5:10" x14ac:dyDescent="0.25">
      <c r="E187">
        <v>96914</v>
      </c>
      <c r="F187">
        <v>2.0628000000000001E-3</v>
      </c>
      <c r="G187">
        <v>0</v>
      </c>
      <c r="H187">
        <v>3852.6874344000003</v>
      </c>
      <c r="I187">
        <v>19753.372800000001</v>
      </c>
      <c r="J187">
        <v>3852.6874344000003</v>
      </c>
    </row>
    <row r="188" spans="5:10" x14ac:dyDescent="0.25">
      <c r="E188">
        <v>96914</v>
      </c>
      <c r="F188">
        <v>2.0628000000000001E-3</v>
      </c>
      <c r="G188">
        <v>12657.494441439714</v>
      </c>
      <c r="H188">
        <v>7754.3241185602883</v>
      </c>
      <c r="I188">
        <v>20411.818560000003</v>
      </c>
      <c r="J188">
        <v>7754.3241185602883</v>
      </c>
    </row>
    <row r="189" spans="5:10" x14ac:dyDescent="0.25">
      <c r="E189">
        <v>96914</v>
      </c>
      <c r="F189">
        <v>2.0628000000000001E-3</v>
      </c>
      <c r="G189">
        <v>12712.201928084696</v>
      </c>
      <c r="H189">
        <v>7699.6166319153053</v>
      </c>
      <c r="I189">
        <v>20411.818560000003</v>
      </c>
      <c r="J189">
        <v>7699.6166319153053</v>
      </c>
    </row>
    <row r="190" spans="5:10" x14ac:dyDescent="0.25">
      <c r="E190">
        <v>96914</v>
      </c>
      <c r="F190">
        <v>2.0628000000000001E-3</v>
      </c>
      <c r="G190">
        <v>12157.27580500056</v>
      </c>
      <c r="H190">
        <v>7596.0969949994433</v>
      </c>
      <c r="I190">
        <v>19753.372800000001</v>
      </c>
      <c r="J190">
        <v>7596.0969949994433</v>
      </c>
    </row>
    <row r="191" spans="5:10" x14ac:dyDescent="0.25">
      <c r="E191">
        <v>96914</v>
      </c>
      <c r="F191">
        <v>2.0628000000000001E-3</v>
      </c>
      <c r="G191">
        <v>12505.046011545141</v>
      </c>
      <c r="H191">
        <v>7906.772548454861</v>
      </c>
      <c r="I191">
        <v>20411.818560000003</v>
      </c>
      <c r="J191">
        <v>7906.772548454861</v>
      </c>
    </row>
    <row r="192" spans="5:10" x14ac:dyDescent="0.25">
      <c r="E192">
        <v>96914</v>
      </c>
      <c r="F192">
        <v>2.0628000000000001E-3</v>
      </c>
      <c r="G192">
        <v>11977.987297406142</v>
      </c>
      <c r="H192">
        <v>7775.385502593861</v>
      </c>
      <c r="I192">
        <v>19753.372800000001</v>
      </c>
      <c r="J192">
        <v>7775.385502593861</v>
      </c>
    </row>
    <row r="193" spans="5:10" x14ac:dyDescent="0.25">
      <c r="E193">
        <v>96914</v>
      </c>
      <c r="F193">
        <v>2.0628000000000001E-3</v>
      </c>
      <c r="G193">
        <v>12436.937337841502</v>
      </c>
      <c r="H193">
        <v>7974.8812221585003</v>
      </c>
      <c r="I193">
        <v>20411.818560000003</v>
      </c>
      <c r="J193">
        <v>7974.8812221585003</v>
      </c>
    </row>
    <row r="194" spans="5:10" x14ac:dyDescent="0.25">
      <c r="E194">
        <v>96914</v>
      </c>
      <c r="F194">
        <v>2.0628000000000001E-3</v>
      </c>
      <c r="G194">
        <v>12331.226251644541</v>
      </c>
      <c r="H194">
        <v>8080.5923083554617</v>
      </c>
      <c r="I194">
        <v>20411.818560000003</v>
      </c>
      <c r="J194">
        <v>8080.5923083554617</v>
      </c>
    </row>
    <row r="195" spans="5:10" x14ac:dyDescent="0.25">
      <c r="E195">
        <v>96914</v>
      </c>
      <c r="F195">
        <v>2.0628000000000001E-3</v>
      </c>
      <c r="G195">
        <v>11124.278761335951</v>
      </c>
      <c r="H195">
        <v>7312.2025186640531</v>
      </c>
      <c r="I195">
        <v>18436.481280000004</v>
      </c>
      <c r="J195">
        <v>7312.2025186640531</v>
      </c>
    </row>
    <row r="196" spans="5:10" x14ac:dyDescent="0.25">
      <c r="E196">
        <v>96914</v>
      </c>
      <c r="F196">
        <v>2.0628000000000001E-3</v>
      </c>
      <c r="G196">
        <v>12344.353184529733</v>
      </c>
      <c r="H196">
        <v>8067.4653754702686</v>
      </c>
      <c r="I196">
        <v>20411.818560000003</v>
      </c>
      <c r="J196">
        <v>8067.4653754702686</v>
      </c>
    </row>
    <row r="197" spans="5:10" x14ac:dyDescent="0.25">
      <c r="E197">
        <v>96914</v>
      </c>
      <c r="F197">
        <v>2.0628000000000001E-3</v>
      </c>
      <c r="G197">
        <v>11854.230940600117</v>
      </c>
      <c r="H197">
        <v>7899.1418593998851</v>
      </c>
      <c r="I197">
        <v>19753.372800000001</v>
      </c>
      <c r="J197">
        <v>7899.1418593998851</v>
      </c>
    </row>
    <row r="198" spans="5:10" x14ac:dyDescent="0.25">
      <c r="E198">
        <v>96914</v>
      </c>
      <c r="F198">
        <v>2.0628000000000001E-3</v>
      </c>
      <c r="G198">
        <v>12046.467556620984</v>
      </c>
      <c r="H198">
        <v>8365.3510033790189</v>
      </c>
      <c r="I198">
        <v>20411.818560000003</v>
      </c>
      <c r="J198">
        <v>8365.3510033790189</v>
      </c>
    </row>
    <row r="199" spans="5:10" x14ac:dyDescent="0.25">
      <c r="E199">
        <v>96914</v>
      </c>
      <c r="F199">
        <v>2.0628000000000001E-3</v>
      </c>
      <c r="G199">
        <v>11743.861413444836</v>
      </c>
      <c r="H199">
        <v>8009.5113865551657</v>
      </c>
      <c r="I199">
        <v>19753.372800000001</v>
      </c>
      <c r="J199">
        <v>8009.5113865551657</v>
      </c>
    </row>
    <row r="200" spans="5:10" x14ac:dyDescent="0.25">
      <c r="E200">
        <v>96914</v>
      </c>
      <c r="F200">
        <v>2.0628000000000001E-3</v>
      </c>
      <c r="G200">
        <v>11567.790982723347</v>
      </c>
      <c r="H200">
        <v>8322.9890508766566</v>
      </c>
      <c r="I200">
        <v>19890.780033600004</v>
      </c>
      <c r="J200">
        <v>8322.9890508766566</v>
      </c>
    </row>
    <row r="201" spans="5:10" x14ac:dyDescent="0.25">
      <c r="E201">
        <v>96914</v>
      </c>
      <c r="F201">
        <v>2.0628000000000001E-3</v>
      </c>
      <c r="G201">
        <v>11018.103000265841</v>
      </c>
      <c r="H201">
        <v>8370.4388661341618</v>
      </c>
      <c r="I201">
        <v>19388.541866400003</v>
      </c>
      <c r="J201">
        <v>8370.4388661341618</v>
      </c>
    </row>
    <row r="202" spans="5:10" x14ac:dyDescent="0.25">
      <c r="E202">
        <v>96914</v>
      </c>
      <c r="F202">
        <v>2.0628000000000001E-3</v>
      </c>
      <c r="G202">
        <v>10205.125528099628</v>
      </c>
      <c r="H202">
        <v>8090.136463900375</v>
      </c>
      <c r="I202">
        <v>18295.261992000003</v>
      </c>
      <c r="J202">
        <v>8090.136463900375</v>
      </c>
    </row>
    <row r="203" spans="5:10" x14ac:dyDescent="0.25">
      <c r="E203">
        <v>96914</v>
      </c>
      <c r="F203">
        <v>2.0628000000000001E-3</v>
      </c>
      <c r="G203">
        <v>10021.302348447434</v>
      </c>
      <c r="H203">
        <v>8416.4784955525665</v>
      </c>
      <c r="I203">
        <v>18437.780844000001</v>
      </c>
      <c r="J203">
        <v>8416.4784955525665</v>
      </c>
    </row>
    <row r="204" spans="5:10" x14ac:dyDescent="0.25">
      <c r="E204">
        <v>96914</v>
      </c>
      <c r="F204">
        <v>2.0628000000000001E-3</v>
      </c>
      <c r="G204">
        <v>9271.4502691260477</v>
      </c>
      <c r="H204">
        <v>8132.3108188739543</v>
      </c>
      <c r="I204">
        <v>17403.761088000003</v>
      </c>
      <c r="J204">
        <v>8132.3108188739543</v>
      </c>
    </row>
    <row r="205" spans="5:10" x14ac:dyDescent="0.25">
      <c r="E205">
        <v>96914</v>
      </c>
      <c r="F205">
        <v>2.0628000000000001E-3</v>
      </c>
      <c r="G205">
        <v>9220.9525577124114</v>
      </c>
      <c r="H205">
        <v>8327.8398726875894</v>
      </c>
      <c r="I205">
        <v>17548.792430400001</v>
      </c>
      <c r="J205">
        <v>8327.8398726875894</v>
      </c>
    </row>
    <row r="206" spans="5:10" x14ac:dyDescent="0.25">
      <c r="E206">
        <v>96914</v>
      </c>
      <c r="F206">
        <v>2.0628000000000001E-3</v>
      </c>
      <c r="G206">
        <v>8869.5889668865257</v>
      </c>
      <c r="H206">
        <v>8257.5382643134762</v>
      </c>
      <c r="I206">
        <v>17127.127231200004</v>
      </c>
      <c r="J206">
        <v>8257.5382643134762</v>
      </c>
    </row>
    <row r="207" spans="5:10" x14ac:dyDescent="0.25">
      <c r="E207">
        <v>96914</v>
      </c>
      <c r="F207">
        <v>2.0628000000000001E-3</v>
      </c>
      <c r="G207">
        <v>7828.4307588765814</v>
      </c>
      <c r="H207">
        <v>7811.8219811234212</v>
      </c>
      <c r="I207">
        <v>15640.252740000002</v>
      </c>
      <c r="J207">
        <v>7811.8219811234212</v>
      </c>
    </row>
    <row r="208" spans="5:10" x14ac:dyDescent="0.25">
      <c r="E208">
        <v>96914</v>
      </c>
      <c r="F208">
        <v>2.0628000000000001E-3</v>
      </c>
      <c r="G208">
        <v>8365.918528591701</v>
      </c>
      <c r="H208">
        <v>8250.9132386083002</v>
      </c>
      <c r="I208">
        <v>16616.831767200001</v>
      </c>
      <c r="J208">
        <v>8250.9132386083002</v>
      </c>
    </row>
    <row r="209" spans="5:10" x14ac:dyDescent="0.25">
      <c r="E209">
        <v>96914</v>
      </c>
      <c r="F209">
        <v>2.0628000000000001E-3</v>
      </c>
      <c r="G209">
        <v>7413.6087177765412</v>
      </c>
      <c r="H209">
        <v>8194.1549222234607</v>
      </c>
      <c r="I209">
        <v>15607.763640000003</v>
      </c>
      <c r="J209">
        <v>8194.1549222234607</v>
      </c>
    </row>
    <row r="210" spans="5:10" x14ac:dyDescent="0.25">
      <c r="E210">
        <v>96914</v>
      </c>
      <c r="F210">
        <v>2.0628000000000001E-3</v>
      </c>
      <c r="G210">
        <v>7337.3311661896923</v>
      </c>
      <c r="H210">
        <v>8460.3420930103093</v>
      </c>
      <c r="I210">
        <v>15797.673259200003</v>
      </c>
      <c r="J210">
        <v>8460.3420930103093</v>
      </c>
    </row>
    <row r="211" spans="5:10" x14ac:dyDescent="0.25">
      <c r="E211">
        <v>96914</v>
      </c>
      <c r="F211">
        <v>2.0628000000000001E-3</v>
      </c>
      <c r="G211">
        <v>7060.1545338796923</v>
      </c>
      <c r="H211">
        <v>8090.1625781203093</v>
      </c>
      <c r="I211">
        <v>15150.317112000002</v>
      </c>
      <c r="J211">
        <v>8090.1625781203093</v>
      </c>
    </row>
    <row r="212" spans="5:10" x14ac:dyDescent="0.25">
      <c r="E212">
        <v>96914</v>
      </c>
      <c r="F212">
        <v>2.0628000000000001E-3</v>
      </c>
      <c r="G212">
        <v>7029.5374599250817</v>
      </c>
      <c r="H212">
        <v>8461.9585208749195</v>
      </c>
      <c r="I212">
        <v>15491.495980800002</v>
      </c>
      <c r="J212">
        <v>8461.9585208749195</v>
      </c>
    </row>
    <row r="213" spans="5:10" x14ac:dyDescent="0.25">
      <c r="E213">
        <v>96914</v>
      </c>
      <c r="F213">
        <v>2.0628000000000001E-3</v>
      </c>
      <c r="G213">
        <v>6559.2913627191811</v>
      </c>
      <c r="H213">
        <v>8357.4507796808211</v>
      </c>
      <c r="I213">
        <v>14916.742142400002</v>
      </c>
      <c r="J213">
        <v>8357.4507796808211</v>
      </c>
    </row>
    <row r="214" spans="5:10" x14ac:dyDescent="0.25">
      <c r="E214">
        <v>96914</v>
      </c>
      <c r="F214">
        <v>2.0628000000000001E-3</v>
      </c>
      <c r="G214">
        <v>5842.2193732315545</v>
      </c>
      <c r="H214">
        <v>8130.6927547684472</v>
      </c>
      <c r="I214">
        <v>13972.912128000002</v>
      </c>
      <c r="J214">
        <v>8130.6927547684472</v>
      </c>
    </row>
    <row r="215" spans="5:10" x14ac:dyDescent="0.25">
      <c r="E215">
        <v>96914</v>
      </c>
      <c r="F215">
        <v>2.0628000000000001E-3</v>
      </c>
      <c r="G215">
        <v>5934.7498687344187</v>
      </c>
      <c r="H215">
        <v>8337.408529665583</v>
      </c>
      <c r="I215">
        <v>14272.158398400001</v>
      </c>
      <c r="J215">
        <v>8337.408529665583</v>
      </c>
    </row>
    <row r="216" spans="5:10" x14ac:dyDescent="0.25">
      <c r="E216">
        <v>96914</v>
      </c>
      <c r="F216">
        <v>2.0628000000000001E-3</v>
      </c>
      <c r="G216">
        <v>6163.278681277814</v>
      </c>
      <c r="H216">
        <v>8085.1410147221877</v>
      </c>
      <c r="I216">
        <v>14248.419696000003</v>
      </c>
      <c r="J216">
        <v>8085.1410147221877</v>
      </c>
    </row>
    <row r="217" spans="5:10" x14ac:dyDescent="0.25">
      <c r="E217">
        <v>96914</v>
      </c>
      <c r="F217">
        <v>2.0628000000000001E-3</v>
      </c>
      <c r="G217">
        <v>6090.7868615649622</v>
      </c>
      <c r="H217">
        <v>8358.6320664350387</v>
      </c>
      <c r="I217">
        <v>14449.418928000001</v>
      </c>
      <c r="J217">
        <v>8358.6320664350387</v>
      </c>
    </row>
    <row r="218" spans="5:10" x14ac:dyDescent="0.25">
      <c r="E218">
        <v>96914</v>
      </c>
      <c r="F218">
        <v>2.0628000000000001E-3</v>
      </c>
      <c r="G218">
        <v>4783.9759112939173</v>
      </c>
      <c r="H218">
        <v>8483.2592241600014</v>
      </c>
      <c r="I218">
        <v>13267.235135453919</v>
      </c>
      <c r="J218">
        <v>8483.2592241600014</v>
      </c>
    </row>
    <row r="219" spans="5:10" x14ac:dyDescent="0.25">
      <c r="E219">
        <v>96914</v>
      </c>
      <c r="F219">
        <v>2.0628000000000001E-3</v>
      </c>
      <c r="G219">
        <v>4030.4439923474711</v>
      </c>
      <c r="H219">
        <v>7662.2986540800011</v>
      </c>
      <c r="I219">
        <v>11692.742646427472</v>
      </c>
      <c r="J219">
        <v>7662.2986540800011</v>
      </c>
    </row>
    <row r="220" spans="5:10" x14ac:dyDescent="0.25">
      <c r="E220">
        <v>96914</v>
      </c>
      <c r="F220">
        <v>2.0628000000000001E-3</v>
      </c>
      <c r="G220">
        <v>4375.5898491568387</v>
      </c>
      <c r="H220">
        <v>8483.2592241600014</v>
      </c>
      <c r="I220">
        <v>12858.84907331684</v>
      </c>
      <c r="J220">
        <v>8483.2592241600014</v>
      </c>
    </row>
    <row r="221" spans="5:10" x14ac:dyDescent="0.25">
      <c r="E221">
        <v>96914</v>
      </c>
      <c r="F221">
        <v>2.0628000000000001E-3</v>
      </c>
      <c r="G221">
        <v>4237.2052821532479</v>
      </c>
      <c r="H221">
        <v>8209.6057008000007</v>
      </c>
      <c r="I221">
        <v>12446.81098295325</v>
      </c>
      <c r="J221">
        <v>8209.6057008000007</v>
      </c>
    </row>
    <row r="222" spans="5:10" x14ac:dyDescent="0.25">
      <c r="E222">
        <v>96914</v>
      </c>
      <c r="F222">
        <v>2.0628000000000001E-3</v>
      </c>
      <c r="G222">
        <v>4298.9705765180506</v>
      </c>
      <c r="H222">
        <v>8483.2592241600014</v>
      </c>
      <c r="I222">
        <v>12782.229800678051</v>
      </c>
      <c r="J222">
        <v>8483.2592241600014</v>
      </c>
    </row>
    <row r="223" spans="5:10" x14ac:dyDescent="0.25">
      <c r="E223">
        <v>96914</v>
      </c>
      <c r="F223">
        <v>2.0628000000000001E-3</v>
      </c>
      <c r="G223">
        <v>4265.7978705258702</v>
      </c>
      <c r="H223">
        <v>8209.6057008000007</v>
      </c>
      <c r="I223">
        <v>12475.403571325871</v>
      </c>
      <c r="J223">
        <v>8209.6057008000007</v>
      </c>
    </row>
    <row r="224" spans="5:10" x14ac:dyDescent="0.25">
      <c r="E224">
        <v>96914</v>
      </c>
      <c r="F224">
        <v>2.0628000000000001E-3</v>
      </c>
      <c r="G224">
        <v>4454.2945304713649</v>
      </c>
      <c r="H224">
        <v>8483.2592241600014</v>
      </c>
      <c r="I224">
        <v>12937.553754631366</v>
      </c>
      <c r="J224">
        <v>8483.2592241600014</v>
      </c>
    </row>
    <row r="225" spans="5:10" x14ac:dyDescent="0.25">
      <c r="E225">
        <v>96914</v>
      </c>
      <c r="F225">
        <v>2.0628000000000001E-3</v>
      </c>
      <c r="G225">
        <v>4381.7603605790582</v>
      </c>
      <c r="H225">
        <v>8483.2592241600014</v>
      </c>
      <c r="I225">
        <v>12865.019584739059</v>
      </c>
      <c r="J225">
        <v>8483.2592241600014</v>
      </c>
    </row>
    <row r="226" spans="5:10" x14ac:dyDescent="0.25">
      <c r="E226">
        <v>96914</v>
      </c>
      <c r="F226">
        <v>2.0628000000000001E-3</v>
      </c>
      <c r="G226">
        <v>4171.9839401908939</v>
      </c>
      <c r="H226">
        <v>8209.6057008000007</v>
      </c>
      <c r="I226">
        <v>12381.589640990895</v>
      </c>
      <c r="J226">
        <v>8209.6057008000007</v>
      </c>
    </row>
    <row r="227" spans="5:10" x14ac:dyDescent="0.25">
      <c r="E227">
        <v>96914</v>
      </c>
      <c r="F227">
        <v>2.0628000000000001E-3</v>
      </c>
      <c r="G227">
        <v>4251.0160913895061</v>
      </c>
      <c r="H227">
        <v>8483.2592241600014</v>
      </c>
      <c r="I227">
        <v>12734.275315549507</v>
      </c>
      <c r="J227">
        <v>8483.2592241600014</v>
      </c>
    </row>
    <row r="228" spans="5:10" x14ac:dyDescent="0.25">
      <c r="E228">
        <v>96914</v>
      </c>
      <c r="F228">
        <v>2.0628000000000001E-3</v>
      </c>
      <c r="G228">
        <v>4044.4571166416354</v>
      </c>
      <c r="H228">
        <v>8209.6057008000007</v>
      </c>
      <c r="I228">
        <v>12254.062817441636</v>
      </c>
      <c r="J228">
        <v>8209.6057008000007</v>
      </c>
    </row>
    <row r="229" spans="5:10" x14ac:dyDescent="0.25">
      <c r="E229">
        <v>96914</v>
      </c>
      <c r="F229">
        <v>2.0628000000000001E-3</v>
      </c>
      <c r="G229">
        <v>4106.6081417091336</v>
      </c>
      <c r="H229">
        <v>8483.2592241600014</v>
      </c>
      <c r="I229">
        <v>12589.867365869133</v>
      </c>
      <c r="J229">
        <v>8483.2592241600014</v>
      </c>
    </row>
    <row r="230" spans="5:10" x14ac:dyDescent="0.25">
      <c r="E230">
        <v>96914</v>
      </c>
      <c r="F230">
        <v>2.0628000000000001E-3</v>
      </c>
      <c r="G230">
        <v>2561.1919433395283</v>
      </c>
      <c r="H230">
        <v>8483.2592241600014</v>
      </c>
      <c r="I230">
        <v>11044.451167499528</v>
      </c>
      <c r="J230">
        <v>8483.2592241600014</v>
      </c>
    </row>
    <row r="231" spans="5:10" x14ac:dyDescent="0.25">
      <c r="E231">
        <v>96914</v>
      </c>
      <c r="F231">
        <v>2.0628000000000001E-3</v>
      </c>
      <c r="G231">
        <v>3119.61771659338</v>
      </c>
      <c r="H231">
        <v>7662.2986540800011</v>
      </c>
      <c r="I231">
        <v>10781.916370673382</v>
      </c>
      <c r="J231">
        <v>7662.2986540800011</v>
      </c>
    </row>
    <row r="232" spans="5:10" x14ac:dyDescent="0.25">
      <c r="E232">
        <v>96914</v>
      </c>
      <c r="F232">
        <v>2.0628000000000001E-3</v>
      </c>
      <c r="G232">
        <v>3386.9157268303857</v>
      </c>
      <c r="H232">
        <v>8483.2592241600014</v>
      </c>
      <c r="I232">
        <v>11870.174950990386</v>
      </c>
      <c r="J232">
        <v>8483.2592241600014</v>
      </c>
    </row>
    <row r="233" spans="5:10" x14ac:dyDescent="0.25">
      <c r="E233">
        <v>96914</v>
      </c>
      <c r="F233">
        <v>2.0628000000000001E-3</v>
      </c>
      <c r="G233">
        <v>3216.5839995775409</v>
      </c>
      <c r="H233">
        <v>8209.6057008000007</v>
      </c>
      <c r="I233">
        <v>11426.189700377541</v>
      </c>
      <c r="J233">
        <v>8209.6057008000007</v>
      </c>
    </row>
    <row r="234" spans="5:10" x14ac:dyDescent="0.25">
      <c r="E234">
        <v>96914</v>
      </c>
      <c r="F234">
        <v>2.0628000000000001E-3</v>
      </c>
      <c r="G234">
        <v>3260.9356827273837</v>
      </c>
      <c r="H234">
        <v>8483.2592241600014</v>
      </c>
      <c r="I234">
        <v>11744.194906887384</v>
      </c>
      <c r="J234">
        <v>8483.2592241600014</v>
      </c>
    </row>
    <row r="235" spans="5:10" x14ac:dyDescent="0.25">
      <c r="E235">
        <v>96914</v>
      </c>
      <c r="F235">
        <v>2.0628000000000001E-3</v>
      </c>
      <c r="G235">
        <v>3093.0660174415684</v>
      </c>
      <c r="H235">
        <v>8209.6057008000007</v>
      </c>
      <c r="I235">
        <v>11302.671718241569</v>
      </c>
      <c r="J235">
        <v>8209.6057008000007</v>
      </c>
    </row>
    <row r="236" spans="5:10" x14ac:dyDescent="0.25">
      <c r="E236">
        <v>96914</v>
      </c>
      <c r="F236">
        <v>2.0628000000000001E-3</v>
      </c>
      <c r="G236">
        <v>3133.5684340053613</v>
      </c>
      <c r="H236">
        <v>8483.2592241600014</v>
      </c>
      <c r="I236">
        <v>11616.827658165363</v>
      </c>
      <c r="J236">
        <v>8483.2592241600014</v>
      </c>
    </row>
    <row r="237" spans="5:10" x14ac:dyDescent="0.25">
      <c r="E237">
        <v>96914</v>
      </c>
      <c r="F237">
        <v>2.0628000000000001E-3</v>
      </c>
      <c r="G237">
        <v>3071.8063586423577</v>
      </c>
      <c r="H237">
        <v>8483.2592241600014</v>
      </c>
      <c r="I237">
        <v>11555.065582802359</v>
      </c>
      <c r="J237">
        <v>8483.2592241600014</v>
      </c>
    </row>
    <row r="238" spans="5:10" x14ac:dyDescent="0.25">
      <c r="E238">
        <v>96914</v>
      </c>
      <c r="F238">
        <v>2.0628000000000001E-3</v>
      </c>
      <c r="G238">
        <v>2913.6685705695754</v>
      </c>
      <c r="H238">
        <v>8209.6057008000007</v>
      </c>
      <c r="I238">
        <v>11123.274271369577</v>
      </c>
      <c r="J238">
        <v>8209.6057008000007</v>
      </c>
    </row>
    <row r="239" spans="5:10" x14ac:dyDescent="0.25">
      <c r="E239">
        <v>96914</v>
      </c>
      <c r="F239">
        <v>2.0628000000000001E-3</v>
      </c>
      <c r="G239">
        <v>2947.0363367222831</v>
      </c>
      <c r="H239">
        <v>8483.2592241600014</v>
      </c>
      <c r="I239">
        <v>11430.295560882283</v>
      </c>
      <c r="J239">
        <v>8483.2592241600014</v>
      </c>
    </row>
    <row r="240" spans="5:10" x14ac:dyDescent="0.25">
      <c r="E240">
        <v>96914</v>
      </c>
      <c r="F240">
        <v>2.0628000000000001E-3</v>
      </c>
      <c r="G240">
        <v>2786.5094957726064</v>
      </c>
      <c r="H240">
        <v>8209.6057008000007</v>
      </c>
      <c r="I240">
        <v>10996.115196572608</v>
      </c>
      <c r="J240">
        <v>8209.6057008000007</v>
      </c>
    </row>
    <row r="241" spans="5:10" x14ac:dyDescent="0.25">
      <c r="E241">
        <v>96914</v>
      </c>
      <c r="F241">
        <v>2.0628000000000001E-3</v>
      </c>
      <c r="G241">
        <v>2805.790975167095</v>
      </c>
      <c r="H241">
        <v>8483.2592241600014</v>
      </c>
      <c r="I241">
        <v>11289.050199327095</v>
      </c>
      <c r="J241">
        <v>8483.2592241600014</v>
      </c>
    </row>
    <row r="242" spans="5:10" x14ac:dyDescent="0.25">
      <c r="E242">
        <v>97323</v>
      </c>
      <c r="F242">
        <v>2.0357000000000001E-3</v>
      </c>
      <c r="G242">
        <v>0</v>
      </c>
      <c r="H242">
        <v>0</v>
      </c>
      <c r="I242">
        <v>18007.370631600003</v>
      </c>
      <c r="J242">
        <v>0</v>
      </c>
    </row>
    <row r="243" spans="5:10" x14ac:dyDescent="0.25">
      <c r="E243">
        <v>97323</v>
      </c>
      <c r="F243">
        <v>2.0357000000000001E-3</v>
      </c>
      <c r="G243">
        <v>0</v>
      </c>
      <c r="H243">
        <v>3365.9403792000003</v>
      </c>
      <c r="I243">
        <v>19391.263920000001</v>
      </c>
      <c r="J243">
        <v>3365.9403792000003</v>
      </c>
    </row>
    <row r="244" spans="5:10" x14ac:dyDescent="0.25">
      <c r="E244">
        <v>97323</v>
      </c>
      <c r="F244">
        <v>2.0357000000000001E-3</v>
      </c>
      <c r="G244">
        <v>0</v>
      </c>
      <c r="H244">
        <v>4728.4588176000007</v>
      </c>
      <c r="I244">
        <v>21468.899340000004</v>
      </c>
      <c r="J244">
        <v>4728.4588176000007</v>
      </c>
    </row>
    <row r="245" spans="5:10" x14ac:dyDescent="0.25">
      <c r="E245">
        <v>97323</v>
      </c>
      <c r="F245">
        <v>2.0357000000000001E-3</v>
      </c>
      <c r="G245">
        <v>0</v>
      </c>
      <c r="H245">
        <v>3467.8556640000002</v>
      </c>
      <c r="I245">
        <v>20776.354200000002</v>
      </c>
      <c r="J245">
        <v>3467.8556640000002</v>
      </c>
    </row>
    <row r="246" spans="5:10" x14ac:dyDescent="0.25">
      <c r="E246">
        <v>97323</v>
      </c>
      <c r="F246">
        <v>2.0357000000000001E-3</v>
      </c>
      <c r="G246">
        <v>0</v>
      </c>
      <c r="H246">
        <v>3374.0628222000005</v>
      </c>
      <c r="I246">
        <v>21468.899340000004</v>
      </c>
      <c r="J246">
        <v>3374.0628222000005</v>
      </c>
    </row>
    <row r="247" spans="5:10" x14ac:dyDescent="0.25">
      <c r="E247">
        <v>97323</v>
      </c>
      <c r="F247">
        <v>2.0357000000000001E-3</v>
      </c>
      <c r="G247">
        <v>0</v>
      </c>
      <c r="H247">
        <v>3249.8321940000001</v>
      </c>
      <c r="I247">
        <v>20776.354200000002</v>
      </c>
      <c r="J247">
        <v>3249.8321940000001</v>
      </c>
    </row>
    <row r="248" spans="5:10" x14ac:dyDescent="0.25">
      <c r="E248">
        <v>97323</v>
      </c>
      <c r="F248">
        <v>2.0357000000000001E-3</v>
      </c>
      <c r="G248">
        <v>21468.899340000004</v>
      </c>
      <c r="H248">
        <v>0</v>
      </c>
      <c r="I248">
        <v>21468.899340000004</v>
      </c>
      <c r="J248">
        <v>0</v>
      </c>
    </row>
    <row r="249" spans="5:10" x14ac:dyDescent="0.25">
      <c r="E249">
        <v>97323</v>
      </c>
      <c r="F249">
        <v>2.0357000000000001E-3</v>
      </c>
      <c r="G249">
        <v>21468.899340000004</v>
      </c>
      <c r="H249">
        <v>0</v>
      </c>
      <c r="I249">
        <v>21468.899340000004</v>
      </c>
      <c r="J249">
        <v>0</v>
      </c>
    </row>
    <row r="250" spans="5:10" x14ac:dyDescent="0.25">
      <c r="E250">
        <v>97323</v>
      </c>
      <c r="F250">
        <v>2.0357000000000001E-3</v>
      </c>
      <c r="G250">
        <v>20776.354200000002</v>
      </c>
      <c r="H250">
        <v>0</v>
      </c>
      <c r="I250">
        <v>20776.354200000002</v>
      </c>
      <c r="J250">
        <v>0</v>
      </c>
    </row>
    <row r="251" spans="5:10" x14ac:dyDescent="0.25">
      <c r="E251">
        <v>97323</v>
      </c>
      <c r="F251">
        <v>2.0357000000000001E-3</v>
      </c>
      <c r="G251">
        <v>21468.899340000004</v>
      </c>
      <c r="H251">
        <v>0</v>
      </c>
      <c r="I251">
        <v>21468.899340000004</v>
      </c>
      <c r="J251">
        <v>0</v>
      </c>
    </row>
    <row r="252" spans="5:10" x14ac:dyDescent="0.25">
      <c r="E252">
        <v>97323</v>
      </c>
      <c r="F252">
        <v>2.0357000000000001E-3</v>
      </c>
      <c r="G252">
        <v>20776.354200000002</v>
      </c>
      <c r="H252">
        <v>0</v>
      </c>
      <c r="I252">
        <v>20776.354200000002</v>
      </c>
      <c r="J252">
        <v>0</v>
      </c>
    </row>
    <row r="253" spans="5:10" x14ac:dyDescent="0.25">
      <c r="E253">
        <v>97323</v>
      </c>
      <c r="F253">
        <v>2.0357000000000001E-3</v>
      </c>
      <c r="G253">
        <v>21468.899340000004</v>
      </c>
      <c r="H253">
        <v>0</v>
      </c>
      <c r="I253">
        <v>21468.899340000004</v>
      </c>
      <c r="J253">
        <v>0</v>
      </c>
    </row>
    <row r="254" spans="5:10" x14ac:dyDescent="0.25">
      <c r="E254">
        <v>97323</v>
      </c>
      <c r="F254">
        <v>2.0357000000000001E-3</v>
      </c>
      <c r="G254">
        <v>21468.89934</v>
      </c>
      <c r="H254">
        <v>0</v>
      </c>
      <c r="I254">
        <v>21468.89934</v>
      </c>
      <c r="J254">
        <v>0</v>
      </c>
    </row>
    <row r="255" spans="5:10" x14ac:dyDescent="0.25">
      <c r="E255">
        <v>97323</v>
      </c>
      <c r="F255">
        <v>2.0357000000000001E-3</v>
      </c>
      <c r="G255">
        <v>19391.263920000001</v>
      </c>
      <c r="H255">
        <v>0</v>
      </c>
      <c r="I255">
        <v>19391.263920000001</v>
      </c>
      <c r="J255">
        <v>0</v>
      </c>
    </row>
    <row r="256" spans="5:10" x14ac:dyDescent="0.25">
      <c r="E256">
        <v>97323</v>
      </c>
      <c r="F256">
        <v>2.0357000000000001E-3</v>
      </c>
      <c r="G256">
        <v>21468.89934</v>
      </c>
      <c r="H256">
        <v>0</v>
      </c>
      <c r="I256">
        <v>21468.89934</v>
      </c>
      <c r="J256">
        <v>0</v>
      </c>
    </row>
    <row r="257" spans="5:10" x14ac:dyDescent="0.25">
      <c r="E257">
        <v>97323</v>
      </c>
      <c r="F257">
        <v>2.0357000000000001E-3</v>
      </c>
      <c r="G257">
        <v>20776.354200000002</v>
      </c>
      <c r="H257">
        <v>0</v>
      </c>
      <c r="I257">
        <v>20776.354200000002</v>
      </c>
      <c r="J257">
        <v>0</v>
      </c>
    </row>
    <row r="258" spans="5:10" x14ac:dyDescent="0.25">
      <c r="E258">
        <v>97323</v>
      </c>
      <c r="F258">
        <v>2.0357000000000001E-3</v>
      </c>
      <c r="G258">
        <v>21468.899340000004</v>
      </c>
      <c r="H258">
        <v>0</v>
      </c>
      <c r="I258">
        <v>21468.899340000004</v>
      </c>
      <c r="J258">
        <v>0</v>
      </c>
    </row>
    <row r="259" spans="5:10" x14ac:dyDescent="0.25">
      <c r="E259">
        <v>97323</v>
      </c>
      <c r="F259">
        <v>2.0357000000000001E-3</v>
      </c>
      <c r="G259">
        <v>20776.354200000002</v>
      </c>
      <c r="H259">
        <v>0</v>
      </c>
      <c r="I259">
        <v>20776.354200000002</v>
      </c>
      <c r="J259">
        <v>0</v>
      </c>
    </row>
    <row r="260" spans="5:10" x14ac:dyDescent="0.25">
      <c r="E260">
        <v>97323</v>
      </c>
      <c r="F260">
        <v>2.0357000000000001E-3</v>
      </c>
      <c r="G260">
        <v>21468.899340000004</v>
      </c>
      <c r="H260">
        <v>0</v>
      </c>
      <c r="I260">
        <v>21468.899340000004</v>
      </c>
      <c r="J260">
        <v>0</v>
      </c>
    </row>
    <row r="261" spans="5:10" x14ac:dyDescent="0.25">
      <c r="E261">
        <v>97323</v>
      </c>
      <c r="F261">
        <v>2.0357000000000001E-3</v>
      </c>
      <c r="G261">
        <v>21468.899340000004</v>
      </c>
      <c r="H261">
        <v>0</v>
      </c>
      <c r="I261">
        <v>21468.899340000004</v>
      </c>
      <c r="J261">
        <v>0</v>
      </c>
    </row>
    <row r="262" spans="5:10" x14ac:dyDescent="0.25">
      <c r="E262">
        <v>97323</v>
      </c>
      <c r="F262">
        <v>2.0357000000000001E-3</v>
      </c>
      <c r="G262">
        <v>20776.354199999998</v>
      </c>
      <c r="H262">
        <v>0</v>
      </c>
      <c r="I262">
        <v>20776.354199999998</v>
      </c>
      <c r="J262">
        <v>0</v>
      </c>
    </row>
    <row r="263" spans="5:10" x14ac:dyDescent="0.25">
      <c r="E263">
        <v>97323</v>
      </c>
      <c r="F263">
        <v>2.0357000000000001E-3</v>
      </c>
      <c r="G263">
        <v>21468.899340000004</v>
      </c>
      <c r="H263">
        <v>0</v>
      </c>
      <c r="I263">
        <v>21468.899340000004</v>
      </c>
      <c r="J263">
        <v>0</v>
      </c>
    </row>
    <row r="264" spans="5:10" x14ac:dyDescent="0.25">
      <c r="E264">
        <v>97323</v>
      </c>
      <c r="F264">
        <v>2.0357000000000001E-3</v>
      </c>
      <c r="G264">
        <v>20776.354200000002</v>
      </c>
      <c r="H264">
        <v>0</v>
      </c>
      <c r="I264">
        <v>20776.354200000002</v>
      </c>
      <c r="J264">
        <v>0</v>
      </c>
    </row>
    <row r="265" spans="5:10" x14ac:dyDescent="0.25">
      <c r="E265">
        <v>97323</v>
      </c>
      <c r="F265">
        <v>2.0357000000000001E-3</v>
      </c>
      <c r="G265">
        <v>21468.899340000004</v>
      </c>
      <c r="H265">
        <v>0</v>
      </c>
      <c r="I265">
        <v>21468.899340000004</v>
      </c>
      <c r="J265">
        <v>0</v>
      </c>
    </row>
    <row r="266" spans="5:10" x14ac:dyDescent="0.25">
      <c r="E266">
        <v>97323</v>
      </c>
      <c r="F266">
        <v>2.0357000000000001E-3</v>
      </c>
      <c r="G266">
        <v>21468.899340000004</v>
      </c>
      <c r="H266">
        <v>0</v>
      </c>
      <c r="I266">
        <v>21468.899340000004</v>
      </c>
      <c r="J266">
        <v>0</v>
      </c>
    </row>
    <row r="267" spans="5:10" x14ac:dyDescent="0.25">
      <c r="E267">
        <v>97323</v>
      </c>
      <c r="F267">
        <v>2.0357000000000001E-3</v>
      </c>
      <c r="G267">
        <v>20083.80906</v>
      </c>
      <c r="H267">
        <v>0</v>
      </c>
      <c r="I267">
        <v>20083.80906</v>
      </c>
      <c r="J267">
        <v>0</v>
      </c>
    </row>
    <row r="268" spans="5:10" x14ac:dyDescent="0.25">
      <c r="E268">
        <v>97323</v>
      </c>
      <c r="F268">
        <v>2.0357000000000001E-3</v>
      </c>
      <c r="G268">
        <v>21468.899340000004</v>
      </c>
      <c r="H268">
        <v>0</v>
      </c>
      <c r="I268">
        <v>21468.899340000004</v>
      </c>
      <c r="J268">
        <v>0</v>
      </c>
    </row>
    <row r="269" spans="5:10" x14ac:dyDescent="0.25">
      <c r="E269">
        <v>97323</v>
      </c>
      <c r="F269">
        <v>2.0357000000000001E-3</v>
      </c>
      <c r="G269">
        <v>20438.780640944882</v>
      </c>
      <c r="H269">
        <v>0</v>
      </c>
      <c r="I269">
        <v>20438.780640944882</v>
      </c>
      <c r="J269">
        <v>0</v>
      </c>
    </row>
    <row r="270" spans="5:10" x14ac:dyDescent="0.25">
      <c r="E270">
        <v>97323</v>
      </c>
      <c r="F270">
        <v>2.0357000000000001E-3</v>
      </c>
      <c r="G270">
        <v>20781.980425984253</v>
      </c>
      <c r="H270">
        <v>0</v>
      </c>
      <c r="I270">
        <v>20781.980425984253</v>
      </c>
      <c r="J270">
        <v>0</v>
      </c>
    </row>
    <row r="271" spans="5:10" x14ac:dyDescent="0.25">
      <c r="E271">
        <v>97323</v>
      </c>
      <c r="F271">
        <v>2.0357000000000001E-3</v>
      </c>
      <c r="G271">
        <v>19796.525305511812</v>
      </c>
      <c r="H271">
        <v>0</v>
      </c>
      <c r="I271">
        <v>19796.525305511812</v>
      </c>
      <c r="J271">
        <v>0</v>
      </c>
    </row>
    <row r="272" spans="5:10" x14ac:dyDescent="0.25">
      <c r="E272">
        <v>97323</v>
      </c>
      <c r="F272">
        <v>2.0357000000000001E-3</v>
      </c>
      <c r="G272">
        <v>20140.677221102364</v>
      </c>
      <c r="H272">
        <v>0</v>
      </c>
      <c r="I272">
        <v>20140.677221102364</v>
      </c>
      <c r="J272">
        <v>0</v>
      </c>
    </row>
    <row r="273" spans="5:10" x14ac:dyDescent="0.25">
      <c r="E273">
        <v>97323</v>
      </c>
      <c r="F273">
        <v>2.0357000000000001E-3</v>
      </c>
      <c r="G273">
        <v>19834.783642204726</v>
      </c>
      <c r="H273">
        <v>0</v>
      </c>
      <c r="I273">
        <v>19834.783642204726</v>
      </c>
      <c r="J273">
        <v>0</v>
      </c>
    </row>
    <row r="274" spans="5:10" x14ac:dyDescent="0.25">
      <c r="E274">
        <v>97323</v>
      </c>
      <c r="F274">
        <v>2.0357000000000001E-3</v>
      </c>
      <c r="G274">
        <v>18909.312746456697</v>
      </c>
      <c r="H274">
        <v>0</v>
      </c>
      <c r="I274">
        <v>18909.312746456697</v>
      </c>
      <c r="J274">
        <v>0</v>
      </c>
    </row>
    <row r="275" spans="5:10" x14ac:dyDescent="0.25">
      <c r="E275">
        <v>97323</v>
      </c>
      <c r="F275">
        <v>2.0357000000000001E-3</v>
      </c>
      <c r="G275">
        <v>19252.512531496068</v>
      </c>
      <c r="H275">
        <v>0</v>
      </c>
      <c r="I275">
        <v>19252.512531496068</v>
      </c>
      <c r="J275">
        <v>0</v>
      </c>
    </row>
    <row r="276" spans="5:10" x14ac:dyDescent="0.25">
      <c r="E276">
        <v>97323</v>
      </c>
      <c r="F276">
        <v>2.0357000000000001E-3</v>
      </c>
      <c r="G276">
        <v>18362.27046614173</v>
      </c>
      <c r="H276">
        <v>0</v>
      </c>
      <c r="I276">
        <v>18362.27046614173</v>
      </c>
      <c r="J276">
        <v>0</v>
      </c>
    </row>
    <row r="277" spans="5:10" x14ac:dyDescent="0.25">
      <c r="E277">
        <v>97323</v>
      </c>
      <c r="F277">
        <v>2.0357000000000001E-3</v>
      </c>
      <c r="G277">
        <v>18705.124021889766</v>
      </c>
      <c r="H277">
        <v>0</v>
      </c>
      <c r="I277">
        <v>18705.124021889766</v>
      </c>
      <c r="J277">
        <v>0</v>
      </c>
    </row>
    <row r="278" spans="5:10" x14ac:dyDescent="0.25">
      <c r="E278">
        <v>97323</v>
      </c>
      <c r="F278">
        <v>2.0357000000000001E-3</v>
      </c>
      <c r="G278">
        <v>18443.951726456697</v>
      </c>
      <c r="H278">
        <v>0</v>
      </c>
      <c r="I278">
        <v>18443.951726456697</v>
      </c>
      <c r="J278">
        <v>0</v>
      </c>
    </row>
    <row r="279" spans="5:10" x14ac:dyDescent="0.25">
      <c r="E279">
        <v>97323</v>
      </c>
      <c r="F279">
        <v>2.0357000000000001E-3</v>
      </c>
      <c r="G279">
        <v>16429.618561889765</v>
      </c>
      <c r="H279">
        <v>0</v>
      </c>
      <c r="I279">
        <v>16429.618561889765</v>
      </c>
      <c r="J279">
        <v>0</v>
      </c>
    </row>
    <row r="280" spans="5:10" x14ac:dyDescent="0.25">
      <c r="E280">
        <v>97323</v>
      </c>
      <c r="F280">
        <v>2.0357000000000001E-3</v>
      </c>
      <c r="G280">
        <v>17943.967777322836</v>
      </c>
      <c r="H280">
        <v>0</v>
      </c>
      <c r="I280">
        <v>17943.967777322836</v>
      </c>
      <c r="J280">
        <v>0</v>
      </c>
    </row>
    <row r="281" spans="5:10" x14ac:dyDescent="0.25">
      <c r="E281">
        <v>97323</v>
      </c>
      <c r="F281">
        <v>2.0357000000000001E-3</v>
      </c>
      <c r="G281">
        <v>17133.156481889764</v>
      </c>
      <c r="H281">
        <v>0</v>
      </c>
      <c r="I281">
        <v>17133.156481889764</v>
      </c>
      <c r="J281">
        <v>0</v>
      </c>
    </row>
    <row r="282" spans="5:10" x14ac:dyDescent="0.25">
      <c r="E282">
        <v>97323</v>
      </c>
      <c r="F282">
        <v>2.0357000000000001E-3</v>
      </c>
      <c r="G282">
        <v>17471.711023937009</v>
      </c>
      <c r="H282">
        <v>0</v>
      </c>
      <c r="I282">
        <v>17471.711023937009</v>
      </c>
      <c r="J282">
        <v>0</v>
      </c>
    </row>
    <row r="283" spans="5:10" x14ac:dyDescent="0.25">
      <c r="E283">
        <v>97323</v>
      </c>
      <c r="F283">
        <v>2.0357000000000001E-3</v>
      </c>
      <c r="G283">
        <v>16689.117415748035</v>
      </c>
      <c r="H283">
        <v>0</v>
      </c>
      <c r="I283">
        <v>16689.117415748035</v>
      </c>
      <c r="J283">
        <v>0</v>
      </c>
    </row>
    <row r="284" spans="5:10" x14ac:dyDescent="0.25">
      <c r="E284">
        <v>97323</v>
      </c>
      <c r="F284">
        <v>2.0357000000000001E-3</v>
      </c>
      <c r="G284">
        <v>17024.498189291338</v>
      </c>
      <c r="H284">
        <v>0</v>
      </c>
      <c r="I284">
        <v>17024.498189291338</v>
      </c>
      <c r="J284">
        <v>0</v>
      </c>
    </row>
    <row r="285" spans="5:10" x14ac:dyDescent="0.25">
      <c r="E285">
        <v>97323</v>
      </c>
      <c r="F285">
        <v>2.0357000000000001E-3</v>
      </c>
      <c r="G285">
        <v>16810.730454330711</v>
      </c>
      <c r="H285">
        <v>0</v>
      </c>
      <c r="I285">
        <v>16810.730454330711</v>
      </c>
      <c r="J285">
        <v>0</v>
      </c>
    </row>
    <row r="286" spans="5:10" x14ac:dyDescent="0.25">
      <c r="E286">
        <v>97323</v>
      </c>
      <c r="F286">
        <v>2.0357000000000001E-3</v>
      </c>
      <c r="G286">
        <v>16065.904691338583</v>
      </c>
      <c r="H286">
        <v>0</v>
      </c>
      <c r="I286">
        <v>16065.904691338583</v>
      </c>
      <c r="J286">
        <v>0</v>
      </c>
    </row>
    <row r="287" spans="5:10" x14ac:dyDescent="0.25">
      <c r="E287">
        <v>97323</v>
      </c>
      <c r="F287">
        <v>2.0357000000000001E-3</v>
      </c>
      <c r="G287">
        <v>16398.4002207874</v>
      </c>
      <c r="H287">
        <v>0</v>
      </c>
      <c r="I287">
        <v>16398.4002207874</v>
      </c>
      <c r="J287">
        <v>0</v>
      </c>
    </row>
    <row r="288" spans="5:10" x14ac:dyDescent="0.25">
      <c r="E288">
        <v>97323</v>
      </c>
      <c r="F288">
        <v>2.0357000000000001E-3</v>
      </c>
      <c r="G288">
        <v>15678.127885039368</v>
      </c>
      <c r="H288">
        <v>0</v>
      </c>
      <c r="I288">
        <v>15678.127885039368</v>
      </c>
      <c r="J288">
        <v>0</v>
      </c>
    </row>
    <row r="289" spans="5:10" x14ac:dyDescent="0.25">
      <c r="E289">
        <v>97323</v>
      </c>
      <c r="F289">
        <v>2.0357000000000001E-3</v>
      </c>
      <c r="G289">
        <v>16007.536203307091</v>
      </c>
      <c r="H289">
        <v>0</v>
      </c>
      <c r="I289">
        <v>16007.536203307091</v>
      </c>
      <c r="J289">
        <v>0</v>
      </c>
    </row>
    <row r="290" spans="5:10" x14ac:dyDescent="0.25">
      <c r="E290">
        <v>97323</v>
      </c>
      <c r="F290">
        <v>2.0357000000000001E-3</v>
      </c>
      <c r="G290">
        <v>15818.812387086618</v>
      </c>
      <c r="H290">
        <v>0</v>
      </c>
      <c r="I290">
        <v>15818.812387086618</v>
      </c>
      <c r="J290">
        <v>0</v>
      </c>
    </row>
    <row r="291" spans="5:10" x14ac:dyDescent="0.25">
      <c r="E291">
        <v>97323</v>
      </c>
      <c r="F291">
        <v>2.0357000000000001E-3</v>
      </c>
      <c r="G291">
        <v>14121.538696062993</v>
      </c>
      <c r="H291">
        <v>0</v>
      </c>
      <c r="I291">
        <v>14121.538696062993</v>
      </c>
      <c r="J291">
        <v>0</v>
      </c>
    </row>
    <row r="292" spans="5:10" x14ac:dyDescent="0.25">
      <c r="E292">
        <v>97323</v>
      </c>
      <c r="F292">
        <v>2.0357000000000001E-3</v>
      </c>
      <c r="G292">
        <v>15455.675565354331</v>
      </c>
      <c r="H292">
        <v>0</v>
      </c>
      <c r="I292">
        <v>15455.675565354331</v>
      </c>
      <c r="J292">
        <v>0</v>
      </c>
    </row>
    <row r="293" spans="5:10" x14ac:dyDescent="0.25">
      <c r="E293">
        <v>97323</v>
      </c>
      <c r="F293">
        <v>2.0357000000000001E-3</v>
      </c>
      <c r="G293">
        <v>14787.453033070862</v>
      </c>
      <c r="H293">
        <v>0</v>
      </c>
      <c r="I293">
        <v>14787.453033070862</v>
      </c>
      <c r="J293">
        <v>0</v>
      </c>
    </row>
    <row r="294" spans="5:10" x14ac:dyDescent="0.25">
      <c r="E294">
        <v>97323</v>
      </c>
      <c r="F294">
        <v>2.0357000000000001E-3</v>
      </c>
      <c r="G294">
        <v>15088.564456389568</v>
      </c>
      <c r="H294">
        <v>0</v>
      </c>
      <c r="I294">
        <v>15088.564456389568</v>
      </c>
      <c r="J294">
        <v>0</v>
      </c>
    </row>
    <row r="295" spans="5:10" x14ac:dyDescent="0.25">
      <c r="E295">
        <v>97323</v>
      </c>
      <c r="F295">
        <v>2.0357000000000001E-3</v>
      </c>
      <c r="G295">
        <v>14418.550020790319</v>
      </c>
      <c r="H295">
        <v>0</v>
      </c>
      <c r="I295">
        <v>14418.550020790319</v>
      </c>
      <c r="J295">
        <v>0</v>
      </c>
    </row>
    <row r="296" spans="5:10" x14ac:dyDescent="0.25">
      <c r="E296">
        <v>97323</v>
      </c>
      <c r="F296">
        <v>2.0357000000000001E-3</v>
      </c>
      <c r="G296">
        <v>14712.14960884937</v>
      </c>
      <c r="H296">
        <v>0</v>
      </c>
      <c r="I296">
        <v>14712.14960884937</v>
      </c>
      <c r="J296">
        <v>0</v>
      </c>
    </row>
    <row r="297" spans="5:10" x14ac:dyDescent="0.25">
      <c r="E297">
        <v>97323</v>
      </c>
      <c r="F297">
        <v>2.0357000000000001E-3</v>
      </c>
      <c r="G297">
        <v>14527.478377220477</v>
      </c>
      <c r="H297">
        <v>0</v>
      </c>
      <c r="I297">
        <v>14527.478377220477</v>
      </c>
      <c r="J297">
        <v>0</v>
      </c>
    </row>
    <row r="298" spans="5:10" x14ac:dyDescent="0.25">
      <c r="E298">
        <v>97323</v>
      </c>
      <c r="F298">
        <v>2.0357000000000001E-3</v>
      </c>
      <c r="G298">
        <v>13882.379219263683</v>
      </c>
      <c r="H298">
        <v>0</v>
      </c>
      <c r="I298">
        <v>13882.379219263683</v>
      </c>
      <c r="J298">
        <v>0</v>
      </c>
    </row>
    <row r="299" spans="5:10" x14ac:dyDescent="0.25">
      <c r="E299">
        <v>97323</v>
      </c>
      <c r="F299">
        <v>2.0357000000000001E-3</v>
      </c>
      <c r="G299">
        <v>14165.060960089102</v>
      </c>
      <c r="H299">
        <v>0</v>
      </c>
      <c r="I299">
        <v>14165.060960089102</v>
      </c>
      <c r="J299">
        <v>0</v>
      </c>
    </row>
    <row r="300" spans="5:10" x14ac:dyDescent="0.25">
      <c r="E300">
        <v>97323</v>
      </c>
      <c r="F300">
        <v>2.0357000000000001E-3</v>
      </c>
      <c r="G300">
        <v>13536.055109212146</v>
      </c>
      <c r="H300">
        <v>0</v>
      </c>
      <c r="I300">
        <v>13536.055109212146</v>
      </c>
      <c r="J300">
        <v>0</v>
      </c>
    </row>
    <row r="301" spans="5:10" x14ac:dyDescent="0.25">
      <c r="E301">
        <v>97323</v>
      </c>
      <c r="F301">
        <v>2.0357000000000001E-3</v>
      </c>
      <c r="G301">
        <v>13811.684780592335</v>
      </c>
      <c r="H301">
        <v>0</v>
      </c>
      <c r="I301">
        <v>13811.684780592335</v>
      </c>
      <c r="J30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15C5-48C4-45D2-9C98-BF01314CECC9}">
  <dimension ref="A1:J61"/>
  <sheetViews>
    <sheetView workbookViewId="0">
      <selection activeCell="G36" sqref="G36"/>
    </sheetView>
  </sheetViews>
  <sheetFormatPr baseColWidth="10" defaultColWidth="9.140625" defaultRowHeight="15" x14ac:dyDescent="0.25"/>
  <cols>
    <col min="1" max="1" width="7.42578125" bestFit="1" customWidth="1"/>
    <col min="2" max="2" width="12.140625" bestFit="1" customWidth="1"/>
    <col min="3" max="4" width="10.7109375" bestFit="1" customWidth="1"/>
    <col min="5" max="5" width="18.28515625" bestFit="1" customWidth="1"/>
    <col min="6" max="6" width="19.28515625" bestFit="1" customWidth="1"/>
    <col min="7" max="8" width="24.28515625" customWidth="1"/>
    <col min="9" max="9" width="23.85546875" bestFit="1" customWidth="1"/>
    <col min="10" max="10" width="17.7109375" bestFit="1" customWidth="1"/>
  </cols>
  <sheetData>
    <row r="1" spans="1:10" ht="4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44562</v>
      </c>
      <c r="B2" s="3" t="s">
        <v>10</v>
      </c>
      <c r="C2" s="3" t="s">
        <v>13</v>
      </c>
      <c r="D2" s="3" t="s">
        <v>13</v>
      </c>
      <c r="E2" s="3">
        <v>86652</v>
      </c>
      <c r="F2" s="3">
        <v>2.0374E-3</v>
      </c>
      <c r="G2" s="14">
        <v>0</v>
      </c>
      <c r="H2" s="14">
        <v>498.70662239999996</v>
      </c>
      <c r="I2" s="14">
        <v>498.70662239999996</v>
      </c>
      <c r="J2" s="14">
        <v>0</v>
      </c>
    </row>
    <row r="3" spans="1:10" x14ac:dyDescent="0.25">
      <c r="A3" s="2">
        <v>44593</v>
      </c>
      <c r="B3" s="3" t="s">
        <v>10</v>
      </c>
      <c r="C3" s="3" t="s">
        <v>13</v>
      </c>
      <c r="D3" s="3" t="s">
        <v>13</v>
      </c>
      <c r="E3" s="3">
        <v>86652</v>
      </c>
      <c r="F3" s="3">
        <v>2.0374E-3</v>
      </c>
      <c r="G3" s="14">
        <v>0</v>
      </c>
      <c r="H3" s="14">
        <v>427.68285840000004</v>
      </c>
      <c r="I3" s="14">
        <v>427.68285840000004</v>
      </c>
      <c r="J3" s="14">
        <v>0</v>
      </c>
    </row>
    <row r="4" spans="1:10" x14ac:dyDescent="0.25">
      <c r="A4" s="2">
        <v>44621</v>
      </c>
      <c r="B4" s="3" t="s">
        <v>10</v>
      </c>
      <c r="C4" s="3" t="s">
        <v>13</v>
      </c>
      <c r="D4" s="3" t="s">
        <v>13</v>
      </c>
      <c r="E4" s="3">
        <v>86652</v>
      </c>
      <c r="F4" s="3">
        <v>2.0374E-3</v>
      </c>
      <c r="G4" s="14">
        <v>0</v>
      </c>
      <c r="H4" s="14">
        <v>450.95811599999996</v>
      </c>
      <c r="I4" s="14">
        <v>450.95811599999996</v>
      </c>
      <c r="J4" s="14">
        <v>0</v>
      </c>
    </row>
    <row r="5" spans="1:10" x14ac:dyDescent="0.25">
      <c r="A5" s="2">
        <v>44652</v>
      </c>
      <c r="B5" s="3" t="s">
        <v>10</v>
      </c>
      <c r="C5" s="3" t="s">
        <v>13</v>
      </c>
      <c r="D5" s="3" t="s">
        <v>13</v>
      </c>
      <c r="E5" s="3">
        <v>86652</v>
      </c>
      <c r="F5" s="3">
        <v>2.0374E-3</v>
      </c>
      <c r="G5" s="14">
        <v>0</v>
      </c>
      <c r="H5" s="14">
        <v>414.59052600000001</v>
      </c>
      <c r="I5" s="14">
        <v>414.59052600000001</v>
      </c>
      <c r="J5" s="14">
        <v>0</v>
      </c>
    </row>
    <row r="6" spans="1:10" x14ac:dyDescent="0.25">
      <c r="A6" s="2">
        <v>44682</v>
      </c>
      <c r="B6" s="3" t="s">
        <v>10</v>
      </c>
      <c r="C6" s="3" t="s">
        <v>13</v>
      </c>
      <c r="D6" s="3" t="s">
        <v>13</v>
      </c>
      <c r="E6" s="3">
        <v>86652</v>
      </c>
      <c r="F6" s="3">
        <v>2.0374E-3</v>
      </c>
      <c r="G6" s="14">
        <v>0</v>
      </c>
      <c r="H6" s="14">
        <v>408.51499919999998</v>
      </c>
      <c r="I6" s="14">
        <v>408.51499919999998</v>
      </c>
      <c r="J6" s="14">
        <v>0</v>
      </c>
    </row>
    <row r="7" spans="1:10" x14ac:dyDescent="0.25">
      <c r="A7" s="2">
        <v>44713</v>
      </c>
      <c r="B7" s="3" t="s">
        <v>10</v>
      </c>
      <c r="C7" s="3" t="s">
        <v>13</v>
      </c>
      <c r="D7" s="3" t="s">
        <v>13</v>
      </c>
      <c r="E7" s="3">
        <v>86652</v>
      </c>
      <c r="F7" s="3">
        <v>2.0374E-3</v>
      </c>
      <c r="G7" s="14">
        <v>0</v>
      </c>
      <c r="H7" s="14">
        <v>376.08366600000005</v>
      </c>
      <c r="I7" s="14">
        <v>376.08366600000005</v>
      </c>
      <c r="J7" s="14">
        <v>0</v>
      </c>
    </row>
    <row r="8" spans="1:10" x14ac:dyDescent="0.25">
      <c r="A8" s="2">
        <v>44743</v>
      </c>
      <c r="B8" s="3" t="s">
        <v>10</v>
      </c>
      <c r="C8" s="3" t="s">
        <v>13</v>
      </c>
      <c r="D8" s="3" t="s">
        <v>13</v>
      </c>
      <c r="E8" s="3">
        <v>86652</v>
      </c>
      <c r="F8" s="3">
        <v>2.0374E-3</v>
      </c>
      <c r="G8" s="14">
        <v>623.38327800000002</v>
      </c>
      <c r="H8" s="14">
        <v>0</v>
      </c>
      <c r="I8" s="14">
        <v>623.38327800000002</v>
      </c>
      <c r="J8" s="14">
        <v>0</v>
      </c>
    </row>
    <row r="9" spans="1:10" x14ac:dyDescent="0.25">
      <c r="A9" s="2">
        <v>44774</v>
      </c>
      <c r="B9" s="3" t="s">
        <v>10</v>
      </c>
      <c r="C9" s="3" t="s">
        <v>13</v>
      </c>
      <c r="D9" s="3" t="s">
        <v>13</v>
      </c>
      <c r="E9" s="3">
        <v>86652</v>
      </c>
      <c r="F9" s="3">
        <v>2.0374E-3</v>
      </c>
      <c r="G9" s="14">
        <v>623.38327800000002</v>
      </c>
      <c r="H9" s="14">
        <v>0</v>
      </c>
      <c r="I9" s="14">
        <v>623.38327800000002</v>
      </c>
      <c r="J9" s="14">
        <v>0</v>
      </c>
    </row>
    <row r="10" spans="1:10" x14ac:dyDescent="0.25">
      <c r="A10" s="2">
        <v>44805</v>
      </c>
      <c r="B10" s="3" t="s">
        <v>10</v>
      </c>
      <c r="C10" s="3" t="s">
        <v>13</v>
      </c>
      <c r="D10" s="3" t="s">
        <v>13</v>
      </c>
      <c r="E10" s="3">
        <v>86652</v>
      </c>
      <c r="F10" s="3">
        <v>2.0374E-3</v>
      </c>
      <c r="G10" s="14">
        <v>603.27413999999999</v>
      </c>
      <c r="H10" s="14">
        <v>0</v>
      </c>
      <c r="I10" s="14">
        <v>603.27413999999999</v>
      </c>
      <c r="J10" s="14">
        <v>0</v>
      </c>
    </row>
    <row r="11" spans="1:10" x14ac:dyDescent="0.25">
      <c r="A11" s="2">
        <v>44835</v>
      </c>
      <c r="B11" s="3" t="s">
        <v>10</v>
      </c>
      <c r="C11" s="3" t="s">
        <v>13</v>
      </c>
      <c r="D11" s="3" t="s">
        <v>13</v>
      </c>
      <c r="E11" s="3">
        <v>86652</v>
      </c>
      <c r="F11" s="3">
        <v>2.0374E-3</v>
      </c>
      <c r="G11" s="14">
        <v>1246.766556</v>
      </c>
      <c r="H11" s="14">
        <v>0</v>
      </c>
      <c r="I11" s="14">
        <v>1246.766556</v>
      </c>
      <c r="J11" s="14">
        <v>0</v>
      </c>
    </row>
    <row r="12" spans="1:10" x14ac:dyDescent="0.25">
      <c r="A12" s="2">
        <v>44866</v>
      </c>
      <c r="B12" s="3" t="s">
        <v>10</v>
      </c>
      <c r="C12" s="3" t="s">
        <v>13</v>
      </c>
      <c r="D12" s="3" t="s">
        <v>13</v>
      </c>
      <c r="E12" s="3">
        <v>86652</v>
      </c>
      <c r="F12" s="3">
        <v>2.0374E-3</v>
      </c>
      <c r="G12" s="14">
        <v>1206.54828</v>
      </c>
      <c r="H12" s="14">
        <v>0</v>
      </c>
      <c r="I12" s="14">
        <v>1206.54828</v>
      </c>
      <c r="J12" s="14">
        <v>0</v>
      </c>
    </row>
    <row r="13" spans="1:10" x14ac:dyDescent="0.25">
      <c r="A13" s="2">
        <v>44896</v>
      </c>
      <c r="B13" s="3" t="s">
        <v>10</v>
      </c>
      <c r="C13" s="3" t="s">
        <v>13</v>
      </c>
      <c r="D13" s="3" t="s">
        <v>13</v>
      </c>
      <c r="E13" s="3">
        <v>86652</v>
      </c>
      <c r="F13" s="3">
        <v>2.0374E-3</v>
      </c>
      <c r="G13" s="14">
        <v>1246.766556</v>
      </c>
      <c r="H13" s="14">
        <v>0</v>
      </c>
      <c r="I13" s="14">
        <v>1246.766556</v>
      </c>
      <c r="J13" s="14">
        <v>0</v>
      </c>
    </row>
    <row r="14" spans="1:10" x14ac:dyDescent="0.25">
      <c r="A14" s="2">
        <v>44927</v>
      </c>
      <c r="B14" s="3" t="s">
        <v>10</v>
      </c>
      <c r="C14" s="3" t="s">
        <v>13</v>
      </c>
      <c r="D14" s="3" t="s">
        <v>13</v>
      </c>
      <c r="E14" s="3">
        <v>86652</v>
      </c>
      <c r="F14" s="3">
        <v>2.0374E-3</v>
      </c>
      <c r="G14" s="14">
        <v>1246.766556</v>
      </c>
      <c r="H14" s="14">
        <v>0</v>
      </c>
      <c r="I14" s="14">
        <v>1246.766556</v>
      </c>
      <c r="J14" s="14">
        <v>0</v>
      </c>
    </row>
    <row r="15" spans="1:10" x14ac:dyDescent="0.25">
      <c r="A15" s="2">
        <v>44958</v>
      </c>
      <c r="B15" s="3" t="s">
        <v>10</v>
      </c>
      <c r="C15" s="3" t="s">
        <v>13</v>
      </c>
      <c r="D15" s="3" t="s">
        <v>13</v>
      </c>
      <c r="E15" s="3">
        <v>86652</v>
      </c>
      <c r="F15" s="3">
        <v>2.0374E-3</v>
      </c>
      <c r="G15" s="14">
        <v>1126.1117280000001</v>
      </c>
      <c r="H15" s="14">
        <v>0</v>
      </c>
      <c r="I15" s="14">
        <v>1126.1117280000001</v>
      </c>
      <c r="J15" s="14">
        <v>0</v>
      </c>
    </row>
    <row r="16" spans="1:10" x14ac:dyDescent="0.25">
      <c r="A16" s="2">
        <v>44986</v>
      </c>
      <c r="B16" s="3" t="s">
        <v>10</v>
      </c>
      <c r="C16" s="3" t="s">
        <v>13</v>
      </c>
      <c r="D16" s="3" t="s">
        <v>13</v>
      </c>
      <c r="E16" s="3">
        <v>86652</v>
      </c>
      <c r="F16" s="3">
        <v>2.0374E-3</v>
      </c>
      <c r="G16" s="14">
        <v>1246.766556</v>
      </c>
      <c r="H16" s="14">
        <v>0</v>
      </c>
      <c r="I16" s="14">
        <v>1246.766556</v>
      </c>
      <c r="J16" s="14">
        <v>0</v>
      </c>
    </row>
    <row r="17" spans="1:10" x14ac:dyDescent="0.25">
      <c r="A17" s="2">
        <v>45017</v>
      </c>
      <c r="B17" s="3" t="s">
        <v>10</v>
      </c>
      <c r="C17" s="3" t="s">
        <v>13</v>
      </c>
      <c r="D17" s="3" t="s">
        <v>13</v>
      </c>
      <c r="E17" s="3">
        <v>86652</v>
      </c>
      <c r="F17" s="3">
        <v>2.0374E-3</v>
      </c>
      <c r="G17" s="14">
        <v>1206.54828</v>
      </c>
      <c r="H17" s="14">
        <v>0</v>
      </c>
      <c r="I17" s="14">
        <v>1206.54828</v>
      </c>
      <c r="J17" s="14">
        <v>0</v>
      </c>
    </row>
    <row r="18" spans="1:10" x14ac:dyDescent="0.25">
      <c r="A18" s="2">
        <v>45047</v>
      </c>
      <c r="B18" s="3" t="s">
        <v>10</v>
      </c>
      <c r="C18" s="3" t="s">
        <v>13</v>
      </c>
      <c r="D18" s="3" t="s">
        <v>13</v>
      </c>
      <c r="E18" s="3">
        <v>86652</v>
      </c>
      <c r="F18" s="3">
        <v>2.0374E-3</v>
      </c>
      <c r="G18" s="14">
        <v>1246.766556</v>
      </c>
      <c r="H18" s="14">
        <v>0</v>
      </c>
      <c r="I18" s="14">
        <v>1246.766556</v>
      </c>
      <c r="J18" s="14">
        <v>0</v>
      </c>
    </row>
    <row r="19" spans="1:10" x14ac:dyDescent="0.25">
      <c r="A19" s="2">
        <v>45078</v>
      </c>
      <c r="B19" s="3" t="s">
        <v>10</v>
      </c>
      <c r="C19" s="3" t="s">
        <v>13</v>
      </c>
      <c r="D19" s="3" t="s">
        <v>13</v>
      </c>
      <c r="E19" s="3">
        <v>86652</v>
      </c>
      <c r="F19" s="3">
        <v>2.0374E-3</v>
      </c>
      <c r="G19" s="14">
        <v>1206.54828</v>
      </c>
      <c r="H19" s="14">
        <v>0</v>
      </c>
      <c r="I19" s="14">
        <v>1206.54828</v>
      </c>
      <c r="J19" s="14">
        <v>0</v>
      </c>
    </row>
    <row r="20" spans="1:10" x14ac:dyDescent="0.25">
      <c r="A20" s="2">
        <v>45108</v>
      </c>
      <c r="B20" s="3" t="s">
        <v>10</v>
      </c>
      <c r="C20" s="3" t="s">
        <v>13</v>
      </c>
      <c r="D20" s="3" t="s">
        <v>13</v>
      </c>
      <c r="E20" s="3">
        <v>86652</v>
      </c>
      <c r="F20" s="3">
        <v>2.0374E-3</v>
      </c>
      <c r="G20" s="14">
        <v>1246.766556</v>
      </c>
      <c r="H20" s="14">
        <v>0</v>
      </c>
      <c r="I20" s="14">
        <v>1246.766556</v>
      </c>
      <c r="J20" s="14">
        <v>0</v>
      </c>
    </row>
    <row r="21" spans="1:10" x14ac:dyDescent="0.25">
      <c r="A21" s="2">
        <v>45139</v>
      </c>
      <c r="B21" s="3" t="s">
        <v>10</v>
      </c>
      <c r="C21" s="3" t="s">
        <v>13</v>
      </c>
      <c r="D21" s="3" t="s">
        <v>13</v>
      </c>
      <c r="E21" s="3">
        <v>86652</v>
      </c>
      <c r="F21" s="3">
        <v>2.0374E-3</v>
      </c>
      <c r="G21" s="14">
        <v>1246.766556</v>
      </c>
      <c r="H21" s="14">
        <v>0</v>
      </c>
      <c r="I21" s="14">
        <v>1246.766556</v>
      </c>
      <c r="J21" s="14">
        <v>0</v>
      </c>
    </row>
    <row r="22" spans="1:10" x14ac:dyDescent="0.25">
      <c r="A22" s="2">
        <v>45170</v>
      </c>
      <c r="B22" s="3" t="s">
        <v>10</v>
      </c>
      <c r="C22" s="3" t="s">
        <v>13</v>
      </c>
      <c r="D22" s="3" t="s">
        <v>13</v>
      </c>
      <c r="E22" s="3">
        <v>86652</v>
      </c>
      <c r="F22" s="3">
        <v>2.0374E-3</v>
      </c>
      <c r="G22" s="14">
        <v>1206.54828</v>
      </c>
      <c r="H22" s="14">
        <v>0</v>
      </c>
      <c r="I22" s="14">
        <v>1206.54828</v>
      </c>
      <c r="J22" s="14">
        <v>0</v>
      </c>
    </row>
    <row r="23" spans="1:10" x14ac:dyDescent="0.25">
      <c r="A23" s="2">
        <v>45200</v>
      </c>
      <c r="B23" s="3" t="s">
        <v>10</v>
      </c>
      <c r="C23" s="3" t="s">
        <v>13</v>
      </c>
      <c r="D23" s="3" t="s">
        <v>13</v>
      </c>
      <c r="E23" s="3">
        <v>86652</v>
      </c>
      <c r="F23" s="3">
        <v>2.0374E-3</v>
      </c>
      <c r="G23" s="14">
        <v>1246.766556</v>
      </c>
      <c r="H23" s="14">
        <v>0</v>
      </c>
      <c r="I23" s="14">
        <v>1246.766556</v>
      </c>
      <c r="J23" s="14">
        <v>0</v>
      </c>
    </row>
    <row r="24" spans="1:10" x14ac:dyDescent="0.25">
      <c r="A24" s="2">
        <v>45231</v>
      </c>
      <c r="B24" s="3" t="s">
        <v>10</v>
      </c>
      <c r="C24" s="3" t="s">
        <v>13</v>
      </c>
      <c r="D24" s="3" t="s">
        <v>13</v>
      </c>
      <c r="E24" s="3">
        <v>86652</v>
      </c>
      <c r="F24" s="3">
        <v>2.0374E-3</v>
      </c>
      <c r="G24" s="14">
        <v>1206.54828</v>
      </c>
      <c r="H24" s="14">
        <v>0</v>
      </c>
      <c r="I24" s="14">
        <v>1206.54828</v>
      </c>
      <c r="J24" s="14">
        <v>0</v>
      </c>
    </row>
    <row r="25" spans="1:10" x14ac:dyDescent="0.25">
      <c r="A25" s="2">
        <v>45261</v>
      </c>
      <c r="B25" s="3" t="s">
        <v>10</v>
      </c>
      <c r="C25" s="3" t="s">
        <v>13</v>
      </c>
      <c r="D25" s="3" t="s">
        <v>13</v>
      </c>
      <c r="E25" s="3">
        <v>86652</v>
      </c>
      <c r="F25" s="3">
        <v>2.0374E-3</v>
      </c>
      <c r="G25" s="14">
        <v>1246.766556</v>
      </c>
      <c r="H25" s="14">
        <v>0</v>
      </c>
      <c r="I25" s="14">
        <v>1246.766556</v>
      </c>
      <c r="J25" s="14">
        <v>0</v>
      </c>
    </row>
    <row r="26" spans="1:10" x14ac:dyDescent="0.25">
      <c r="A26" s="2">
        <v>45292</v>
      </c>
      <c r="B26" s="3" t="s">
        <v>10</v>
      </c>
      <c r="C26" s="3" t="s">
        <v>13</v>
      </c>
      <c r="D26" s="3" t="s">
        <v>13</v>
      </c>
      <c r="E26" s="3">
        <v>86652</v>
      </c>
      <c r="F26" s="3">
        <v>2.0374E-3</v>
      </c>
      <c r="G26" s="14">
        <v>1246.766556</v>
      </c>
      <c r="H26" s="14">
        <v>0</v>
      </c>
      <c r="I26" s="14">
        <v>1246.766556</v>
      </c>
      <c r="J26" s="14">
        <v>0</v>
      </c>
    </row>
    <row r="27" spans="1:10" x14ac:dyDescent="0.25">
      <c r="A27" s="2">
        <v>45323</v>
      </c>
      <c r="B27" s="3" t="s">
        <v>10</v>
      </c>
      <c r="C27" s="3" t="s">
        <v>13</v>
      </c>
      <c r="D27" s="3" t="s">
        <v>13</v>
      </c>
      <c r="E27" s="3">
        <v>86652</v>
      </c>
      <c r="F27" s="3">
        <v>2.0374E-3</v>
      </c>
      <c r="G27" s="14">
        <v>1166.3300039999999</v>
      </c>
      <c r="H27" s="14">
        <v>0</v>
      </c>
      <c r="I27" s="14">
        <v>1166.3300039999999</v>
      </c>
      <c r="J27" s="14">
        <v>0</v>
      </c>
    </row>
    <row r="28" spans="1:10" x14ac:dyDescent="0.25">
      <c r="A28" s="2">
        <v>45352</v>
      </c>
      <c r="B28" s="3" t="s">
        <v>10</v>
      </c>
      <c r="C28" s="3" t="s">
        <v>13</v>
      </c>
      <c r="D28" s="3" t="s">
        <v>13</v>
      </c>
      <c r="E28" s="3">
        <v>86652</v>
      </c>
      <c r="F28" s="3">
        <v>2.0374E-3</v>
      </c>
      <c r="G28" s="14">
        <v>1246.766556</v>
      </c>
      <c r="H28" s="14">
        <v>0</v>
      </c>
      <c r="I28" s="14">
        <v>1246.766556</v>
      </c>
      <c r="J28" s="14">
        <v>0</v>
      </c>
    </row>
    <row r="29" spans="1:10" x14ac:dyDescent="0.25">
      <c r="A29" s="2">
        <v>45383</v>
      </c>
      <c r="B29" s="3" t="s">
        <v>10</v>
      </c>
      <c r="C29" s="3" t="s">
        <v>13</v>
      </c>
      <c r="D29" s="3" t="s">
        <v>13</v>
      </c>
      <c r="E29" s="3">
        <v>86652</v>
      </c>
      <c r="F29" s="3">
        <v>2.0374E-3</v>
      </c>
      <c r="G29" s="14">
        <v>1206.54828</v>
      </c>
      <c r="H29" s="14">
        <v>0</v>
      </c>
      <c r="I29" s="14">
        <v>1206.54828</v>
      </c>
      <c r="J29" s="14">
        <v>0</v>
      </c>
    </row>
    <row r="30" spans="1:10" x14ac:dyDescent="0.25">
      <c r="A30" s="2">
        <v>45413</v>
      </c>
      <c r="B30" s="3" t="s">
        <v>10</v>
      </c>
      <c r="C30" s="3" t="s">
        <v>13</v>
      </c>
      <c r="D30" s="3" t="s">
        <v>13</v>
      </c>
      <c r="E30" s="3">
        <v>86652</v>
      </c>
      <c r="F30" s="3">
        <v>2.0374E-3</v>
      </c>
      <c r="G30" s="14">
        <v>1246.766556</v>
      </c>
      <c r="H30" s="14">
        <v>0</v>
      </c>
      <c r="I30" s="14">
        <v>1246.766556</v>
      </c>
      <c r="J30" s="14">
        <v>0</v>
      </c>
    </row>
    <row r="31" spans="1:10" x14ac:dyDescent="0.25">
      <c r="A31" s="2">
        <v>45444</v>
      </c>
      <c r="B31" s="3" t="s">
        <v>10</v>
      </c>
      <c r="C31" s="3" t="s">
        <v>13</v>
      </c>
      <c r="D31" s="3" t="s">
        <v>13</v>
      </c>
      <c r="E31" s="3">
        <v>86652</v>
      </c>
      <c r="F31" s="3">
        <v>2.0374E-3</v>
      </c>
      <c r="G31" s="14">
        <v>1206.54828</v>
      </c>
      <c r="H31" s="14">
        <v>0</v>
      </c>
      <c r="I31" s="14">
        <v>1206.54828</v>
      </c>
      <c r="J31" s="14">
        <v>0</v>
      </c>
    </row>
    <row r="32" spans="1:10" x14ac:dyDescent="0.25">
      <c r="A32" s="2">
        <v>45474</v>
      </c>
      <c r="B32" s="3" t="s">
        <v>10</v>
      </c>
      <c r="C32" s="3" t="s">
        <v>13</v>
      </c>
      <c r="D32" s="3" t="s">
        <v>13</v>
      </c>
      <c r="E32" s="3">
        <v>86652</v>
      </c>
      <c r="F32" s="3">
        <v>2.0374E-3</v>
      </c>
      <c r="G32" s="14">
        <v>1246.766556</v>
      </c>
      <c r="H32" s="14">
        <v>0</v>
      </c>
      <c r="I32" s="14">
        <v>1246.766556</v>
      </c>
      <c r="J32" s="14">
        <v>0</v>
      </c>
    </row>
    <row r="33" spans="1:10" x14ac:dyDescent="0.25">
      <c r="A33" s="2">
        <v>45505</v>
      </c>
      <c r="B33" s="3" t="s">
        <v>10</v>
      </c>
      <c r="C33" s="3" t="s">
        <v>13</v>
      </c>
      <c r="D33" s="3" t="s">
        <v>13</v>
      </c>
      <c r="E33" s="3">
        <v>86652</v>
      </c>
      <c r="F33" s="3">
        <v>2.0374E-3</v>
      </c>
      <c r="G33" s="14">
        <v>1246.766556</v>
      </c>
      <c r="H33" s="14">
        <v>0</v>
      </c>
      <c r="I33" s="14">
        <v>1246.766556</v>
      </c>
      <c r="J33" s="14">
        <v>0</v>
      </c>
    </row>
    <row r="34" spans="1:10" x14ac:dyDescent="0.25">
      <c r="A34" s="2">
        <v>45536</v>
      </c>
      <c r="B34" s="3" t="s">
        <v>10</v>
      </c>
      <c r="C34" s="3" t="s">
        <v>13</v>
      </c>
      <c r="D34" s="3" t="s">
        <v>13</v>
      </c>
      <c r="E34" s="3">
        <v>86652</v>
      </c>
      <c r="F34" s="3">
        <v>2.0374E-3</v>
      </c>
      <c r="G34" s="14">
        <v>1016.5071670654198</v>
      </c>
      <c r="H34" s="14">
        <v>0</v>
      </c>
      <c r="I34" s="14">
        <v>1016.5071670654198</v>
      </c>
      <c r="J34" s="14">
        <v>0</v>
      </c>
    </row>
    <row r="35" spans="1:10" x14ac:dyDescent="0.25">
      <c r="A35" s="2">
        <v>45566</v>
      </c>
      <c r="B35" s="3" t="s">
        <v>10</v>
      </c>
      <c r="C35" s="3" t="s">
        <v>13</v>
      </c>
      <c r="D35" s="3" t="s">
        <v>13</v>
      </c>
      <c r="E35" s="3">
        <v>86652</v>
      </c>
      <c r="F35" s="3">
        <v>2.0374E-3</v>
      </c>
      <c r="G35" s="14">
        <v>908.38290624388083</v>
      </c>
      <c r="H35" s="14">
        <v>0</v>
      </c>
      <c r="I35" s="14">
        <v>908.38290624388083</v>
      </c>
      <c r="J35" s="14">
        <v>0</v>
      </c>
    </row>
    <row r="36" spans="1:10" x14ac:dyDescent="0.25">
      <c r="A36" s="2">
        <v>45597</v>
      </c>
      <c r="B36" s="3" t="s">
        <v>10</v>
      </c>
      <c r="C36" s="3" t="s">
        <v>13</v>
      </c>
      <c r="D36" s="3" t="s">
        <v>13</v>
      </c>
      <c r="E36" s="3">
        <v>86652</v>
      </c>
      <c r="F36" s="3">
        <v>2.0374E-3</v>
      </c>
      <c r="G36" s="14">
        <v>736.91330955256012</v>
      </c>
      <c r="H36" s="14">
        <v>0</v>
      </c>
      <c r="I36" s="14">
        <v>736.91330955256012</v>
      </c>
      <c r="J36" s="14">
        <v>0</v>
      </c>
    </row>
    <row r="37" spans="1:10" x14ac:dyDescent="0.25">
      <c r="A37" s="2">
        <v>45627</v>
      </c>
      <c r="B37" s="3" t="s">
        <v>10</v>
      </c>
      <c r="C37" s="3" t="s">
        <v>13</v>
      </c>
      <c r="D37" s="3" t="s">
        <v>13</v>
      </c>
      <c r="E37" s="3">
        <v>86652</v>
      </c>
      <c r="F37" s="3">
        <v>2.0374E-3</v>
      </c>
      <c r="G37" s="14">
        <v>702.02708674053554</v>
      </c>
      <c r="H37" s="14">
        <v>0</v>
      </c>
      <c r="I37" s="14">
        <v>702.02708674053554</v>
      </c>
      <c r="J37" s="14">
        <v>0</v>
      </c>
    </row>
    <row r="38" spans="1:10" x14ac:dyDescent="0.25">
      <c r="A38" s="2">
        <v>45658</v>
      </c>
      <c r="B38" s="3" t="s">
        <v>10</v>
      </c>
      <c r="C38" s="3" t="s">
        <v>13</v>
      </c>
      <c r="D38" s="3" t="s">
        <v>13</v>
      </c>
      <c r="E38" s="3">
        <v>86652</v>
      </c>
      <c r="F38" s="3">
        <v>2.0374E-3</v>
      </c>
      <c r="G38" s="14">
        <v>642.69646003287301</v>
      </c>
      <c r="H38" s="14">
        <v>0</v>
      </c>
      <c r="I38" s="14">
        <v>642.69646003287301</v>
      </c>
      <c r="J38" s="14">
        <v>0</v>
      </c>
    </row>
    <row r="39" spans="1:10" x14ac:dyDescent="0.25">
      <c r="A39" s="2">
        <v>45689</v>
      </c>
      <c r="B39" s="3" t="s">
        <v>10</v>
      </c>
      <c r="C39" s="3" t="s">
        <v>13</v>
      </c>
      <c r="D39" s="3" t="s">
        <v>13</v>
      </c>
      <c r="E39" s="3">
        <v>86652</v>
      </c>
      <c r="F39" s="3">
        <v>2.0374E-3</v>
      </c>
      <c r="G39" s="14">
        <v>572.51950878670721</v>
      </c>
      <c r="H39" s="14">
        <v>0</v>
      </c>
      <c r="I39" s="14">
        <v>572.51950878670721</v>
      </c>
      <c r="J39" s="14">
        <v>0</v>
      </c>
    </row>
    <row r="40" spans="1:10" x14ac:dyDescent="0.25">
      <c r="A40" s="2">
        <v>45717</v>
      </c>
      <c r="B40" s="3" t="s">
        <v>10</v>
      </c>
      <c r="C40" s="3" t="s">
        <v>13</v>
      </c>
      <c r="D40" s="3" t="s">
        <v>13</v>
      </c>
      <c r="E40" s="3">
        <v>86652</v>
      </c>
      <c r="F40" s="3">
        <v>2.0374E-3</v>
      </c>
      <c r="G40" s="14">
        <v>535.74180115595436</v>
      </c>
      <c r="H40" s="14">
        <v>0</v>
      </c>
      <c r="I40" s="14">
        <v>535.74180115595436</v>
      </c>
      <c r="J40" s="14">
        <v>0</v>
      </c>
    </row>
    <row r="41" spans="1:10" x14ac:dyDescent="0.25">
      <c r="A41" s="2">
        <v>45748</v>
      </c>
      <c r="B41" s="3" t="s">
        <v>10</v>
      </c>
      <c r="C41" s="3" t="s">
        <v>13</v>
      </c>
      <c r="D41" s="3" t="s">
        <v>13</v>
      </c>
      <c r="E41" s="3">
        <v>86652</v>
      </c>
      <c r="F41" s="3">
        <v>2.0374E-3</v>
      </c>
      <c r="G41" s="14">
        <v>506.87618262765579</v>
      </c>
      <c r="H41" s="14">
        <v>0</v>
      </c>
      <c r="I41" s="14">
        <v>506.87618262765579</v>
      </c>
      <c r="J41" s="14">
        <v>0</v>
      </c>
    </row>
    <row r="42" spans="1:10" x14ac:dyDescent="0.25">
      <c r="A42" s="2">
        <v>45778</v>
      </c>
      <c r="B42" s="3" t="s">
        <v>10</v>
      </c>
      <c r="C42" s="3" t="s">
        <v>13</v>
      </c>
      <c r="D42" s="3" t="s">
        <v>13</v>
      </c>
      <c r="E42" s="3">
        <v>86652</v>
      </c>
      <c r="F42" s="3">
        <v>2.0374E-3</v>
      </c>
      <c r="G42" s="14">
        <v>512.09346157104198</v>
      </c>
      <c r="H42" s="14">
        <v>0</v>
      </c>
      <c r="I42" s="14">
        <v>512.09346157104198</v>
      </c>
      <c r="J42" s="14">
        <v>0</v>
      </c>
    </row>
    <row r="43" spans="1:10" x14ac:dyDescent="0.25">
      <c r="A43" s="2">
        <v>45809</v>
      </c>
      <c r="B43" s="3" t="s">
        <v>10</v>
      </c>
      <c r="C43" s="3" t="s">
        <v>13</v>
      </c>
      <c r="D43" s="3" t="s">
        <v>13</v>
      </c>
      <c r="E43" s="3">
        <v>86652</v>
      </c>
      <c r="F43" s="3">
        <v>2.0374E-3</v>
      </c>
      <c r="G43" s="14">
        <v>484.79595750681119</v>
      </c>
      <c r="H43" s="14">
        <v>0</v>
      </c>
      <c r="I43" s="14">
        <v>484.79595750681119</v>
      </c>
      <c r="J43" s="14">
        <v>0</v>
      </c>
    </row>
    <row r="44" spans="1:10" x14ac:dyDescent="0.25">
      <c r="A44" s="2">
        <v>45839</v>
      </c>
      <c r="B44" s="3" t="s">
        <v>10</v>
      </c>
      <c r="C44" s="3" t="s">
        <v>13</v>
      </c>
      <c r="D44" s="3" t="s">
        <v>13</v>
      </c>
      <c r="E44" s="3">
        <v>86652</v>
      </c>
      <c r="F44" s="3">
        <v>2.0374E-3</v>
      </c>
      <c r="G44" s="14">
        <v>489.41935816230028</v>
      </c>
      <c r="H44" s="14">
        <v>0</v>
      </c>
      <c r="I44" s="14">
        <v>489.41935816230028</v>
      </c>
      <c r="J44" s="14">
        <v>0</v>
      </c>
    </row>
    <row r="45" spans="1:10" x14ac:dyDescent="0.25">
      <c r="A45" s="2">
        <v>45870</v>
      </c>
      <c r="B45" s="3" t="s">
        <v>10</v>
      </c>
      <c r="C45" s="3" t="s">
        <v>13</v>
      </c>
      <c r="D45" s="3" t="s">
        <v>13</v>
      </c>
      <c r="E45" s="3">
        <v>86652</v>
      </c>
      <c r="F45" s="3">
        <v>2.0374E-3</v>
      </c>
      <c r="G45" s="14">
        <v>478.91082734012684</v>
      </c>
      <c r="H45" s="14">
        <v>0</v>
      </c>
      <c r="I45" s="14">
        <v>478.91082734012684</v>
      </c>
      <c r="J45" s="14">
        <v>0</v>
      </c>
    </row>
    <row r="46" spans="1:10" x14ac:dyDescent="0.25">
      <c r="A46" s="2">
        <v>45901</v>
      </c>
      <c r="B46" s="3" t="s">
        <v>10</v>
      </c>
      <c r="C46" s="3" t="s">
        <v>13</v>
      </c>
      <c r="D46" s="3" t="s">
        <v>13</v>
      </c>
      <c r="E46" s="3">
        <v>86652</v>
      </c>
      <c r="F46" s="3">
        <v>2.0374E-3</v>
      </c>
      <c r="G46" s="14">
        <v>453.02045086922101</v>
      </c>
      <c r="H46" s="14">
        <v>0</v>
      </c>
      <c r="I46" s="14">
        <v>453.02045086922101</v>
      </c>
      <c r="J46" s="14">
        <v>0</v>
      </c>
    </row>
    <row r="47" spans="1:10" x14ac:dyDescent="0.25">
      <c r="A47" s="2">
        <v>45931</v>
      </c>
      <c r="B47" s="3" t="s">
        <v>10</v>
      </c>
      <c r="C47" s="3" t="s">
        <v>13</v>
      </c>
      <c r="D47" s="3" t="s">
        <v>13</v>
      </c>
      <c r="E47" s="3">
        <v>86652</v>
      </c>
      <c r="F47" s="3">
        <v>2.0374E-3</v>
      </c>
      <c r="G47" s="14">
        <v>457.62263951929765</v>
      </c>
      <c r="H47" s="14">
        <v>0</v>
      </c>
      <c r="I47" s="14">
        <v>457.62263951929765</v>
      </c>
      <c r="J47" s="14">
        <v>0</v>
      </c>
    </row>
    <row r="48" spans="1:10" x14ac:dyDescent="0.25">
      <c r="A48" s="2">
        <v>45962</v>
      </c>
      <c r="B48" s="3" t="s">
        <v>10</v>
      </c>
      <c r="C48" s="3" t="s">
        <v>13</v>
      </c>
      <c r="D48" s="3" t="s">
        <v>13</v>
      </c>
      <c r="E48" s="3">
        <v>86652</v>
      </c>
      <c r="F48" s="3">
        <v>2.0374E-3</v>
      </c>
      <c r="G48" s="14">
        <v>432.52688174075507</v>
      </c>
      <c r="H48" s="14">
        <v>0</v>
      </c>
      <c r="I48" s="14">
        <v>432.52688174075507</v>
      </c>
      <c r="J48" s="14">
        <v>0</v>
      </c>
    </row>
    <row r="49" spans="1:10" x14ac:dyDescent="0.25">
      <c r="A49" s="2">
        <v>45992</v>
      </c>
      <c r="B49" s="3" t="s">
        <v>10</v>
      </c>
      <c r="C49" s="3" t="s">
        <v>13</v>
      </c>
      <c r="D49" s="3" t="s">
        <v>13</v>
      </c>
      <c r="E49" s="3">
        <v>86652</v>
      </c>
      <c r="F49" s="3">
        <v>2.0374E-3</v>
      </c>
      <c r="G49" s="14">
        <v>436.83074989488244</v>
      </c>
      <c r="H49" s="14">
        <v>0</v>
      </c>
      <c r="I49" s="14">
        <v>436.83074989488244</v>
      </c>
      <c r="J49" s="14">
        <v>0</v>
      </c>
    </row>
    <row r="50" spans="1:10" x14ac:dyDescent="0.25">
      <c r="A50" s="2">
        <v>46023</v>
      </c>
      <c r="B50" s="3" t="s">
        <v>10</v>
      </c>
      <c r="C50" s="3" t="s">
        <v>13</v>
      </c>
      <c r="D50" s="3" t="s">
        <v>13</v>
      </c>
      <c r="E50" s="3">
        <v>86652</v>
      </c>
      <c r="F50" s="3">
        <v>2.0374E-3</v>
      </c>
      <c r="G50" s="14">
        <v>426.45726328076483</v>
      </c>
      <c r="H50" s="14">
        <v>0</v>
      </c>
      <c r="I50" s="14">
        <v>426.45726328076483</v>
      </c>
      <c r="J50" s="14">
        <v>0</v>
      </c>
    </row>
    <row r="51" spans="1:10" x14ac:dyDescent="0.25">
      <c r="A51" s="2">
        <v>46054</v>
      </c>
      <c r="B51" s="3" t="s">
        <v>10</v>
      </c>
      <c r="C51" s="3" t="s">
        <v>13</v>
      </c>
      <c r="D51" s="3" t="s">
        <v>13</v>
      </c>
      <c r="E51" s="3">
        <v>86652</v>
      </c>
      <c r="F51" s="3">
        <v>2.0374E-3</v>
      </c>
      <c r="G51" s="14">
        <v>376.41259663576312</v>
      </c>
      <c r="H51" s="14">
        <v>0</v>
      </c>
      <c r="I51" s="14">
        <v>376.41259663576312</v>
      </c>
      <c r="J51" s="14">
        <v>0</v>
      </c>
    </row>
    <row r="52" spans="1:10" x14ac:dyDescent="0.25">
      <c r="A52" s="2">
        <v>46082</v>
      </c>
      <c r="B52" s="3" t="s">
        <v>10</v>
      </c>
      <c r="C52" s="3" t="s">
        <v>13</v>
      </c>
      <c r="D52" s="3" t="s">
        <v>13</v>
      </c>
      <c r="E52" s="3">
        <v>86652</v>
      </c>
      <c r="F52" s="3">
        <v>2.0374E-3</v>
      </c>
      <c r="G52" s="14">
        <v>408.52050239345448</v>
      </c>
      <c r="H52" s="14">
        <v>0</v>
      </c>
      <c r="I52" s="14">
        <v>408.52050239345448</v>
      </c>
      <c r="J52" s="14">
        <v>0</v>
      </c>
    </row>
    <row r="53" spans="1:10" x14ac:dyDescent="0.25">
      <c r="A53" s="2">
        <v>46113</v>
      </c>
      <c r="B53" s="3" t="s">
        <v>10</v>
      </c>
      <c r="C53" s="3" t="s">
        <v>13</v>
      </c>
      <c r="D53" s="3" t="s">
        <v>13</v>
      </c>
      <c r="E53" s="3">
        <v>86652</v>
      </c>
      <c r="F53" s="3">
        <v>2.0374E-3</v>
      </c>
      <c r="G53" s="14">
        <v>387.18104795977655</v>
      </c>
      <c r="H53" s="14">
        <v>0</v>
      </c>
      <c r="I53" s="14">
        <v>387.18104795977655</v>
      </c>
      <c r="J53" s="14">
        <v>0</v>
      </c>
    </row>
    <row r="54" spans="1:10" x14ac:dyDescent="0.25">
      <c r="A54" s="2">
        <v>46143</v>
      </c>
      <c r="B54" s="3" t="s">
        <v>10</v>
      </c>
      <c r="C54" s="3" t="s">
        <v>13</v>
      </c>
      <c r="D54" s="3" t="s">
        <v>13</v>
      </c>
      <c r="E54" s="3">
        <v>86652</v>
      </c>
      <c r="F54" s="3">
        <v>2.0374E-3</v>
      </c>
      <c r="G54" s="14">
        <v>392.36013448955106</v>
      </c>
      <c r="H54" s="14">
        <v>0</v>
      </c>
      <c r="I54" s="14">
        <v>392.36013448955106</v>
      </c>
      <c r="J54" s="14">
        <v>0</v>
      </c>
    </row>
    <row r="55" spans="1:10" x14ac:dyDescent="0.25">
      <c r="A55" s="2">
        <v>46174</v>
      </c>
      <c r="B55" s="3" t="s">
        <v>10</v>
      </c>
      <c r="C55" s="3" t="s">
        <v>13</v>
      </c>
      <c r="D55" s="3" t="s">
        <v>13</v>
      </c>
      <c r="E55" s="3">
        <v>86652</v>
      </c>
      <c r="F55" s="3">
        <v>2.0374E-3</v>
      </c>
      <c r="G55" s="14">
        <v>372.1569671387042</v>
      </c>
      <c r="H55" s="14">
        <v>0</v>
      </c>
      <c r="I55" s="14">
        <v>372.1569671387042</v>
      </c>
      <c r="J55" s="14">
        <v>0</v>
      </c>
    </row>
    <row r="56" spans="1:10" x14ac:dyDescent="0.25">
      <c r="A56" s="2">
        <v>46204</v>
      </c>
      <c r="B56" s="3" t="s">
        <v>10</v>
      </c>
      <c r="C56" s="3" t="s">
        <v>13</v>
      </c>
      <c r="D56" s="3" t="s">
        <v>13</v>
      </c>
      <c r="E56" s="3">
        <v>86652</v>
      </c>
      <c r="F56" s="3">
        <v>2.0374E-3</v>
      </c>
      <c r="G56" s="14">
        <v>376.83216878471353</v>
      </c>
      <c r="H56" s="14">
        <v>0</v>
      </c>
      <c r="I56" s="14">
        <v>376.83216878471353</v>
      </c>
      <c r="J56" s="14">
        <v>0</v>
      </c>
    </row>
    <row r="57" spans="1:10" x14ac:dyDescent="0.25">
      <c r="A57" s="2">
        <v>46235</v>
      </c>
      <c r="B57" s="3" t="s">
        <v>10</v>
      </c>
      <c r="C57" s="3" t="s">
        <v>13</v>
      </c>
      <c r="D57" s="3" t="s">
        <v>13</v>
      </c>
      <c r="E57" s="3">
        <v>86652</v>
      </c>
      <c r="F57" s="3">
        <v>2.0374E-3</v>
      </c>
      <c r="G57" s="14">
        <v>369.54112781721892</v>
      </c>
      <c r="H57" s="14">
        <v>0</v>
      </c>
      <c r="I57" s="14">
        <v>369.54112781721892</v>
      </c>
      <c r="J57" s="14">
        <v>0</v>
      </c>
    </row>
    <row r="58" spans="1:10" x14ac:dyDescent="0.25">
      <c r="A58" s="2">
        <v>46266</v>
      </c>
      <c r="B58" s="3" t="s">
        <v>10</v>
      </c>
      <c r="C58" s="3" t="s">
        <v>13</v>
      </c>
      <c r="D58" s="3" t="s">
        <v>13</v>
      </c>
      <c r="E58" s="3">
        <v>86652</v>
      </c>
      <c r="F58" s="3">
        <v>2.0374E-3</v>
      </c>
      <c r="G58" s="14">
        <v>350.79833670041086</v>
      </c>
      <c r="H58" s="14">
        <v>0</v>
      </c>
      <c r="I58" s="14">
        <v>350.79833670041086</v>
      </c>
      <c r="J58" s="14">
        <v>0</v>
      </c>
    </row>
    <row r="59" spans="1:10" x14ac:dyDescent="0.25">
      <c r="A59" s="2">
        <v>46296</v>
      </c>
      <c r="B59" s="3" t="s">
        <v>10</v>
      </c>
      <c r="C59" s="3" t="s">
        <v>13</v>
      </c>
      <c r="D59" s="3" t="s">
        <v>13</v>
      </c>
      <c r="E59" s="3">
        <v>86652</v>
      </c>
      <c r="F59" s="3">
        <v>2.0374E-3</v>
      </c>
      <c r="G59" s="14">
        <v>355.87360349724133</v>
      </c>
      <c r="H59" s="14">
        <v>0</v>
      </c>
      <c r="I59" s="14">
        <v>355.87360349724133</v>
      </c>
      <c r="J59" s="14">
        <v>0</v>
      </c>
    </row>
    <row r="60" spans="1:10" x14ac:dyDescent="0.25">
      <c r="A60" s="2">
        <v>46327</v>
      </c>
      <c r="B60" s="3" t="s">
        <v>10</v>
      </c>
      <c r="C60" s="3" t="s">
        <v>13</v>
      </c>
      <c r="D60" s="3" t="s">
        <v>13</v>
      </c>
      <c r="E60" s="3">
        <v>86652</v>
      </c>
      <c r="F60" s="3">
        <v>2.0374E-3</v>
      </c>
      <c r="G60" s="14">
        <v>338.06033311298211</v>
      </c>
      <c r="H60" s="14">
        <v>0</v>
      </c>
      <c r="I60" s="14">
        <v>338.06033311298211</v>
      </c>
      <c r="J60" s="14">
        <v>0</v>
      </c>
    </row>
    <row r="61" spans="1:10" x14ac:dyDescent="0.25">
      <c r="A61" s="2">
        <v>46357</v>
      </c>
      <c r="B61" s="3" t="s">
        <v>10</v>
      </c>
      <c r="C61" s="3" t="s">
        <v>13</v>
      </c>
      <c r="D61" s="3" t="s">
        <v>13</v>
      </c>
      <c r="E61" s="3">
        <v>86652</v>
      </c>
      <c r="F61" s="3">
        <v>2.0374E-3</v>
      </c>
      <c r="G61" s="14">
        <v>342.51810321655671</v>
      </c>
      <c r="H61" s="14">
        <v>0</v>
      </c>
      <c r="I61" s="14">
        <v>342.51810321655671</v>
      </c>
      <c r="J61" s="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99CB-CF90-4DF4-8B94-2A58C1F9F774}">
  <dimension ref="A1:J61"/>
  <sheetViews>
    <sheetView workbookViewId="0">
      <selection activeCell="L24" sqref="L24"/>
    </sheetView>
  </sheetViews>
  <sheetFormatPr baseColWidth="10" defaultColWidth="9.140625" defaultRowHeight="15" x14ac:dyDescent="0.25"/>
  <cols>
    <col min="1" max="1" width="7.42578125" bestFit="1" customWidth="1"/>
    <col min="2" max="2" width="12.140625" bestFit="1" customWidth="1"/>
    <col min="3" max="4" width="10.28515625" bestFit="1" customWidth="1"/>
    <col min="5" max="5" width="11.5703125" bestFit="1" customWidth="1"/>
    <col min="6" max="6" width="10.7109375" bestFit="1" customWidth="1"/>
    <col min="7" max="7" width="23.7109375" bestFit="1" customWidth="1"/>
    <col min="8" max="8" width="16.28515625" bestFit="1" customWidth="1"/>
    <col min="9" max="9" width="13.85546875" bestFit="1" customWidth="1"/>
    <col min="10" max="10" width="12" bestFit="1" customWidth="1"/>
  </cols>
  <sheetData>
    <row r="1" spans="1:10" ht="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44562</v>
      </c>
      <c r="B2" s="3" t="s">
        <v>10</v>
      </c>
      <c r="C2" s="3" t="s">
        <v>15</v>
      </c>
      <c r="D2" s="3" t="s">
        <v>15</v>
      </c>
      <c r="E2" s="3">
        <v>97323</v>
      </c>
      <c r="F2" s="3">
        <v>2.0357000000000001E-3</v>
      </c>
      <c r="G2" s="14">
        <v>0</v>
      </c>
      <c r="H2" s="14">
        <v>18007.370631600003</v>
      </c>
      <c r="I2" s="14">
        <v>18007.370631600003</v>
      </c>
      <c r="J2" s="14">
        <v>0</v>
      </c>
    </row>
    <row r="3" spans="1:10" x14ac:dyDescent="0.25">
      <c r="A3" s="2">
        <v>44593</v>
      </c>
      <c r="B3" s="3" t="s">
        <v>10</v>
      </c>
      <c r="C3" s="3" t="s">
        <v>15</v>
      </c>
      <c r="D3" s="3" t="s">
        <v>15</v>
      </c>
      <c r="E3" s="3">
        <v>97323</v>
      </c>
      <c r="F3" s="3">
        <v>2.0357000000000001E-3</v>
      </c>
      <c r="G3" s="14">
        <v>0</v>
      </c>
      <c r="H3" s="14">
        <v>19391.263920000001</v>
      </c>
      <c r="I3" s="14">
        <v>19391.263920000001</v>
      </c>
      <c r="J3" s="14">
        <v>3365.9403792000003</v>
      </c>
    </row>
    <row r="4" spans="1:10" x14ac:dyDescent="0.25">
      <c r="A4" s="2">
        <v>44621</v>
      </c>
      <c r="B4" s="3" t="s">
        <v>10</v>
      </c>
      <c r="C4" s="3" t="s">
        <v>15</v>
      </c>
      <c r="D4" s="3" t="s">
        <v>15</v>
      </c>
      <c r="E4" s="3">
        <v>97323</v>
      </c>
      <c r="F4" s="3">
        <v>2.0357000000000001E-3</v>
      </c>
      <c r="G4" s="14">
        <v>0</v>
      </c>
      <c r="H4" s="14">
        <v>21468.899340000004</v>
      </c>
      <c r="I4" s="14">
        <v>21468.899340000004</v>
      </c>
      <c r="J4" s="14">
        <v>4728.4588176000007</v>
      </c>
    </row>
    <row r="5" spans="1:10" x14ac:dyDescent="0.25">
      <c r="A5" s="2">
        <v>44652</v>
      </c>
      <c r="B5" s="3" t="s">
        <v>10</v>
      </c>
      <c r="C5" s="3" t="s">
        <v>15</v>
      </c>
      <c r="D5" s="3" t="s">
        <v>15</v>
      </c>
      <c r="E5" s="3">
        <v>97323</v>
      </c>
      <c r="F5" s="3">
        <v>2.0357000000000001E-3</v>
      </c>
      <c r="G5" s="14">
        <v>0</v>
      </c>
      <c r="H5" s="14">
        <v>20776.354200000002</v>
      </c>
      <c r="I5" s="14">
        <v>20776.354200000002</v>
      </c>
      <c r="J5" s="14">
        <v>3467.8556640000002</v>
      </c>
    </row>
    <row r="6" spans="1:10" x14ac:dyDescent="0.25">
      <c r="A6" s="2">
        <v>44682</v>
      </c>
      <c r="B6" s="3" t="s">
        <v>10</v>
      </c>
      <c r="C6" s="3" t="s">
        <v>15</v>
      </c>
      <c r="D6" s="3" t="s">
        <v>15</v>
      </c>
      <c r="E6" s="3">
        <v>97323</v>
      </c>
      <c r="F6" s="3">
        <v>2.0357000000000001E-3</v>
      </c>
      <c r="G6" s="14">
        <v>0</v>
      </c>
      <c r="H6" s="14">
        <v>21468.899340000004</v>
      </c>
      <c r="I6" s="14">
        <v>21468.899340000004</v>
      </c>
      <c r="J6" s="14">
        <v>3374.0628222000005</v>
      </c>
    </row>
    <row r="7" spans="1:10" x14ac:dyDescent="0.25">
      <c r="A7" s="2">
        <v>44713</v>
      </c>
      <c r="B7" s="3" t="s">
        <v>10</v>
      </c>
      <c r="C7" s="3" t="s">
        <v>15</v>
      </c>
      <c r="D7" s="3" t="s">
        <v>15</v>
      </c>
      <c r="E7" s="3">
        <v>97323</v>
      </c>
      <c r="F7" s="3">
        <v>2.0357000000000001E-3</v>
      </c>
      <c r="G7" s="14">
        <v>0</v>
      </c>
      <c r="H7" s="14">
        <v>20776.354200000002</v>
      </c>
      <c r="I7" s="14">
        <v>20776.354200000002</v>
      </c>
      <c r="J7" s="14">
        <v>3249.8321940000001</v>
      </c>
    </row>
    <row r="8" spans="1:10" x14ac:dyDescent="0.25">
      <c r="A8" s="2">
        <v>44743</v>
      </c>
      <c r="B8" s="3" t="s">
        <v>10</v>
      </c>
      <c r="C8" s="3" t="s">
        <v>15</v>
      </c>
      <c r="D8" s="3" t="s">
        <v>15</v>
      </c>
      <c r="E8" s="3">
        <v>97323</v>
      </c>
      <c r="F8" s="3">
        <v>2.0357000000000001E-3</v>
      </c>
      <c r="G8" s="14">
        <v>21468.899340000004</v>
      </c>
      <c r="H8" s="14">
        <v>0</v>
      </c>
      <c r="I8" s="14">
        <v>21468.899340000004</v>
      </c>
      <c r="J8" s="14">
        <v>0</v>
      </c>
    </row>
    <row r="9" spans="1:10" x14ac:dyDescent="0.25">
      <c r="A9" s="2">
        <v>44774</v>
      </c>
      <c r="B9" s="3" t="s">
        <v>10</v>
      </c>
      <c r="C9" s="3" t="s">
        <v>15</v>
      </c>
      <c r="D9" s="3" t="s">
        <v>15</v>
      </c>
      <c r="E9" s="3">
        <v>97323</v>
      </c>
      <c r="F9" s="3">
        <v>2.0357000000000001E-3</v>
      </c>
      <c r="G9" s="14">
        <v>21468.899340000004</v>
      </c>
      <c r="H9" s="14">
        <v>0</v>
      </c>
      <c r="I9" s="14">
        <v>21468.899340000004</v>
      </c>
      <c r="J9" s="14">
        <v>0</v>
      </c>
    </row>
    <row r="10" spans="1:10" x14ac:dyDescent="0.25">
      <c r="A10" s="2">
        <v>44805</v>
      </c>
      <c r="B10" s="3" t="s">
        <v>10</v>
      </c>
      <c r="C10" s="3" t="s">
        <v>15</v>
      </c>
      <c r="D10" s="3" t="s">
        <v>15</v>
      </c>
      <c r="E10" s="3">
        <v>97323</v>
      </c>
      <c r="F10" s="3">
        <v>2.0357000000000001E-3</v>
      </c>
      <c r="G10" s="14">
        <v>20776.354200000002</v>
      </c>
      <c r="H10" s="14">
        <v>0</v>
      </c>
      <c r="I10" s="14">
        <v>20776.354200000002</v>
      </c>
      <c r="J10" s="14">
        <v>0</v>
      </c>
    </row>
    <row r="11" spans="1:10" x14ac:dyDescent="0.25">
      <c r="A11" s="2">
        <v>44835</v>
      </c>
      <c r="B11" s="3" t="s">
        <v>10</v>
      </c>
      <c r="C11" s="3" t="s">
        <v>15</v>
      </c>
      <c r="D11" s="3" t="s">
        <v>15</v>
      </c>
      <c r="E11" s="3">
        <v>97323</v>
      </c>
      <c r="F11" s="3">
        <v>2.0357000000000001E-3</v>
      </c>
      <c r="G11" s="14">
        <v>21468.899340000004</v>
      </c>
      <c r="H11" s="14">
        <v>0</v>
      </c>
      <c r="I11" s="14">
        <v>21468.899340000004</v>
      </c>
      <c r="J11" s="14">
        <v>0</v>
      </c>
    </row>
    <row r="12" spans="1:10" x14ac:dyDescent="0.25">
      <c r="A12" s="2">
        <v>44866</v>
      </c>
      <c r="B12" s="3" t="s">
        <v>10</v>
      </c>
      <c r="C12" s="3" t="s">
        <v>15</v>
      </c>
      <c r="D12" s="3" t="s">
        <v>15</v>
      </c>
      <c r="E12" s="3">
        <v>97323</v>
      </c>
      <c r="F12" s="3">
        <v>2.0357000000000001E-3</v>
      </c>
      <c r="G12" s="14">
        <v>20776.354200000002</v>
      </c>
      <c r="H12" s="14">
        <v>0</v>
      </c>
      <c r="I12" s="14">
        <v>20776.354200000002</v>
      </c>
      <c r="J12" s="14">
        <v>0</v>
      </c>
    </row>
    <row r="13" spans="1:10" x14ac:dyDescent="0.25">
      <c r="A13" s="2">
        <v>44896</v>
      </c>
      <c r="B13" s="3" t="s">
        <v>10</v>
      </c>
      <c r="C13" s="3" t="s">
        <v>15</v>
      </c>
      <c r="D13" s="3" t="s">
        <v>15</v>
      </c>
      <c r="E13" s="3">
        <v>97323</v>
      </c>
      <c r="F13" s="3">
        <v>2.0357000000000001E-3</v>
      </c>
      <c r="G13" s="14">
        <v>21468.899340000004</v>
      </c>
      <c r="H13" s="14">
        <v>0</v>
      </c>
      <c r="I13" s="14">
        <v>21468.899340000004</v>
      </c>
      <c r="J13" s="14">
        <v>0</v>
      </c>
    </row>
    <row r="14" spans="1:10" x14ac:dyDescent="0.25">
      <c r="A14" s="2">
        <v>44927</v>
      </c>
      <c r="B14" s="3" t="s">
        <v>10</v>
      </c>
      <c r="C14" s="3" t="s">
        <v>15</v>
      </c>
      <c r="D14" s="3" t="s">
        <v>15</v>
      </c>
      <c r="E14" s="3">
        <v>97323</v>
      </c>
      <c r="F14" s="3">
        <v>2.0357000000000001E-3</v>
      </c>
      <c r="G14" s="14">
        <v>21468.89934</v>
      </c>
      <c r="H14" s="14">
        <v>0</v>
      </c>
      <c r="I14" s="14">
        <v>21468.89934</v>
      </c>
      <c r="J14" s="14">
        <v>0</v>
      </c>
    </row>
    <row r="15" spans="1:10" x14ac:dyDescent="0.25">
      <c r="A15" s="2">
        <v>44958</v>
      </c>
      <c r="B15" s="3" t="s">
        <v>10</v>
      </c>
      <c r="C15" s="3" t="s">
        <v>15</v>
      </c>
      <c r="D15" s="3" t="s">
        <v>15</v>
      </c>
      <c r="E15" s="3">
        <v>97323</v>
      </c>
      <c r="F15" s="3">
        <v>2.0357000000000001E-3</v>
      </c>
      <c r="G15" s="14">
        <v>19391.263920000001</v>
      </c>
      <c r="H15" s="14">
        <v>0</v>
      </c>
      <c r="I15" s="14">
        <v>19391.263920000001</v>
      </c>
      <c r="J15" s="14">
        <v>0</v>
      </c>
    </row>
    <row r="16" spans="1:10" x14ac:dyDescent="0.25">
      <c r="A16" s="2">
        <v>44986</v>
      </c>
      <c r="B16" s="3" t="s">
        <v>10</v>
      </c>
      <c r="C16" s="3" t="s">
        <v>15</v>
      </c>
      <c r="D16" s="3" t="s">
        <v>15</v>
      </c>
      <c r="E16" s="3">
        <v>97323</v>
      </c>
      <c r="F16" s="3">
        <v>2.0357000000000001E-3</v>
      </c>
      <c r="G16" s="14">
        <v>21468.89934</v>
      </c>
      <c r="H16" s="14">
        <v>0</v>
      </c>
      <c r="I16" s="14">
        <v>21468.89934</v>
      </c>
      <c r="J16" s="14">
        <v>0</v>
      </c>
    </row>
    <row r="17" spans="1:10" x14ac:dyDescent="0.25">
      <c r="A17" s="2">
        <v>45017</v>
      </c>
      <c r="B17" s="3" t="s">
        <v>10</v>
      </c>
      <c r="C17" s="3" t="s">
        <v>15</v>
      </c>
      <c r="D17" s="3" t="s">
        <v>15</v>
      </c>
      <c r="E17" s="3">
        <v>97323</v>
      </c>
      <c r="F17" s="3">
        <v>2.0357000000000001E-3</v>
      </c>
      <c r="G17" s="14">
        <v>20776.354200000002</v>
      </c>
      <c r="H17" s="14">
        <v>0</v>
      </c>
      <c r="I17" s="14">
        <v>20776.354200000002</v>
      </c>
      <c r="J17" s="14">
        <v>0</v>
      </c>
    </row>
    <row r="18" spans="1:10" x14ac:dyDescent="0.25">
      <c r="A18" s="2">
        <v>45047</v>
      </c>
      <c r="B18" s="3" t="s">
        <v>10</v>
      </c>
      <c r="C18" s="3" t="s">
        <v>15</v>
      </c>
      <c r="D18" s="3" t="s">
        <v>15</v>
      </c>
      <c r="E18" s="3">
        <v>97323</v>
      </c>
      <c r="F18" s="3">
        <v>2.0357000000000001E-3</v>
      </c>
      <c r="G18" s="14">
        <v>21468.899340000004</v>
      </c>
      <c r="H18" s="14">
        <v>0</v>
      </c>
      <c r="I18" s="14">
        <v>21468.899340000004</v>
      </c>
      <c r="J18" s="14">
        <v>0</v>
      </c>
    </row>
    <row r="19" spans="1:10" x14ac:dyDescent="0.25">
      <c r="A19" s="2">
        <v>45078</v>
      </c>
      <c r="B19" s="3" t="s">
        <v>10</v>
      </c>
      <c r="C19" s="3" t="s">
        <v>15</v>
      </c>
      <c r="D19" s="3" t="s">
        <v>15</v>
      </c>
      <c r="E19" s="3">
        <v>97323</v>
      </c>
      <c r="F19" s="3">
        <v>2.0357000000000001E-3</v>
      </c>
      <c r="G19" s="14">
        <v>20776.354200000002</v>
      </c>
      <c r="H19" s="14">
        <v>0</v>
      </c>
      <c r="I19" s="14">
        <v>20776.354200000002</v>
      </c>
      <c r="J19" s="14">
        <v>0</v>
      </c>
    </row>
    <row r="20" spans="1:10" x14ac:dyDescent="0.25">
      <c r="A20" s="2">
        <v>45108</v>
      </c>
      <c r="B20" s="3" t="s">
        <v>10</v>
      </c>
      <c r="C20" s="3" t="s">
        <v>15</v>
      </c>
      <c r="D20" s="3" t="s">
        <v>15</v>
      </c>
      <c r="E20" s="3">
        <v>97323</v>
      </c>
      <c r="F20" s="3">
        <v>2.0357000000000001E-3</v>
      </c>
      <c r="G20" s="14">
        <v>21468.899340000004</v>
      </c>
      <c r="H20" s="14">
        <v>0</v>
      </c>
      <c r="I20" s="14">
        <v>21468.899340000004</v>
      </c>
      <c r="J20" s="14">
        <v>0</v>
      </c>
    </row>
    <row r="21" spans="1:10" x14ac:dyDescent="0.25">
      <c r="A21" s="2">
        <v>45139</v>
      </c>
      <c r="B21" s="3" t="s">
        <v>10</v>
      </c>
      <c r="C21" s="3" t="s">
        <v>15</v>
      </c>
      <c r="D21" s="3" t="s">
        <v>15</v>
      </c>
      <c r="E21" s="3">
        <v>97323</v>
      </c>
      <c r="F21" s="3">
        <v>2.0357000000000001E-3</v>
      </c>
      <c r="G21" s="14">
        <v>21468.899340000004</v>
      </c>
      <c r="H21" s="14">
        <v>0</v>
      </c>
      <c r="I21" s="14">
        <v>21468.899340000004</v>
      </c>
      <c r="J21" s="14">
        <v>0</v>
      </c>
    </row>
    <row r="22" spans="1:10" x14ac:dyDescent="0.25">
      <c r="A22" s="2">
        <v>45170</v>
      </c>
      <c r="B22" s="3" t="s">
        <v>10</v>
      </c>
      <c r="C22" s="3" t="s">
        <v>15</v>
      </c>
      <c r="D22" s="3" t="s">
        <v>15</v>
      </c>
      <c r="E22" s="3">
        <v>97323</v>
      </c>
      <c r="F22" s="3">
        <v>2.0357000000000001E-3</v>
      </c>
      <c r="G22" s="14">
        <v>20776.354199999998</v>
      </c>
      <c r="H22" s="14">
        <v>0</v>
      </c>
      <c r="I22" s="14">
        <v>20776.354199999998</v>
      </c>
      <c r="J22" s="14">
        <v>0</v>
      </c>
    </row>
    <row r="23" spans="1:10" x14ac:dyDescent="0.25">
      <c r="A23" s="2">
        <v>45200</v>
      </c>
      <c r="B23" s="3" t="s">
        <v>10</v>
      </c>
      <c r="C23" s="3" t="s">
        <v>15</v>
      </c>
      <c r="D23" s="3" t="s">
        <v>15</v>
      </c>
      <c r="E23" s="3">
        <v>97323</v>
      </c>
      <c r="F23" s="3">
        <v>2.0357000000000001E-3</v>
      </c>
      <c r="G23" s="14">
        <v>21468.899340000004</v>
      </c>
      <c r="H23" s="14">
        <v>0</v>
      </c>
      <c r="I23" s="14">
        <v>21468.899340000004</v>
      </c>
      <c r="J23" s="14">
        <v>0</v>
      </c>
    </row>
    <row r="24" spans="1:10" x14ac:dyDescent="0.25">
      <c r="A24" s="2">
        <v>45231</v>
      </c>
      <c r="B24" s="3" t="s">
        <v>10</v>
      </c>
      <c r="C24" s="3" t="s">
        <v>15</v>
      </c>
      <c r="D24" s="3" t="s">
        <v>15</v>
      </c>
      <c r="E24" s="3">
        <v>97323</v>
      </c>
      <c r="F24" s="3">
        <v>2.0357000000000001E-3</v>
      </c>
      <c r="G24" s="14">
        <v>20776.354200000002</v>
      </c>
      <c r="H24" s="14">
        <v>0</v>
      </c>
      <c r="I24" s="14">
        <v>20776.354200000002</v>
      </c>
      <c r="J24" s="14">
        <v>0</v>
      </c>
    </row>
    <row r="25" spans="1:10" x14ac:dyDescent="0.25">
      <c r="A25" s="2">
        <v>45261</v>
      </c>
      <c r="B25" s="3" t="s">
        <v>10</v>
      </c>
      <c r="C25" s="3" t="s">
        <v>15</v>
      </c>
      <c r="D25" s="3" t="s">
        <v>15</v>
      </c>
      <c r="E25" s="3">
        <v>97323</v>
      </c>
      <c r="F25" s="3">
        <v>2.0357000000000001E-3</v>
      </c>
      <c r="G25" s="14">
        <v>21468.899340000004</v>
      </c>
      <c r="H25" s="14">
        <v>0</v>
      </c>
      <c r="I25" s="14">
        <v>21468.899340000004</v>
      </c>
      <c r="J25" s="14">
        <v>0</v>
      </c>
    </row>
    <row r="26" spans="1:10" x14ac:dyDescent="0.25">
      <c r="A26" s="2">
        <v>45292</v>
      </c>
      <c r="B26" s="3" t="s">
        <v>10</v>
      </c>
      <c r="C26" s="3" t="s">
        <v>15</v>
      </c>
      <c r="D26" s="3" t="s">
        <v>15</v>
      </c>
      <c r="E26" s="3">
        <v>97323</v>
      </c>
      <c r="F26" s="3">
        <v>2.0357000000000001E-3</v>
      </c>
      <c r="G26" s="14">
        <v>21468.899340000004</v>
      </c>
      <c r="H26" s="14">
        <v>0</v>
      </c>
      <c r="I26" s="14">
        <v>21468.899340000004</v>
      </c>
      <c r="J26" s="14">
        <v>0</v>
      </c>
    </row>
    <row r="27" spans="1:10" x14ac:dyDescent="0.25">
      <c r="A27" s="2">
        <v>45323</v>
      </c>
      <c r="B27" s="3" t="s">
        <v>10</v>
      </c>
      <c r="C27" s="3" t="s">
        <v>15</v>
      </c>
      <c r="D27" s="3" t="s">
        <v>15</v>
      </c>
      <c r="E27" s="3">
        <v>97323</v>
      </c>
      <c r="F27" s="3">
        <v>2.0357000000000001E-3</v>
      </c>
      <c r="G27" s="14">
        <v>20083.80906</v>
      </c>
      <c r="H27" s="14">
        <v>0</v>
      </c>
      <c r="I27" s="14">
        <v>20083.80906</v>
      </c>
      <c r="J27" s="14">
        <v>0</v>
      </c>
    </row>
    <row r="28" spans="1:10" x14ac:dyDescent="0.25">
      <c r="A28" s="2">
        <v>45352</v>
      </c>
      <c r="B28" s="3" t="s">
        <v>10</v>
      </c>
      <c r="C28" s="3" t="s">
        <v>15</v>
      </c>
      <c r="D28" s="3" t="s">
        <v>15</v>
      </c>
      <c r="E28" s="3">
        <v>97323</v>
      </c>
      <c r="F28" s="3">
        <v>2.0357000000000001E-3</v>
      </c>
      <c r="G28" s="14">
        <v>21468.899340000004</v>
      </c>
      <c r="H28" s="14">
        <v>0</v>
      </c>
      <c r="I28" s="14">
        <v>21468.899340000004</v>
      </c>
      <c r="J28" s="14">
        <v>0</v>
      </c>
    </row>
    <row r="29" spans="1:10" x14ac:dyDescent="0.25">
      <c r="A29" s="2">
        <v>45383</v>
      </c>
      <c r="B29" s="3" t="s">
        <v>10</v>
      </c>
      <c r="C29" s="3" t="s">
        <v>15</v>
      </c>
      <c r="D29" s="3" t="s">
        <v>15</v>
      </c>
      <c r="E29" s="3">
        <v>97323</v>
      </c>
      <c r="F29" s="3">
        <v>2.0357000000000001E-3</v>
      </c>
      <c r="G29" s="14">
        <v>20438.780640944882</v>
      </c>
      <c r="H29" s="14">
        <v>0</v>
      </c>
      <c r="I29" s="14">
        <v>20438.780640944882</v>
      </c>
      <c r="J29" s="14">
        <v>0</v>
      </c>
    </row>
    <row r="30" spans="1:10" x14ac:dyDescent="0.25">
      <c r="A30" s="2">
        <v>45413</v>
      </c>
      <c r="B30" s="3" t="s">
        <v>10</v>
      </c>
      <c r="C30" s="3" t="s">
        <v>15</v>
      </c>
      <c r="D30" s="3" t="s">
        <v>15</v>
      </c>
      <c r="E30" s="3">
        <v>97323</v>
      </c>
      <c r="F30" s="3">
        <v>2.0357000000000001E-3</v>
      </c>
      <c r="G30" s="14">
        <v>20781.980425984253</v>
      </c>
      <c r="H30" s="14">
        <v>0</v>
      </c>
      <c r="I30" s="14">
        <v>20781.980425984253</v>
      </c>
      <c r="J30" s="14">
        <v>0</v>
      </c>
    </row>
    <row r="31" spans="1:10" x14ac:dyDescent="0.25">
      <c r="A31" s="2">
        <v>45444</v>
      </c>
      <c r="B31" s="3" t="s">
        <v>10</v>
      </c>
      <c r="C31" s="3" t="s">
        <v>15</v>
      </c>
      <c r="D31" s="3" t="s">
        <v>15</v>
      </c>
      <c r="E31" s="3">
        <v>97323</v>
      </c>
      <c r="F31" s="3">
        <v>2.0357000000000001E-3</v>
      </c>
      <c r="G31" s="14">
        <v>19796.525305511812</v>
      </c>
      <c r="H31" s="14">
        <v>0</v>
      </c>
      <c r="I31" s="14">
        <v>19796.525305511812</v>
      </c>
      <c r="J31" s="14">
        <v>0</v>
      </c>
    </row>
    <row r="32" spans="1:10" x14ac:dyDescent="0.25">
      <c r="A32" s="2">
        <v>45474</v>
      </c>
      <c r="B32" s="3" t="s">
        <v>10</v>
      </c>
      <c r="C32" s="3" t="s">
        <v>15</v>
      </c>
      <c r="D32" s="3" t="s">
        <v>15</v>
      </c>
      <c r="E32" s="3">
        <v>97323</v>
      </c>
      <c r="F32" s="3">
        <v>2.0357000000000001E-3</v>
      </c>
      <c r="G32" s="14">
        <v>20140.677221102364</v>
      </c>
      <c r="H32" s="14">
        <v>0</v>
      </c>
      <c r="I32" s="14">
        <v>20140.677221102364</v>
      </c>
      <c r="J32" s="14">
        <v>0</v>
      </c>
    </row>
    <row r="33" spans="1:10" x14ac:dyDescent="0.25">
      <c r="A33" s="2">
        <v>45505</v>
      </c>
      <c r="B33" s="3" t="s">
        <v>10</v>
      </c>
      <c r="C33" s="3" t="s">
        <v>15</v>
      </c>
      <c r="D33" s="3" t="s">
        <v>15</v>
      </c>
      <c r="E33" s="3">
        <v>97323</v>
      </c>
      <c r="F33" s="3">
        <v>2.0357000000000001E-3</v>
      </c>
      <c r="G33" s="14">
        <v>19834.783642204726</v>
      </c>
      <c r="H33" s="14">
        <v>0</v>
      </c>
      <c r="I33" s="14">
        <v>19834.783642204726</v>
      </c>
      <c r="J33" s="14">
        <v>0</v>
      </c>
    </row>
    <row r="34" spans="1:10" x14ac:dyDescent="0.25">
      <c r="A34" s="2">
        <v>45536</v>
      </c>
      <c r="B34" s="3" t="s">
        <v>10</v>
      </c>
      <c r="C34" s="3" t="s">
        <v>15</v>
      </c>
      <c r="D34" s="3" t="s">
        <v>15</v>
      </c>
      <c r="E34" s="3">
        <v>97323</v>
      </c>
      <c r="F34" s="3">
        <v>2.0357000000000001E-3</v>
      </c>
      <c r="G34" s="14">
        <v>18909.312746456697</v>
      </c>
      <c r="H34" s="14">
        <v>0</v>
      </c>
      <c r="I34" s="14">
        <v>18909.312746456697</v>
      </c>
      <c r="J34" s="14">
        <v>0</v>
      </c>
    </row>
    <row r="35" spans="1:10" x14ac:dyDescent="0.25">
      <c r="A35" s="2">
        <v>45566</v>
      </c>
      <c r="B35" s="3" t="s">
        <v>10</v>
      </c>
      <c r="C35" s="3" t="s">
        <v>15</v>
      </c>
      <c r="D35" s="3" t="s">
        <v>15</v>
      </c>
      <c r="E35" s="3">
        <v>97323</v>
      </c>
      <c r="F35" s="3">
        <v>2.0357000000000001E-3</v>
      </c>
      <c r="G35" s="14">
        <v>19252.512531496068</v>
      </c>
      <c r="H35" s="14">
        <v>0</v>
      </c>
      <c r="I35" s="14">
        <v>19252.512531496068</v>
      </c>
      <c r="J35" s="14">
        <v>0</v>
      </c>
    </row>
    <row r="36" spans="1:10" x14ac:dyDescent="0.25">
      <c r="A36" s="2">
        <v>45597</v>
      </c>
      <c r="B36" s="3" t="s">
        <v>10</v>
      </c>
      <c r="C36" s="3" t="s">
        <v>15</v>
      </c>
      <c r="D36" s="3" t="s">
        <v>15</v>
      </c>
      <c r="E36" s="3">
        <v>97323</v>
      </c>
      <c r="F36" s="3">
        <v>2.0357000000000001E-3</v>
      </c>
      <c r="G36" s="14">
        <v>18362.27046614173</v>
      </c>
      <c r="H36" s="14">
        <v>0</v>
      </c>
      <c r="I36" s="14">
        <v>18362.27046614173</v>
      </c>
      <c r="J36" s="14">
        <v>0</v>
      </c>
    </row>
    <row r="37" spans="1:10" x14ac:dyDescent="0.25">
      <c r="A37" s="2">
        <v>45627</v>
      </c>
      <c r="B37" s="3" t="s">
        <v>10</v>
      </c>
      <c r="C37" s="3" t="s">
        <v>15</v>
      </c>
      <c r="D37" s="3" t="s">
        <v>15</v>
      </c>
      <c r="E37" s="3">
        <v>97323</v>
      </c>
      <c r="F37" s="3">
        <v>2.0357000000000001E-3</v>
      </c>
      <c r="G37" s="14">
        <v>18705.124021889766</v>
      </c>
      <c r="H37" s="14">
        <v>0</v>
      </c>
      <c r="I37" s="14">
        <v>18705.124021889766</v>
      </c>
      <c r="J37" s="14">
        <v>0</v>
      </c>
    </row>
    <row r="38" spans="1:10" x14ac:dyDescent="0.25">
      <c r="A38" s="2">
        <v>45658</v>
      </c>
      <c r="B38" s="3" t="s">
        <v>10</v>
      </c>
      <c r="C38" s="3" t="s">
        <v>15</v>
      </c>
      <c r="D38" s="3" t="s">
        <v>15</v>
      </c>
      <c r="E38" s="3">
        <v>97323</v>
      </c>
      <c r="F38" s="3">
        <v>2.0357000000000001E-3</v>
      </c>
      <c r="G38" s="14">
        <v>18443.951726456697</v>
      </c>
      <c r="H38" s="14">
        <v>0</v>
      </c>
      <c r="I38" s="14">
        <v>18443.951726456697</v>
      </c>
      <c r="J38" s="14">
        <v>0</v>
      </c>
    </row>
    <row r="39" spans="1:10" x14ac:dyDescent="0.25">
      <c r="A39" s="2">
        <v>45689</v>
      </c>
      <c r="B39" s="3" t="s">
        <v>10</v>
      </c>
      <c r="C39" s="3" t="s">
        <v>15</v>
      </c>
      <c r="D39" s="3" t="s">
        <v>15</v>
      </c>
      <c r="E39" s="3">
        <v>97323</v>
      </c>
      <c r="F39" s="3">
        <v>2.0357000000000001E-3</v>
      </c>
      <c r="G39" s="14">
        <v>16429.618561889765</v>
      </c>
      <c r="H39" s="14">
        <v>0</v>
      </c>
      <c r="I39" s="14">
        <v>16429.618561889765</v>
      </c>
      <c r="J39" s="14">
        <v>0</v>
      </c>
    </row>
    <row r="40" spans="1:10" x14ac:dyDescent="0.25">
      <c r="A40" s="2">
        <v>45717</v>
      </c>
      <c r="B40" s="3" t="s">
        <v>10</v>
      </c>
      <c r="C40" s="3" t="s">
        <v>15</v>
      </c>
      <c r="D40" s="3" t="s">
        <v>15</v>
      </c>
      <c r="E40" s="3">
        <v>97323</v>
      </c>
      <c r="F40" s="3">
        <v>2.0357000000000001E-3</v>
      </c>
      <c r="G40" s="14">
        <v>17943.967777322836</v>
      </c>
      <c r="H40" s="14">
        <v>0</v>
      </c>
      <c r="I40" s="14">
        <v>17943.967777322836</v>
      </c>
      <c r="J40" s="14">
        <v>0</v>
      </c>
    </row>
    <row r="41" spans="1:10" x14ac:dyDescent="0.25">
      <c r="A41" s="2">
        <v>45748</v>
      </c>
      <c r="B41" s="3" t="s">
        <v>10</v>
      </c>
      <c r="C41" s="3" t="s">
        <v>15</v>
      </c>
      <c r="D41" s="3" t="s">
        <v>15</v>
      </c>
      <c r="E41" s="3">
        <v>97323</v>
      </c>
      <c r="F41" s="3">
        <v>2.0357000000000001E-3</v>
      </c>
      <c r="G41" s="14">
        <v>17133.156481889764</v>
      </c>
      <c r="H41" s="14">
        <v>0</v>
      </c>
      <c r="I41" s="14">
        <v>17133.156481889764</v>
      </c>
      <c r="J41" s="14">
        <v>0</v>
      </c>
    </row>
    <row r="42" spans="1:10" x14ac:dyDescent="0.25">
      <c r="A42" s="2">
        <v>45778</v>
      </c>
      <c r="B42" s="3" t="s">
        <v>10</v>
      </c>
      <c r="C42" s="3" t="s">
        <v>15</v>
      </c>
      <c r="D42" s="3" t="s">
        <v>15</v>
      </c>
      <c r="E42" s="3">
        <v>97323</v>
      </c>
      <c r="F42" s="3">
        <v>2.0357000000000001E-3</v>
      </c>
      <c r="G42" s="14">
        <v>17471.711023937009</v>
      </c>
      <c r="H42" s="14">
        <v>0</v>
      </c>
      <c r="I42" s="14">
        <v>17471.711023937009</v>
      </c>
      <c r="J42" s="14">
        <v>0</v>
      </c>
    </row>
    <row r="43" spans="1:10" x14ac:dyDescent="0.25">
      <c r="A43" s="2">
        <v>45809</v>
      </c>
      <c r="B43" s="3" t="s">
        <v>10</v>
      </c>
      <c r="C43" s="3" t="s">
        <v>15</v>
      </c>
      <c r="D43" s="3" t="s">
        <v>15</v>
      </c>
      <c r="E43" s="3">
        <v>97323</v>
      </c>
      <c r="F43" s="3">
        <v>2.0357000000000001E-3</v>
      </c>
      <c r="G43" s="14">
        <v>16689.117415748035</v>
      </c>
      <c r="H43" s="14">
        <v>0</v>
      </c>
      <c r="I43" s="14">
        <v>16689.117415748035</v>
      </c>
      <c r="J43" s="14">
        <v>0</v>
      </c>
    </row>
    <row r="44" spans="1:10" x14ac:dyDescent="0.25">
      <c r="A44" s="2">
        <v>45839</v>
      </c>
      <c r="B44" s="3" t="s">
        <v>10</v>
      </c>
      <c r="C44" s="3" t="s">
        <v>15</v>
      </c>
      <c r="D44" s="3" t="s">
        <v>15</v>
      </c>
      <c r="E44" s="3">
        <v>97323</v>
      </c>
      <c r="F44" s="3">
        <v>2.0357000000000001E-3</v>
      </c>
      <c r="G44" s="14">
        <v>17024.498189291338</v>
      </c>
      <c r="H44" s="14">
        <v>0</v>
      </c>
      <c r="I44" s="14">
        <v>17024.498189291338</v>
      </c>
      <c r="J44" s="14">
        <v>0</v>
      </c>
    </row>
    <row r="45" spans="1:10" x14ac:dyDescent="0.25">
      <c r="A45" s="2">
        <v>45870</v>
      </c>
      <c r="B45" s="3" t="s">
        <v>10</v>
      </c>
      <c r="C45" s="3" t="s">
        <v>15</v>
      </c>
      <c r="D45" s="3" t="s">
        <v>15</v>
      </c>
      <c r="E45" s="3">
        <v>97323</v>
      </c>
      <c r="F45" s="3">
        <v>2.0357000000000001E-3</v>
      </c>
      <c r="G45" s="14">
        <v>16810.730454330711</v>
      </c>
      <c r="H45" s="14">
        <v>0</v>
      </c>
      <c r="I45" s="14">
        <v>16810.730454330711</v>
      </c>
      <c r="J45" s="14">
        <v>0</v>
      </c>
    </row>
    <row r="46" spans="1:10" x14ac:dyDescent="0.25">
      <c r="A46" s="2">
        <v>45901</v>
      </c>
      <c r="B46" s="3" t="s">
        <v>10</v>
      </c>
      <c r="C46" s="3" t="s">
        <v>15</v>
      </c>
      <c r="D46" s="3" t="s">
        <v>15</v>
      </c>
      <c r="E46" s="3">
        <v>97323</v>
      </c>
      <c r="F46" s="3">
        <v>2.0357000000000001E-3</v>
      </c>
      <c r="G46" s="14">
        <v>16065.904691338583</v>
      </c>
      <c r="H46" s="14">
        <v>0</v>
      </c>
      <c r="I46" s="14">
        <v>16065.904691338583</v>
      </c>
      <c r="J46" s="14">
        <v>0</v>
      </c>
    </row>
    <row r="47" spans="1:10" x14ac:dyDescent="0.25">
      <c r="A47" s="2">
        <v>45931</v>
      </c>
      <c r="B47" s="3" t="s">
        <v>10</v>
      </c>
      <c r="C47" s="3" t="s">
        <v>15</v>
      </c>
      <c r="D47" s="3" t="s">
        <v>15</v>
      </c>
      <c r="E47" s="3">
        <v>97323</v>
      </c>
      <c r="F47" s="3">
        <v>2.0357000000000001E-3</v>
      </c>
      <c r="G47" s="14">
        <v>16398.4002207874</v>
      </c>
      <c r="H47" s="14">
        <v>0</v>
      </c>
      <c r="I47" s="14">
        <v>16398.4002207874</v>
      </c>
      <c r="J47" s="14">
        <v>0</v>
      </c>
    </row>
    <row r="48" spans="1:10" x14ac:dyDescent="0.25">
      <c r="A48" s="2">
        <v>45962</v>
      </c>
      <c r="B48" s="3" t="s">
        <v>10</v>
      </c>
      <c r="C48" s="3" t="s">
        <v>15</v>
      </c>
      <c r="D48" s="3" t="s">
        <v>15</v>
      </c>
      <c r="E48" s="3">
        <v>97323</v>
      </c>
      <c r="F48" s="3">
        <v>2.0357000000000001E-3</v>
      </c>
      <c r="G48" s="14">
        <v>15678.127885039368</v>
      </c>
      <c r="H48" s="14">
        <v>0</v>
      </c>
      <c r="I48" s="14">
        <v>15678.127885039368</v>
      </c>
      <c r="J48" s="14">
        <v>0</v>
      </c>
    </row>
    <row r="49" spans="1:10" x14ac:dyDescent="0.25">
      <c r="A49" s="2">
        <v>45992</v>
      </c>
      <c r="B49" s="3" t="s">
        <v>10</v>
      </c>
      <c r="C49" s="3" t="s">
        <v>15</v>
      </c>
      <c r="D49" s="3" t="s">
        <v>15</v>
      </c>
      <c r="E49" s="3">
        <v>97323</v>
      </c>
      <c r="F49" s="3">
        <v>2.0357000000000001E-3</v>
      </c>
      <c r="G49" s="14">
        <v>16007.536203307091</v>
      </c>
      <c r="H49" s="14">
        <v>0</v>
      </c>
      <c r="I49" s="14">
        <v>16007.536203307091</v>
      </c>
      <c r="J49" s="14">
        <v>0</v>
      </c>
    </row>
    <row r="50" spans="1:10" x14ac:dyDescent="0.25">
      <c r="A50" s="2">
        <v>46023</v>
      </c>
      <c r="B50" s="3" t="s">
        <v>10</v>
      </c>
      <c r="C50" s="3" t="s">
        <v>15</v>
      </c>
      <c r="D50" s="3" t="s">
        <v>15</v>
      </c>
      <c r="E50" s="3">
        <v>97323</v>
      </c>
      <c r="F50" s="3">
        <v>2.0357000000000001E-3</v>
      </c>
      <c r="G50" s="14">
        <v>15818.812387086618</v>
      </c>
      <c r="H50" s="14">
        <v>0</v>
      </c>
      <c r="I50" s="14">
        <v>15818.812387086618</v>
      </c>
      <c r="J50" s="14">
        <v>0</v>
      </c>
    </row>
    <row r="51" spans="1:10" x14ac:dyDescent="0.25">
      <c r="A51" s="2">
        <v>46054</v>
      </c>
      <c r="B51" s="3" t="s">
        <v>10</v>
      </c>
      <c r="C51" s="3" t="s">
        <v>15</v>
      </c>
      <c r="D51" s="3" t="s">
        <v>15</v>
      </c>
      <c r="E51" s="3">
        <v>97323</v>
      </c>
      <c r="F51" s="3">
        <v>2.0357000000000001E-3</v>
      </c>
      <c r="G51" s="14">
        <v>14121.538696062993</v>
      </c>
      <c r="H51" s="14">
        <v>0</v>
      </c>
      <c r="I51" s="14">
        <v>14121.538696062993</v>
      </c>
      <c r="J51" s="14">
        <v>0</v>
      </c>
    </row>
    <row r="52" spans="1:10" x14ac:dyDescent="0.25">
      <c r="A52" s="2">
        <v>46082</v>
      </c>
      <c r="B52" s="3" t="s">
        <v>10</v>
      </c>
      <c r="C52" s="3" t="s">
        <v>15</v>
      </c>
      <c r="D52" s="3" t="s">
        <v>15</v>
      </c>
      <c r="E52" s="3">
        <v>97323</v>
      </c>
      <c r="F52" s="3">
        <v>2.0357000000000001E-3</v>
      </c>
      <c r="G52" s="14">
        <v>15455.675565354331</v>
      </c>
      <c r="H52" s="14">
        <v>0</v>
      </c>
      <c r="I52" s="14">
        <v>15455.675565354331</v>
      </c>
      <c r="J52" s="14">
        <v>0</v>
      </c>
    </row>
    <row r="53" spans="1:10" x14ac:dyDescent="0.25">
      <c r="A53" s="2">
        <v>46113</v>
      </c>
      <c r="B53" s="3" t="s">
        <v>10</v>
      </c>
      <c r="C53" s="3" t="s">
        <v>15</v>
      </c>
      <c r="D53" s="3" t="s">
        <v>15</v>
      </c>
      <c r="E53" s="3">
        <v>97323</v>
      </c>
      <c r="F53" s="3">
        <v>2.0357000000000001E-3</v>
      </c>
      <c r="G53" s="14">
        <v>14787.453033070862</v>
      </c>
      <c r="H53" s="14">
        <v>0</v>
      </c>
      <c r="I53" s="14">
        <v>14787.453033070862</v>
      </c>
      <c r="J53" s="14">
        <v>0</v>
      </c>
    </row>
    <row r="54" spans="1:10" x14ac:dyDescent="0.25">
      <c r="A54" s="2">
        <v>46143</v>
      </c>
      <c r="B54" s="3" t="s">
        <v>10</v>
      </c>
      <c r="C54" s="3" t="s">
        <v>15</v>
      </c>
      <c r="D54" s="3" t="s">
        <v>15</v>
      </c>
      <c r="E54" s="3">
        <v>97323</v>
      </c>
      <c r="F54" s="3">
        <v>2.0357000000000001E-3</v>
      </c>
      <c r="G54" s="14">
        <v>15088.564456389568</v>
      </c>
      <c r="H54" s="14">
        <v>0</v>
      </c>
      <c r="I54" s="14">
        <v>15088.564456389568</v>
      </c>
      <c r="J54" s="14">
        <v>0</v>
      </c>
    </row>
    <row r="55" spans="1:10" x14ac:dyDescent="0.25">
      <c r="A55" s="2">
        <v>46174</v>
      </c>
      <c r="B55" s="3" t="s">
        <v>10</v>
      </c>
      <c r="C55" s="3" t="s">
        <v>15</v>
      </c>
      <c r="D55" s="3" t="s">
        <v>15</v>
      </c>
      <c r="E55" s="3">
        <v>97323</v>
      </c>
      <c r="F55" s="3">
        <v>2.0357000000000001E-3</v>
      </c>
      <c r="G55" s="14">
        <v>14418.550020790319</v>
      </c>
      <c r="H55" s="14">
        <v>0</v>
      </c>
      <c r="I55" s="14">
        <v>14418.550020790319</v>
      </c>
      <c r="J55" s="14">
        <v>0</v>
      </c>
    </row>
    <row r="56" spans="1:10" x14ac:dyDescent="0.25">
      <c r="A56" s="2">
        <v>46204</v>
      </c>
      <c r="B56" s="3" t="s">
        <v>10</v>
      </c>
      <c r="C56" s="3" t="s">
        <v>15</v>
      </c>
      <c r="D56" s="3" t="s">
        <v>15</v>
      </c>
      <c r="E56" s="3">
        <v>97323</v>
      </c>
      <c r="F56" s="3">
        <v>2.0357000000000001E-3</v>
      </c>
      <c r="G56" s="14">
        <v>14712.14960884937</v>
      </c>
      <c r="H56" s="14">
        <v>0</v>
      </c>
      <c r="I56" s="14">
        <v>14712.14960884937</v>
      </c>
      <c r="J56" s="14">
        <v>0</v>
      </c>
    </row>
    <row r="57" spans="1:10" x14ac:dyDescent="0.25">
      <c r="A57" s="2">
        <v>46235</v>
      </c>
      <c r="B57" s="3" t="s">
        <v>10</v>
      </c>
      <c r="C57" s="3" t="s">
        <v>15</v>
      </c>
      <c r="D57" s="3" t="s">
        <v>15</v>
      </c>
      <c r="E57" s="3">
        <v>97323</v>
      </c>
      <c r="F57" s="3">
        <v>2.0357000000000001E-3</v>
      </c>
      <c r="G57" s="14">
        <v>14527.478377220477</v>
      </c>
      <c r="H57" s="14">
        <v>0</v>
      </c>
      <c r="I57" s="14">
        <v>14527.478377220477</v>
      </c>
      <c r="J57" s="14">
        <v>0</v>
      </c>
    </row>
    <row r="58" spans="1:10" x14ac:dyDescent="0.25">
      <c r="A58" s="2">
        <v>46266</v>
      </c>
      <c r="B58" s="3" t="s">
        <v>10</v>
      </c>
      <c r="C58" s="3" t="s">
        <v>15</v>
      </c>
      <c r="D58" s="3" t="s">
        <v>15</v>
      </c>
      <c r="E58" s="3">
        <v>97323</v>
      </c>
      <c r="F58" s="3">
        <v>2.0357000000000001E-3</v>
      </c>
      <c r="G58" s="14">
        <v>13882.379219263683</v>
      </c>
      <c r="H58" s="14">
        <v>0</v>
      </c>
      <c r="I58" s="14">
        <v>13882.379219263683</v>
      </c>
      <c r="J58" s="14">
        <v>0</v>
      </c>
    </row>
    <row r="59" spans="1:10" x14ac:dyDescent="0.25">
      <c r="A59" s="2">
        <v>46296</v>
      </c>
      <c r="B59" s="3" t="s">
        <v>10</v>
      </c>
      <c r="C59" s="3" t="s">
        <v>15</v>
      </c>
      <c r="D59" s="3" t="s">
        <v>15</v>
      </c>
      <c r="E59" s="3">
        <v>97323</v>
      </c>
      <c r="F59" s="3">
        <v>2.0357000000000001E-3</v>
      </c>
      <c r="G59" s="14">
        <v>14165.060960089102</v>
      </c>
      <c r="H59" s="14">
        <v>0</v>
      </c>
      <c r="I59" s="14">
        <v>14165.060960089102</v>
      </c>
      <c r="J59" s="14">
        <v>0</v>
      </c>
    </row>
    <row r="60" spans="1:10" x14ac:dyDescent="0.25">
      <c r="A60" s="2">
        <v>46327</v>
      </c>
      <c r="B60" s="3" t="s">
        <v>10</v>
      </c>
      <c r="C60" s="3" t="s">
        <v>15</v>
      </c>
      <c r="D60" s="3" t="s">
        <v>15</v>
      </c>
      <c r="E60" s="3">
        <v>97323</v>
      </c>
      <c r="F60" s="3">
        <v>2.0357000000000001E-3</v>
      </c>
      <c r="G60" s="14">
        <v>13536.055109212146</v>
      </c>
      <c r="H60" s="14">
        <v>0</v>
      </c>
      <c r="I60" s="14">
        <v>13536.055109212146</v>
      </c>
      <c r="J60" s="14">
        <v>0</v>
      </c>
    </row>
    <row r="61" spans="1:10" x14ac:dyDescent="0.25">
      <c r="A61" s="2">
        <v>46357</v>
      </c>
      <c r="B61" s="3" t="s">
        <v>10</v>
      </c>
      <c r="C61" s="3" t="s">
        <v>15</v>
      </c>
      <c r="D61" s="3" t="s">
        <v>15</v>
      </c>
      <c r="E61" s="3">
        <v>97323</v>
      </c>
      <c r="F61" s="3">
        <v>2.0357000000000001E-3</v>
      </c>
      <c r="G61" s="14">
        <v>13811.684780592335</v>
      </c>
      <c r="H61" s="14">
        <v>0</v>
      </c>
      <c r="I61" s="14">
        <v>13811.684780592335</v>
      </c>
      <c r="J61" s="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44AF-46D5-40CD-894E-02E73C92F2B1}">
  <dimension ref="A1:O61"/>
  <sheetViews>
    <sheetView workbookViewId="0">
      <selection activeCell="G8" sqref="G8:J10"/>
    </sheetView>
  </sheetViews>
  <sheetFormatPr baseColWidth="10" defaultColWidth="9.140625" defaultRowHeight="15" x14ac:dyDescent="0.25"/>
  <cols>
    <col min="1" max="1" width="7.42578125" bestFit="1" customWidth="1"/>
    <col min="2" max="2" width="13.28515625" customWidth="1"/>
    <col min="3" max="3" width="9" bestFit="1" customWidth="1"/>
    <col min="4" max="4" width="9.28515625" bestFit="1" customWidth="1"/>
    <col min="5" max="5" width="11.5703125" bestFit="1" customWidth="1"/>
    <col min="6" max="6" width="10.7109375" bestFit="1" customWidth="1"/>
    <col min="7" max="7" width="23.7109375" bestFit="1" customWidth="1"/>
    <col min="8" max="8" width="16.28515625" bestFit="1" customWidth="1"/>
    <col min="9" max="9" width="13.85546875" bestFit="1" customWidth="1"/>
    <col min="10" max="10" width="12" bestFit="1" customWidth="1"/>
  </cols>
  <sheetData>
    <row r="1" spans="1:15" ht="5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O1" t="s">
        <v>56</v>
      </c>
    </row>
    <row r="2" spans="1:15" x14ac:dyDescent="0.25">
      <c r="A2" s="2">
        <v>44562</v>
      </c>
      <c r="B2" s="3" t="s">
        <v>10</v>
      </c>
      <c r="C2" s="3" t="s">
        <v>14</v>
      </c>
      <c r="D2" s="3" t="s">
        <v>14</v>
      </c>
      <c r="E2" s="3">
        <v>96914</v>
      </c>
      <c r="F2" s="3">
        <v>2.0628000000000001E-3</v>
      </c>
      <c r="G2" s="14">
        <v>0</v>
      </c>
      <c r="H2" s="14">
        <v>20411.818560000003</v>
      </c>
      <c r="I2" s="14">
        <v>20411.818560000003</v>
      </c>
      <c r="J2" s="14">
        <v>3897.8516152800003</v>
      </c>
      <c r="L2" s="17">
        <f>+I2-J2</f>
        <v>16513.966944720003</v>
      </c>
      <c r="M2">
        <f>+L2/F2</f>
        <v>8005607.4000000013</v>
      </c>
      <c r="N2">
        <f>+M2/42</f>
        <v>190609.70000000004</v>
      </c>
      <c r="O2">
        <f>+N2/30</f>
        <v>6353.6566666666677</v>
      </c>
    </row>
    <row r="3" spans="1:15" x14ac:dyDescent="0.25">
      <c r="A3" s="2">
        <v>44593</v>
      </c>
      <c r="B3" s="3" t="s">
        <v>10</v>
      </c>
      <c r="C3" s="3" t="s">
        <v>14</v>
      </c>
      <c r="D3" s="3" t="s">
        <v>14</v>
      </c>
      <c r="E3" s="3">
        <v>96914</v>
      </c>
      <c r="F3" s="3">
        <v>2.0628000000000001E-3</v>
      </c>
      <c r="G3" s="14">
        <v>0</v>
      </c>
      <c r="H3" s="14">
        <v>18436.481280000004</v>
      </c>
      <c r="I3" s="14">
        <v>18436.481280000004</v>
      </c>
      <c r="J3" s="14">
        <v>3464.8455542400002</v>
      </c>
    </row>
    <row r="4" spans="1:15" x14ac:dyDescent="0.25">
      <c r="A4" s="2">
        <v>44621</v>
      </c>
      <c r="B4" s="3" t="s">
        <v>10</v>
      </c>
      <c r="C4" s="3" t="s">
        <v>14</v>
      </c>
      <c r="D4" s="3" t="s">
        <v>14</v>
      </c>
      <c r="E4" s="3">
        <v>96914</v>
      </c>
      <c r="F4" s="3">
        <v>2.0628000000000001E-3</v>
      </c>
      <c r="G4" s="14">
        <v>0</v>
      </c>
      <c r="H4" s="14">
        <v>20411.818560000003</v>
      </c>
      <c r="I4" s="14">
        <v>20411.818560000003</v>
      </c>
      <c r="J4" s="14">
        <v>3819.9644128800005</v>
      </c>
    </row>
    <row r="5" spans="1:15" x14ac:dyDescent="0.25">
      <c r="A5" s="2">
        <v>44652</v>
      </c>
      <c r="B5" s="3" t="s">
        <v>10</v>
      </c>
      <c r="C5" s="3" t="s">
        <v>14</v>
      </c>
      <c r="D5" s="3" t="s">
        <v>14</v>
      </c>
      <c r="E5" s="3">
        <v>96914</v>
      </c>
      <c r="F5" s="3">
        <v>2.0628000000000001E-3</v>
      </c>
      <c r="G5" s="14">
        <v>0</v>
      </c>
      <c r="H5" s="14">
        <v>19753.372800000001</v>
      </c>
      <c r="I5" s="14">
        <v>19753.372800000001</v>
      </c>
      <c r="J5" s="14">
        <v>3759.1188264000002</v>
      </c>
    </row>
    <row r="6" spans="1:15" x14ac:dyDescent="0.25">
      <c r="A6" s="2">
        <v>44682</v>
      </c>
      <c r="B6" s="3" t="s">
        <v>10</v>
      </c>
      <c r="C6" s="3" t="s">
        <v>14</v>
      </c>
      <c r="D6" s="3" t="s">
        <v>14</v>
      </c>
      <c r="E6" s="3">
        <v>96914</v>
      </c>
      <c r="F6" s="3">
        <v>2.0628000000000001E-3</v>
      </c>
      <c r="G6" s="14">
        <v>0</v>
      </c>
      <c r="H6" s="14">
        <v>20411.818560000003</v>
      </c>
      <c r="I6" s="14">
        <v>20411.818560000003</v>
      </c>
      <c r="J6" s="14">
        <v>3879.0512560800003</v>
      </c>
    </row>
    <row r="7" spans="1:15" x14ac:dyDescent="0.25">
      <c r="A7" s="2">
        <v>44713</v>
      </c>
      <c r="B7" s="3" t="s">
        <v>10</v>
      </c>
      <c r="C7" s="3" t="s">
        <v>14</v>
      </c>
      <c r="D7" s="3" t="s">
        <v>14</v>
      </c>
      <c r="E7" s="3">
        <v>96914</v>
      </c>
      <c r="F7" s="3">
        <v>2.0628000000000001E-3</v>
      </c>
      <c r="G7" s="14">
        <v>0</v>
      </c>
      <c r="H7" s="14">
        <v>19753.372800000001</v>
      </c>
      <c r="I7" s="14">
        <v>19753.372800000001</v>
      </c>
      <c r="J7" s="14">
        <v>3852.6874344000003</v>
      </c>
    </row>
    <row r="8" spans="1:15" x14ac:dyDescent="0.25">
      <c r="A8" s="2">
        <v>44743</v>
      </c>
      <c r="B8" s="3" t="s">
        <v>10</v>
      </c>
      <c r="C8" s="3" t="s">
        <v>14</v>
      </c>
      <c r="D8" s="3" t="s">
        <v>14</v>
      </c>
      <c r="E8" s="3">
        <v>96914</v>
      </c>
      <c r="F8" s="3">
        <v>2.0628000000000001E-3</v>
      </c>
      <c r="G8" s="14">
        <v>12657.494441439714</v>
      </c>
      <c r="H8" s="14">
        <v>7754.3241185602883</v>
      </c>
      <c r="I8" s="14">
        <v>20411.818560000003</v>
      </c>
      <c r="J8" s="14">
        <v>7754.3241185602883</v>
      </c>
    </row>
    <row r="9" spans="1:15" x14ac:dyDescent="0.25">
      <c r="A9" s="2">
        <v>44774</v>
      </c>
      <c r="B9" s="3" t="s">
        <v>10</v>
      </c>
      <c r="C9" s="3" t="s">
        <v>14</v>
      </c>
      <c r="D9" s="3" t="s">
        <v>14</v>
      </c>
      <c r="E9" s="3">
        <v>96914</v>
      </c>
      <c r="F9" s="3">
        <v>2.0628000000000001E-3</v>
      </c>
      <c r="G9" s="14">
        <v>12712.201928084696</v>
      </c>
      <c r="H9" s="14">
        <v>7699.6166319153053</v>
      </c>
      <c r="I9" s="14">
        <v>20411.818560000003</v>
      </c>
      <c r="J9" s="14">
        <v>7699.6166319153053</v>
      </c>
    </row>
    <row r="10" spans="1:15" x14ac:dyDescent="0.25">
      <c r="A10" s="2">
        <v>44805</v>
      </c>
      <c r="B10" s="3" t="s">
        <v>10</v>
      </c>
      <c r="C10" s="3" t="s">
        <v>14</v>
      </c>
      <c r="D10" s="3" t="s">
        <v>14</v>
      </c>
      <c r="E10" s="3">
        <v>96914</v>
      </c>
      <c r="F10" s="3">
        <v>2.0628000000000001E-3</v>
      </c>
      <c r="G10" s="14">
        <v>12157.27580500056</v>
      </c>
      <c r="H10" s="14">
        <v>7596.0969949994433</v>
      </c>
      <c r="I10" s="14">
        <v>19753.372800000001</v>
      </c>
      <c r="J10" s="14">
        <v>7596.0969949994433</v>
      </c>
    </row>
    <row r="11" spans="1:15" x14ac:dyDescent="0.25">
      <c r="A11" s="2">
        <v>44835</v>
      </c>
      <c r="B11" s="3" t="s">
        <v>10</v>
      </c>
      <c r="C11" s="3" t="s">
        <v>14</v>
      </c>
      <c r="D11" s="3" t="s">
        <v>14</v>
      </c>
      <c r="E11" s="3">
        <v>96914</v>
      </c>
      <c r="F11" s="3">
        <v>2.0628000000000001E-3</v>
      </c>
      <c r="G11" s="14">
        <v>12505.046011545141</v>
      </c>
      <c r="H11" s="14">
        <v>7906.772548454861</v>
      </c>
      <c r="I11" s="14">
        <v>20411.818560000003</v>
      </c>
      <c r="J11" s="14">
        <v>7906.772548454861</v>
      </c>
    </row>
    <row r="12" spans="1:15" x14ac:dyDescent="0.25">
      <c r="A12" s="2">
        <v>44866</v>
      </c>
      <c r="B12" s="3" t="s">
        <v>10</v>
      </c>
      <c r="C12" s="3" t="s">
        <v>14</v>
      </c>
      <c r="D12" s="3" t="s">
        <v>14</v>
      </c>
      <c r="E12" s="3">
        <v>96914</v>
      </c>
      <c r="F12" s="3">
        <v>2.0628000000000001E-3</v>
      </c>
      <c r="G12" s="14">
        <v>11977.987297406142</v>
      </c>
      <c r="H12" s="14">
        <v>7775.385502593861</v>
      </c>
      <c r="I12" s="14">
        <v>19753.372800000001</v>
      </c>
      <c r="J12" s="14">
        <v>7775.385502593861</v>
      </c>
    </row>
    <row r="13" spans="1:15" x14ac:dyDescent="0.25">
      <c r="A13" s="2">
        <v>44896</v>
      </c>
      <c r="B13" s="3" t="s">
        <v>10</v>
      </c>
      <c r="C13" s="3" t="s">
        <v>14</v>
      </c>
      <c r="D13" s="3" t="s">
        <v>14</v>
      </c>
      <c r="E13" s="3">
        <v>96914</v>
      </c>
      <c r="F13" s="3">
        <v>2.0628000000000001E-3</v>
      </c>
      <c r="G13" s="14">
        <v>12436.937337841502</v>
      </c>
      <c r="H13" s="14">
        <v>7974.8812221585003</v>
      </c>
      <c r="I13" s="14">
        <v>20411.818560000003</v>
      </c>
      <c r="J13" s="14">
        <v>7974.8812221585003</v>
      </c>
    </row>
    <row r="14" spans="1:15" x14ac:dyDescent="0.25">
      <c r="A14" s="2">
        <v>44927</v>
      </c>
      <c r="B14" s="3" t="s">
        <v>10</v>
      </c>
      <c r="C14" s="3" t="s">
        <v>14</v>
      </c>
      <c r="D14" s="3" t="s">
        <v>14</v>
      </c>
      <c r="E14" s="3">
        <v>96914</v>
      </c>
      <c r="F14" s="3">
        <v>2.0628000000000001E-3</v>
      </c>
      <c r="G14" s="14">
        <v>12331.226251644541</v>
      </c>
      <c r="H14" s="14">
        <v>8080.5923083554617</v>
      </c>
      <c r="I14" s="14">
        <v>20411.818560000003</v>
      </c>
      <c r="J14" s="14">
        <v>8080.5923083554617</v>
      </c>
    </row>
    <row r="15" spans="1:15" x14ac:dyDescent="0.25">
      <c r="A15" s="2">
        <v>44958</v>
      </c>
      <c r="B15" s="3" t="s">
        <v>10</v>
      </c>
      <c r="C15" s="3" t="s">
        <v>14</v>
      </c>
      <c r="D15" s="3" t="s">
        <v>14</v>
      </c>
      <c r="E15" s="3">
        <v>96914</v>
      </c>
      <c r="F15" s="3">
        <v>2.0628000000000001E-3</v>
      </c>
      <c r="G15" s="14">
        <v>11124.278761335951</v>
      </c>
      <c r="H15" s="14">
        <v>7312.2025186640531</v>
      </c>
      <c r="I15" s="14">
        <v>18436.481280000004</v>
      </c>
      <c r="J15" s="14">
        <v>7312.2025186640531</v>
      </c>
    </row>
    <row r="16" spans="1:15" x14ac:dyDescent="0.25">
      <c r="A16" s="2">
        <v>44986</v>
      </c>
      <c r="B16" s="3" t="s">
        <v>10</v>
      </c>
      <c r="C16" s="3" t="s">
        <v>14</v>
      </c>
      <c r="D16" s="3" t="s">
        <v>14</v>
      </c>
      <c r="E16" s="3">
        <v>96914</v>
      </c>
      <c r="F16" s="3">
        <v>2.0628000000000001E-3</v>
      </c>
      <c r="G16" s="14">
        <v>12344.353184529733</v>
      </c>
      <c r="H16" s="14">
        <v>8067.4653754702686</v>
      </c>
      <c r="I16" s="14">
        <v>20411.818560000003</v>
      </c>
      <c r="J16" s="14">
        <v>8067.4653754702686</v>
      </c>
    </row>
    <row r="17" spans="1:10" x14ac:dyDescent="0.25">
      <c r="A17" s="2">
        <v>45017</v>
      </c>
      <c r="B17" s="3" t="s">
        <v>10</v>
      </c>
      <c r="C17" s="3" t="s">
        <v>14</v>
      </c>
      <c r="D17" s="3" t="s">
        <v>14</v>
      </c>
      <c r="E17" s="3">
        <v>96914</v>
      </c>
      <c r="F17" s="3">
        <v>2.0628000000000001E-3</v>
      </c>
      <c r="G17" s="14">
        <v>11854.230940600117</v>
      </c>
      <c r="H17" s="14">
        <v>7899.1418593998851</v>
      </c>
      <c r="I17" s="14">
        <v>19753.372800000001</v>
      </c>
      <c r="J17" s="14">
        <v>7899.1418593998851</v>
      </c>
    </row>
    <row r="18" spans="1:10" x14ac:dyDescent="0.25">
      <c r="A18" s="2">
        <v>45047</v>
      </c>
      <c r="B18" s="3" t="s">
        <v>10</v>
      </c>
      <c r="C18" s="3" t="s">
        <v>14</v>
      </c>
      <c r="D18" s="3" t="s">
        <v>14</v>
      </c>
      <c r="E18" s="3">
        <v>96914</v>
      </c>
      <c r="F18" s="3">
        <v>2.0628000000000001E-3</v>
      </c>
      <c r="G18" s="14">
        <v>12046.467556620984</v>
      </c>
      <c r="H18" s="14">
        <v>8365.3510033790189</v>
      </c>
      <c r="I18" s="14">
        <v>20411.818560000003</v>
      </c>
      <c r="J18" s="14">
        <v>8365.3510033790189</v>
      </c>
    </row>
    <row r="19" spans="1:10" x14ac:dyDescent="0.25">
      <c r="A19" s="2">
        <v>45078</v>
      </c>
      <c r="B19" s="3" t="s">
        <v>10</v>
      </c>
      <c r="C19" s="3" t="s">
        <v>14</v>
      </c>
      <c r="D19" s="3" t="s">
        <v>14</v>
      </c>
      <c r="E19" s="3">
        <v>96914</v>
      </c>
      <c r="F19" s="3">
        <v>2.0628000000000001E-3</v>
      </c>
      <c r="G19" s="14">
        <v>11743.861413444836</v>
      </c>
      <c r="H19" s="14">
        <v>8009.5113865551657</v>
      </c>
      <c r="I19" s="14">
        <v>19753.372800000001</v>
      </c>
      <c r="J19" s="14">
        <v>8009.5113865551657</v>
      </c>
    </row>
    <row r="20" spans="1:10" x14ac:dyDescent="0.25">
      <c r="A20" s="2">
        <v>45108</v>
      </c>
      <c r="B20" s="3" t="s">
        <v>10</v>
      </c>
      <c r="C20" s="3" t="s">
        <v>14</v>
      </c>
      <c r="D20" s="3" t="s">
        <v>14</v>
      </c>
      <c r="E20" s="3">
        <v>96914</v>
      </c>
      <c r="F20" s="3">
        <v>2.0628000000000001E-3</v>
      </c>
      <c r="G20" s="14">
        <v>11567.790982723347</v>
      </c>
      <c r="H20" s="14">
        <v>8322.9890508766566</v>
      </c>
      <c r="I20" s="14">
        <v>19890.780033600004</v>
      </c>
      <c r="J20" s="14">
        <v>8322.9890508766566</v>
      </c>
    </row>
    <row r="21" spans="1:10" x14ac:dyDescent="0.25">
      <c r="A21" s="2">
        <v>45139</v>
      </c>
      <c r="B21" s="3" t="s">
        <v>10</v>
      </c>
      <c r="C21" s="3" t="s">
        <v>14</v>
      </c>
      <c r="D21" s="3" t="s">
        <v>14</v>
      </c>
      <c r="E21" s="3">
        <v>96914</v>
      </c>
      <c r="F21" s="3">
        <v>2.0628000000000001E-3</v>
      </c>
      <c r="G21" s="14">
        <v>11018.103000265841</v>
      </c>
      <c r="H21" s="14">
        <v>8370.4388661341618</v>
      </c>
      <c r="I21" s="14">
        <v>19388.541866400003</v>
      </c>
      <c r="J21" s="14">
        <v>8370.4388661341618</v>
      </c>
    </row>
    <row r="22" spans="1:10" x14ac:dyDescent="0.25">
      <c r="A22" s="2">
        <v>45170</v>
      </c>
      <c r="B22" s="3" t="s">
        <v>10</v>
      </c>
      <c r="C22" s="3" t="s">
        <v>14</v>
      </c>
      <c r="D22" s="3" t="s">
        <v>14</v>
      </c>
      <c r="E22" s="3">
        <v>96914</v>
      </c>
      <c r="F22" s="3">
        <v>2.0628000000000001E-3</v>
      </c>
      <c r="G22" s="14">
        <v>10205.125528099628</v>
      </c>
      <c r="H22" s="14">
        <v>8090.136463900375</v>
      </c>
      <c r="I22" s="14">
        <v>18295.261992000003</v>
      </c>
      <c r="J22" s="14">
        <v>8090.136463900375</v>
      </c>
    </row>
    <row r="23" spans="1:10" x14ac:dyDescent="0.25">
      <c r="A23" s="2">
        <v>45200</v>
      </c>
      <c r="B23" s="3" t="s">
        <v>10</v>
      </c>
      <c r="C23" s="3" t="s">
        <v>14</v>
      </c>
      <c r="D23" s="3" t="s">
        <v>14</v>
      </c>
      <c r="E23" s="3">
        <v>96914</v>
      </c>
      <c r="F23" s="3">
        <v>2.0628000000000001E-3</v>
      </c>
      <c r="G23" s="14">
        <v>10021.302348447434</v>
      </c>
      <c r="H23" s="14">
        <v>8416.4784955525665</v>
      </c>
      <c r="I23" s="14">
        <v>18437.780844000001</v>
      </c>
      <c r="J23" s="14">
        <v>8416.4784955525665</v>
      </c>
    </row>
    <row r="24" spans="1:10" x14ac:dyDescent="0.25">
      <c r="A24" s="2">
        <v>45231</v>
      </c>
      <c r="B24" s="3" t="s">
        <v>10</v>
      </c>
      <c r="C24" s="3" t="s">
        <v>14</v>
      </c>
      <c r="D24" s="3" t="s">
        <v>14</v>
      </c>
      <c r="E24" s="3">
        <v>96914</v>
      </c>
      <c r="F24" s="3">
        <v>2.0628000000000001E-3</v>
      </c>
      <c r="G24" s="14">
        <v>9271.4502691260477</v>
      </c>
      <c r="H24" s="14">
        <v>8132.3108188739543</v>
      </c>
      <c r="I24" s="14">
        <v>17403.761088000003</v>
      </c>
      <c r="J24" s="14">
        <v>8132.3108188739543</v>
      </c>
    </row>
    <row r="25" spans="1:10" x14ac:dyDescent="0.25">
      <c r="A25" s="2">
        <v>45261</v>
      </c>
      <c r="B25" s="3" t="s">
        <v>10</v>
      </c>
      <c r="C25" s="3" t="s">
        <v>14</v>
      </c>
      <c r="D25" s="3" t="s">
        <v>14</v>
      </c>
      <c r="E25" s="3">
        <v>96914</v>
      </c>
      <c r="F25" s="3">
        <v>2.0628000000000001E-3</v>
      </c>
      <c r="G25" s="14">
        <v>9220.9525577124114</v>
      </c>
      <c r="H25" s="14">
        <v>8327.8398726875894</v>
      </c>
      <c r="I25" s="14">
        <v>17548.792430400001</v>
      </c>
      <c r="J25" s="14">
        <v>8327.8398726875894</v>
      </c>
    </row>
    <row r="26" spans="1:10" x14ac:dyDescent="0.25">
      <c r="A26" s="2">
        <v>45292</v>
      </c>
      <c r="B26" s="3" t="s">
        <v>10</v>
      </c>
      <c r="C26" s="3" t="s">
        <v>14</v>
      </c>
      <c r="D26" s="3" t="s">
        <v>14</v>
      </c>
      <c r="E26" s="3">
        <v>96914</v>
      </c>
      <c r="F26" s="3">
        <v>2.0628000000000001E-3</v>
      </c>
      <c r="G26" s="14">
        <v>8869.5889668865257</v>
      </c>
      <c r="H26" s="14">
        <v>8257.5382643134762</v>
      </c>
      <c r="I26" s="14">
        <v>17127.127231200004</v>
      </c>
      <c r="J26" s="14">
        <v>8257.5382643134762</v>
      </c>
    </row>
    <row r="27" spans="1:10" x14ac:dyDescent="0.25">
      <c r="A27" s="2">
        <v>45323</v>
      </c>
      <c r="B27" s="3" t="s">
        <v>10</v>
      </c>
      <c r="C27" s="3" t="s">
        <v>14</v>
      </c>
      <c r="D27" s="3" t="s">
        <v>14</v>
      </c>
      <c r="E27" s="3">
        <v>96914</v>
      </c>
      <c r="F27" s="3">
        <v>2.0628000000000001E-3</v>
      </c>
      <c r="G27" s="14">
        <v>7828.4307588765814</v>
      </c>
      <c r="H27" s="14">
        <v>7811.8219811234212</v>
      </c>
      <c r="I27" s="14">
        <v>15640.252740000002</v>
      </c>
      <c r="J27" s="14">
        <v>7811.8219811234212</v>
      </c>
    </row>
    <row r="28" spans="1:10" x14ac:dyDescent="0.25">
      <c r="A28" s="2">
        <v>45352</v>
      </c>
      <c r="B28" s="3" t="s">
        <v>10</v>
      </c>
      <c r="C28" s="3" t="s">
        <v>14</v>
      </c>
      <c r="D28" s="3" t="s">
        <v>14</v>
      </c>
      <c r="E28" s="3">
        <v>96914</v>
      </c>
      <c r="F28" s="3">
        <v>2.0628000000000001E-3</v>
      </c>
      <c r="G28" s="14">
        <v>8365.918528591701</v>
      </c>
      <c r="H28" s="14">
        <v>8250.9132386083002</v>
      </c>
      <c r="I28" s="14">
        <v>16616.831767200001</v>
      </c>
      <c r="J28" s="14">
        <v>8250.9132386083002</v>
      </c>
    </row>
    <row r="29" spans="1:10" x14ac:dyDescent="0.25">
      <c r="A29" s="2">
        <v>45383</v>
      </c>
      <c r="B29" s="3" t="s">
        <v>10</v>
      </c>
      <c r="C29" s="3" t="s">
        <v>14</v>
      </c>
      <c r="D29" s="3" t="s">
        <v>14</v>
      </c>
      <c r="E29" s="3">
        <v>96914</v>
      </c>
      <c r="F29" s="3">
        <v>2.0628000000000001E-3</v>
      </c>
      <c r="G29" s="14">
        <v>7413.6087177765412</v>
      </c>
      <c r="H29" s="14">
        <v>8194.1549222234607</v>
      </c>
      <c r="I29" s="14">
        <v>15607.763640000003</v>
      </c>
      <c r="J29" s="14">
        <v>8194.1549222234607</v>
      </c>
    </row>
    <row r="30" spans="1:10" x14ac:dyDescent="0.25">
      <c r="A30" s="2">
        <v>45413</v>
      </c>
      <c r="B30" s="3" t="s">
        <v>10</v>
      </c>
      <c r="C30" s="3" t="s">
        <v>14</v>
      </c>
      <c r="D30" s="3" t="s">
        <v>14</v>
      </c>
      <c r="E30" s="3">
        <v>96914</v>
      </c>
      <c r="F30" s="3">
        <v>2.0628000000000001E-3</v>
      </c>
      <c r="G30" s="14">
        <v>7337.3311661896923</v>
      </c>
      <c r="H30" s="14">
        <v>8460.3420930103093</v>
      </c>
      <c r="I30" s="14">
        <v>15797.673259200003</v>
      </c>
      <c r="J30" s="14">
        <v>8460.3420930103093</v>
      </c>
    </row>
    <row r="31" spans="1:10" x14ac:dyDescent="0.25">
      <c r="A31" s="2">
        <v>45444</v>
      </c>
      <c r="B31" s="3" t="s">
        <v>10</v>
      </c>
      <c r="C31" s="3" t="s">
        <v>14</v>
      </c>
      <c r="D31" s="3" t="s">
        <v>14</v>
      </c>
      <c r="E31" s="3">
        <v>96914</v>
      </c>
      <c r="F31" s="3">
        <v>2.0628000000000001E-3</v>
      </c>
      <c r="G31" s="14">
        <v>7060.1545338796923</v>
      </c>
      <c r="H31" s="14">
        <v>8090.1625781203093</v>
      </c>
      <c r="I31" s="14">
        <v>15150.317112000002</v>
      </c>
      <c r="J31" s="14">
        <v>8090.1625781203093</v>
      </c>
    </row>
    <row r="32" spans="1:10" x14ac:dyDescent="0.25">
      <c r="A32" s="2">
        <v>45474</v>
      </c>
      <c r="B32" s="3" t="s">
        <v>10</v>
      </c>
      <c r="C32" s="3" t="s">
        <v>14</v>
      </c>
      <c r="D32" s="3" t="s">
        <v>14</v>
      </c>
      <c r="E32" s="3">
        <v>96914</v>
      </c>
      <c r="F32" s="3">
        <v>2.0628000000000001E-3</v>
      </c>
      <c r="G32" s="14">
        <v>7029.5374599250817</v>
      </c>
      <c r="H32" s="14">
        <v>8461.9585208749195</v>
      </c>
      <c r="I32" s="14">
        <v>15491.495980800002</v>
      </c>
      <c r="J32" s="14">
        <v>8461.9585208749195</v>
      </c>
    </row>
    <row r="33" spans="1:10" x14ac:dyDescent="0.25">
      <c r="A33" s="2">
        <v>45505</v>
      </c>
      <c r="B33" s="3" t="s">
        <v>10</v>
      </c>
      <c r="C33" s="3" t="s">
        <v>14</v>
      </c>
      <c r="D33" s="3" t="s">
        <v>14</v>
      </c>
      <c r="E33" s="3">
        <v>96914</v>
      </c>
      <c r="F33" s="3">
        <v>2.0628000000000001E-3</v>
      </c>
      <c r="G33" s="14">
        <v>6559.2913627191811</v>
      </c>
      <c r="H33" s="14">
        <v>8357.4507796808211</v>
      </c>
      <c r="I33" s="14">
        <v>14916.742142400002</v>
      </c>
      <c r="J33" s="14">
        <v>8357.4507796808211</v>
      </c>
    </row>
    <row r="34" spans="1:10" x14ac:dyDescent="0.25">
      <c r="A34" s="2">
        <v>45536</v>
      </c>
      <c r="B34" s="3" t="s">
        <v>10</v>
      </c>
      <c r="C34" s="3" t="s">
        <v>14</v>
      </c>
      <c r="D34" s="3" t="s">
        <v>14</v>
      </c>
      <c r="E34" s="3">
        <v>96914</v>
      </c>
      <c r="F34" s="3">
        <v>2.0628000000000001E-3</v>
      </c>
      <c r="G34" s="14">
        <v>5842.2193732315545</v>
      </c>
      <c r="H34" s="14">
        <v>8130.6927547684472</v>
      </c>
      <c r="I34" s="14">
        <v>13972.912128000002</v>
      </c>
      <c r="J34" s="14">
        <v>8130.6927547684472</v>
      </c>
    </row>
    <row r="35" spans="1:10" x14ac:dyDescent="0.25">
      <c r="A35" s="2">
        <v>45566</v>
      </c>
      <c r="B35" s="3" t="s">
        <v>10</v>
      </c>
      <c r="C35" s="3" t="s">
        <v>14</v>
      </c>
      <c r="D35" s="3" t="s">
        <v>14</v>
      </c>
      <c r="E35" s="3">
        <v>96914</v>
      </c>
      <c r="F35" s="3">
        <v>2.0628000000000001E-3</v>
      </c>
      <c r="G35" s="14">
        <v>5934.7498687344187</v>
      </c>
      <c r="H35" s="14">
        <v>8337.408529665583</v>
      </c>
      <c r="I35" s="14">
        <v>14272.158398400001</v>
      </c>
      <c r="J35" s="14">
        <v>8337.408529665583</v>
      </c>
    </row>
    <row r="36" spans="1:10" x14ac:dyDescent="0.25">
      <c r="A36" s="2">
        <v>45597</v>
      </c>
      <c r="B36" s="3" t="s">
        <v>10</v>
      </c>
      <c r="C36" s="3" t="s">
        <v>14</v>
      </c>
      <c r="D36" s="3" t="s">
        <v>14</v>
      </c>
      <c r="E36" s="3">
        <v>96914</v>
      </c>
      <c r="F36" s="3">
        <v>2.0628000000000001E-3</v>
      </c>
      <c r="G36" s="14">
        <v>6163.278681277814</v>
      </c>
      <c r="H36" s="14">
        <v>8085.1410147221877</v>
      </c>
      <c r="I36" s="14">
        <v>14248.419696000003</v>
      </c>
      <c r="J36" s="14">
        <v>8085.1410147221877</v>
      </c>
    </row>
    <row r="37" spans="1:10" x14ac:dyDescent="0.25">
      <c r="A37" s="2">
        <v>45627</v>
      </c>
      <c r="B37" s="3" t="s">
        <v>10</v>
      </c>
      <c r="C37" s="3" t="s">
        <v>14</v>
      </c>
      <c r="D37" s="3" t="s">
        <v>14</v>
      </c>
      <c r="E37" s="3">
        <v>96914</v>
      </c>
      <c r="F37" s="3">
        <v>2.0628000000000001E-3</v>
      </c>
      <c r="G37" s="14">
        <v>6090.7868615649622</v>
      </c>
      <c r="H37" s="14">
        <v>8358.6320664350387</v>
      </c>
      <c r="I37" s="14">
        <v>14449.418928000001</v>
      </c>
      <c r="J37" s="14">
        <v>8358.6320664350387</v>
      </c>
    </row>
    <row r="38" spans="1:10" x14ac:dyDescent="0.25">
      <c r="A38" s="2">
        <v>45658</v>
      </c>
      <c r="B38" s="3" t="s">
        <v>10</v>
      </c>
      <c r="C38" s="3" t="s">
        <v>14</v>
      </c>
      <c r="D38" s="3" t="s">
        <v>14</v>
      </c>
      <c r="E38" s="3">
        <v>96914</v>
      </c>
      <c r="F38" s="3">
        <v>2.0628000000000001E-3</v>
      </c>
      <c r="G38" s="14">
        <v>4783.9759112939173</v>
      </c>
      <c r="H38" s="14">
        <v>8483.2592241600014</v>
      </c>
      <c r="I38" s="14">
        <v>13267.235135453919</v>
      </c>
      <c r="J38" s="14">
        <v>8483.2592241600014</v>
      </c>
    </row>
    <row r="39" spans="1:10" x14ac:dyDescent="0.25">
      <c r="A39" s="2">
        <v>45689</v>
      </c>
      <c r="B39" s="3" t="s">
        <v>10</v>
      </c>
      <c r="C39" s="3" t="s">
        <v>14</v>
      </c>
      <c r="D39" s="3" t="s">
        <v>14</v>
      </c>
      <c r="E39" s="3">
        <v>96914</v>
      </c>
      <c r="F39" s="3">
        <v>2.0628000000000001E-3</v>
      </c>
      <c r="G39" s="14">
        <v>4030.4439923474711</v>
      </c>
      <c r="H39" s="14">
        <v>7662.2986540800011</v>
      </c>
      <c r="I39" s="14">
        <v>11692.742646427472</v>
      </c>
      <c r="J39" s="14">
        <v>7662.2986540800011</v>
      </c>
    </row>
    <row r="40" spans="1:10" x14ac:dyDescent="0.25">
      <c r="A40" s="2">
        <v>45717</v>
      </c>
      <c r="B40" s="3" t="s">
        <v>10</v>
      </c>
      <c r="C40" s="3" t="s">
        <v>14</v>
      </c>
      <c r="D40" s="3" t="s">
        <v>14</v>
      </c>
      <c r="E40" s="3">
        <v>96914</v>
      </c>
      <c r="F40" s="3">
        <v>2.0628000000000001E-3</v>
      </c>
      <c r="G40" s="14">
        <v>4375.5898491568387</v>
      </c>
      <c r="H40" s="14">
        <v>8483.2592241600014</v>
      </c>
      <c r="I40" s="14">
        <v>12858.84907331684</v>
      </c>
      <c r="J40" s="14">
        <v>8483.2592241600014</v>
      </c>
    </row>
    <row r="41" spans="1:10" x14ac:dyDescent="0.25">
      <c r="A41" s="2">
        <v>45748</v>
      </c>
      <c r="B41" s="3" t="s">
        <v>10</v>
      </c>
      <c r="C41" s="3" t="s">
        <v>14</v>
      </c>
      <c r="D41" s="3" t="s">
        <v>14</v>
      </c>
      <c r="E41" s="3">
        <v>96914</v>
      </c>
      <c r="F41" s="3">
        <v>2.0628000000000001E-3</v>
      </c>
      <c r="G41" s="14">
        <v>4237.2052821532479</v>
      </c>
      <c r="H41" s="14">
        <v>8209.6057008000007</v>
      </c>
      <c r="I41" s="14">
        <v>12446.81098295325</v>
      </c>
      <c r="J41" s="14">
        <v>8209.6057008000007</v>
      </c>
    </row>
    <row r="42" spans="1:10" x14ac:dyDescent="0.25">
      <c r="A42" s="2">
        <v>45778</v>
      </c>
      <c r="B42" s="3" t="s">
        <v>10</v>
      </c>
      <c r="C42" s="3" t="s">
        <v>14</v>
      </c>
      <c r="D42" s="3" t="s">
        <v>14</v>
      </c>
      <c r="E42" s="3">
        <v>96914</v>
      </c>
      <c r="F42" s="3">
        <v>2.0628000000000001E-3</v>
      </c>
      <c r="G42" s="14">
        <v>4298.9705765180506</v>
      </c>
      <c r="H42" s="14">
        <v>8483.2592241600014</v>
      </c>
      <c r="I42" s="14">
        <v>12782.229800678051</v>
      </c>
      <c r="J42" s="14">
        <v>8483.2592241600014</v>
      </c>
    </row>
    <row r="43" spans="1:10" x14ac:dyDescent="0.25">
      <c r="A43" s="2">
        <v>45809</v>
      </c>
      <c r="B43" s="3" t="s">
        <v>10</v>
      </c>
      <c r="C43" s="3" t="s">
        <v>14</v>
      </c>
      <c r="D43" s="3" t="s">
        <v>14</v>
      </c>
      <c r="E43" s="3">
        <v>96914</v>
      </c>
      <c r="F43" s="3">
        <v>2.0628000000000001E-3</v>
      </c>
      <c r="G43" s="14">
        <v>4265.7978705258702</v>
      </c>
      <c r="H43" s="14">
        <v>8209.6057008000007</v>
      </c>
      <c r="I43" s="14">
        <v>12475.403571325871</v>
      </c>
      <c r="J43" s="14">
        <v>8209.6057008000007</v>
      </c>
    </row>
    <row r="44" spans="1:10" x14ac:dyDescent="0.25">
      <c r="A44" s="2">
        <v>45839</v>
      </c>
      <c r="B44" s="3" t="s">
        <v>10</v>
      </c>
      <c r="C44" s="3" t="s">
        <v>14</v>
      </c>
      <c r="D44" s="3" t="s">
        <v>14</v>
      </c>
      <c r="E44" s="3">
        <v>96914</v>
      </c>
      <c r="F44" s="3">
        <v>2.0628000000000001E-3</v>
      </c>
      <c r="G44" s="14">
        <v>4454.2945304713649</v>
      </c>
      <c r="H44" s="14">
        <v>8483.2592241600014</v>
      </c>
      <c r="I44" s="14">
        <v>12937.553754631366</v>
      </c>
      <c r="J44" s="14">
        <v>8483.2592241600014</v>
      </c>
    </row>
    <row r="45" spans="1:10" x14ac:dyDescent="0.25">
      <c r="A45" s="2">
        <v>45870</v>
      </c>
      <c r="B45" s="3" t="s">
        <v>10</v>
      </c>
      <c r="C45" s="3" t="s">
        <v>14</v>
      </c>
      <c r="D45" s="3" t="s">
        <v>14</v>
      </c>
      <c r="E45" s="3">
        <v>96914</v>
      </c>
      <c r="F45" s="3">
        <v>2.0628000000000001E-3</v>
      </c>
      <c r="G45" s="14">
        <v>4381.7603605790582</v>
      </c>
      <c r="H45" s="14">
        <v>8483.2592241600014</v>
      </c>
      <c r="I45" s="14">
        <v>12865.019584739059</v>
      </c>
      <c r="J45" s="14">
        <v>8483.2592241600014</v>
      </c>
    </row>
    <row r="46" spans="1:10" x14ac:dyDescent="0.25">
      <c r="A46" s="2">
        <v>45901</v>
      </c>
      <c r="B46" s="3" t="s">
        <v>10</v>
      </c>
      <c r="C46" s="3" t="s">
        <v>14</v>
      </c>
      <c r="D46" s="3" t="s">
        <v>14</v>
      </c>
      <c r="E46" s="3">
        <v>96914</v>
      </c>
      <c r="F46" s="3">
        <v>2.0628000000000001E-3</v>
      </c>
      <c r="G46" s="14">
        <v>4171.9839401908939</v>
      </c>
      <c r="H46" s="14">
        <v>8209.6057008000007</v>
      </c>
      <c r="I46" s="14">
        <v>12381.589640990895</v>
      </c>
      <c r="J46" s="14">
        <v>8209.6057008000007</v>
      </c>
    </row>
    <row r="47" spans="1:10" x14ac:dyDescent="0.25">
      <c r="A47" s="2">
        <v>45931</v>
      </c>
      <c r="B47" s="3" t="s">
        <v>10</v>
      </c>
      <c r="C47" s="3" t="s">
        <v>14</v>
      </c>
      <c r="D47" s="3" t="s">
        <v>14</v>
      </c>
      <c r="E47" s="3">
        <v>96914</v>
      </c>
      <c r="F47" s="3">
        <v>2.0628000000000001E-3</v>
      </c>
      <c r="G47" s="14">
        <v>4251.0160913895061</v>
      </c>
      <c r="H47" s="14">
        <v>8483.2592241600014</v>
      </c>
      <c r="I47" s="14">
        <v>12734.275315549507</v>
      </c>
      <c r="J47" s="14">
        <v>8483.2592241600014</v>
      </c>
    </row>
    <row r="48" spans="1:10" x14ac:dyDescent="0.25">
      <c r="A48" s="2">
        <v>45962</v>
      </c>
      <c r="B48" s="3" t="s">
        <v>10</v>
      </c>
      <c r="C48" s="3" t="s">
        <v>14</v>
      </c>
      <c r="D48" s="3" t="s">
        <v>14</v>
      </c>
      <c r="E48" s="3">
        <v>96914</v>
      </c>
      <c r="F48" s="3">
        <v>2.0628000000000001E-3</v>
      </c>
      <c r="G48" s="14">
        <v>4044.4571166416354</v>
      </c>
      <c r="H48" s="14">
        <v>8209.6057008000007</v>
      </c>
      <c r="I48" s="14">
        <v>12254.062817441636</v>
      </c>
      <c r="J48" s="14">
        <v>8209.6057008000007</v>
      </c>
    </row>
    <row r="49" spans="1:10" x14ac:dyDescent="0.25">
      <c r="A49" s="2">
        <v>45992</v>
      </c>
      <c r="B49" s="3" t="s">
        <v>10</v>
      </c>
      <c r="C49" s="3" t="s">
        <v>14</v>
      </c>
      <c r="D49" s="3" t="s">
        <v>14</v>
      </c>
      <c r="E49" s="3">
        <v>96914</v>
      </c>
      <c r="F49" s="3">
        <v>2.0628000000000001E-3</v>
      </c>
      <c r="G49" s="14">
        <v>4106.6081417091336</v>
      </c>
      <c r="H49" s="14">
        <v>8483.2592241600014</v>
      </c>
      <c r="I49" s="14">
        <v>12589.867365869133</v>
      </c>
      <c r="J49" s="14">
        <v>8483.2592241600014</v>
      </c>
    </row>
    <row r="50" spans="1:10" x14ac:dyDescent="0.25">
      <c r="A50" s="2">
        <v>46023</v>
      </c>
      <c r="B50" s="3" t="s">
        <v>10</v>
      </c>
      <c r="C50" s="3" t="s">
        <v>14</v>
      </c>
      <c r="D50" s="3" t="s">
        <v>14</v>
      </c>
      <c r="E50" s="3">
        <v>96914</v>
      </c>
      <c r="F50" s="3">
        <v>2.0628000000000001E-3</v>
      </c>
      <c r="G50" s="14">
        <v>2561.1919433395283</v>
      </c>
      <c r="H50" s="14">
        <v>8483.2592241600014</v>
      </c>
      <c r="I50" s="14">
        <v>11044.451167499528</v>
      </c>
      <c r="J50" s="14">
        <v>8483.2592241600014</v>
      </c>
    </row>
    <row r="51" spans="1:10" x14ac:dyDescent="0.25">
      <c r="A51" s="2">
        <v>46054</v>
      </c>
      <c r="B51" s="3" t="s">
        <v>10</v>
      </c>
      <c r="C51" s="3" t="s">
        <v>14</v>
      </c>
      <c r="D51" s="3" t="s">
        <v>14</v>
      </c>
      <c r="E51" s="3">
        <v>96914</v>
      </c>
      <c r="F51" s="3">
        <v>2.0628000000000001E-3</v>
      </c>
      <c r="G51" s="14">
        <v>3119.61771659338</v>
      </c>
      <c r="H51" s="14">
        <v>7662.2986540800011</v>
      </c>
      <c r="I51" s="14">
        <v>10781.916370673382</v>
      </c>
      <c r="J51" s="14">
        <v>7662.2986540800011</v>
      </c>
    </row>
    <row r="52" spans="1:10" x14ac:dyDescent="0.25">
      <c r="A52" s="2">
        <v>46082</v>
      </c>
      <c r="B52" s="3" t="s">
        <v>10</v>
      </c>
      <c r="C52" s="3" t="s">
        <v>14</v>
      </c>
      <c r="D52" s="3" t="s">
        <v>14</v>
      </c>
      <c r="E52" s="3">
        <v>96914</v>
      </c>
      <c r="F52" s="3">
        <v>2.0628000000000001E-3</v>
      </c>
      <c r="G52" s="14">
        <v>3386.9157268303857</v>
      </c>
      <c r="H52" s="14">
        <v>8483.2592241600014</v>
      </c>
      <c r="I52" s="14">
        <v>11870.174950990386</v>
      </c>
      <c r="J52" s="14">
        <v>8483.2592241600014</v>
      </c>
    </row>
    <row r="53" spans="1:10" x14ac:dyDescent="0.25">
      <c r="A53" s="2">
        <v>46113</v>
      </c>
      <c r="B53" s="3" t="s">
        <v>10</v>
      </c>
      <c r="C53" s="3" t="s">
        <v>14</v>
      </c>
      <c r="D53" s="3" t="s">
        <v>14</v>
      </c>
      <c r="E53" s="3">
        <v>96914</v>
      </c>
      <c r="F53" s="3">
        <v>2.0628000000000001E-3</v>
      </c>
      <c r="G53" s="14">
        <v>3216.5839995775409</v>
      </c>
      <c r="H53" s="14">
        <v>8209.6057008000007</v>
      </c>
      <c r="I53" s="14">
        <v>11426.189700377541</v>
      </c>
      <c r="J53" s="14">
        <v>8209.6057008000007</v>
      </c>
    </row>
    <row r="54" spans="1:10" x14ac:dyDescent="0.25">
      <c r="A54" s="2">
        <v>46143</v>
      </c>
      <c r="B54" s="3" t="s">
        <v>10</v>
      </c>
      <c r="C54" s="3" t="s">
        <v>14</v>
      </c>
      <c r="D54" s="3" t="s">
        <v>14</v>
      </c>
      <c r="E54" s="3">
        <v>96914</v>
      </c>
      <c r="F54" s="3">
        <v>2.0628000000000001E-3</v>
      </c>
      <c r="G54" s="14">
        <v>3260.9356827273837</v>
      </c>
      <c r="H54" s="14">
        <v>8483.2592241600014</v>
      </c>
      <c r="I54" s="14">
        <v>11744.194906887384</v>
      </c>
      <c r="J54" s="14">
        <v>8483.2592241600014</v>
      </c>
    </row>
    <row r="55" spans="1:10" x14ac:dyDescent="0.25">
      <c r="A55" s="2">
        <v>46174</v>
      </c>
      <c r="B55" s="3" t="s">
        <v>10</v>
      </c>
      <c r="C55" s="3" t="s">
        <v>14</v>
      </c>
      <c r="D55" s="3" t="s">
        <v>14</v>
      </c>
      <c r="E55" s="3">
        <v>96914</v>
      </c>
      <c r="F55" s="3">
        <v>2.0628000000000001E-3</v>
      </c>
      <c r="G55" s="14">
        <v>3093.0660174415684</v>
      </c>
      <c r="H55" s="14">
        <v>8209.6057008000007</v>
      </c>
      <c r="I55" s="14">
        <v>11302.671718241569</v>
      </c>
      <c r="J55" s="14">
        <v>8209.6057008000007</v>
      </c>
    </row>
    <row r="56" spans="1:10" x14ac:dyDescent="0.25">
      <c r="A56" s="2">
        <v>46204</v>
      </c>
      <c r="B56" s="3" t="s">
        <v>10</v>
      </c>
      <c r="C56" s="3" t="s">
        <v>14</v>
      </c>
      <c r="D56" s="3" t="s">
        <v>14</v>
      </c>
      <c r="E56" s="3">
        <v>96914</v>
      </c>
      <c r="F56" s="3">
        <v>2.0628000000000001E-3</v>
      </c>
      <c r="G56" s="14">
        <v>3133.5684340053613</v>
      </c>
      <c r="H56" s="14">
        <v>8483.2592241600014</v>
      </c>
      <c r="I56" s="14">
        <v>11616.827658165363</v>
      </c>
      <c r="J56" s="14">
        <v>8483.2592241600014</v>
      </c>
    </row>
    <row r="57" spans="1:10" x14ac:dyDescent="0.25">
      <c r="A57" s="2">
        <v>46235</v>
      </c>
      <c r="B57" s="3" t="s">
        <v>10</v>
      </c>
      <c r="C57" s="3" t="s">
        <v>14</v>
      </c>
      <c r="D57" s="3" t="s">
        <v>14</v>
      </c>
      <c r="E57" s="3">
        <v>96914</v>
      </c>
      <c r="F57" s="3">
        <v>2.0628000000000001E-3</v>
      </c>
      <c r="G57" s="14">
        <v>3071.8063586423577</v>
      </c>
      <c r="H57" s="14">
        <v>8483.2592241600014</v>
      </c>
      <c r="I57" s="14">
        <v>11555.065582802359</v>
      </c>
      <c r="J57" s="14">
        <v>8483.2592241600014</v>
      </c>
    </row>
    <row r="58" spans="1:10" x14ac:dyDescent="0.25">
      <c r="A58" s="2">
        <v>46266</v>
      </c>
      <c r="B58" s="3" t="s">
        <v>10</v>
      </c>
      <c r="C58" s="3" t="s">
        <v>14</v>
      </c>
      <c r="D58" s="3" t="s">
        <v>14</v>
      </c>
      <c r="E58" s="3">
        <v>96914</v>
      </c>
      <c r="F58" s="3">
        <v>2.0628000000000001E-3</v>
      </c>
      <c r="G58" s="14">
        <v>2913.6685705695754</v>
      </c>
      <c r="H58" s="14">
        <v>8209.6057008000007</v>
      </c>
      <c r="I58" s="14">
        <v>11123.274271369577</v>
      </c>
      <c r="J58" s="14">
        <v>8209.6057008000007</v>
      </c>
    </row>
    <row r="59" spans="1:10" x14ac:dyDescent="0.25">
      <c r="A59" s="2">
        <v>46296</v>
      </c>
      <c r="B59" s="3" t="s">
        <v>10</v>
      </c>
      <c r="C59" s="3" t="s">
        <v>14</v>
      </c>
      <c r="D59" s="3" t="s">
        <v>14</v>
      </c>
      <c r="E59" s="3">
        <v>96914</v>
      </c>
      <c r="F59" s="3">
        <v>2.0628000000000001E-3</v>
      </c>
      <c r="G59" s="14">
        <v>2947.0363367222831</v>
      </c>
      <c r="H59" s="14">
        <v>8483.2592241600014</v>
      </c>
      <c r="I59" s="14">
        <v>11430.295560882283</v>
      </c>
      <c r="J59" s="14">
        <v>8483.2592241600014</v>
      </c>
    </row>
    <row r="60" spans="1:10" x14ac:dyDescent="0.25">
      <c r="A60" s="2">
        <v>46327</v>
      </c>
      <c r="B60" s="3" t="s">
        <v>10</v>
      </c>
      <c r="C60" s="3" t="s">
        <v>14</v>
      </c>
      <c r="D60" s="3" t="s">
        <v>14</v>
      </c>
      <c r="E60" s="3">
        <v>96914</v>
      </c>
      <c r="F60" s="3">
        <v>2.0628000000000001E-3</v>
      </c>
      <c r="G60" s="14">
        <v>2786.5094957726064</v>
      </c>
      <c r="H60" s="14">
        <v>8209.6057008000007</v>
      </c>
      <c r="I60" s="14">
        <v>10996.115196572608</v>
      </c>
      <c r="J60" s="14">
        <v>8209.6057008000007</v>
      </c>
    </row>
    <row r="61" spans="1:10" x14ac:dyDescent="0.25">
      <c r="A61" s="2">
        <v>46357</v>
      </c>
      <c r="B61" s="3" t="s">
        <v>10</v>
      </c>
      <c r="C61" s="3" t="s">
        <v>14</v>
      </c>
      <c r="D61" s="3" t="s">
        <v>14</v>
      </c>
      <c r="E61" s="3">
        <v>96914</v>
      </c>
      <c r="F61" s="3">
        <v>2.0628000000000001E-3</v>
      </c>
      <c r="G61" s="14">
        <v>2805.790975167095</v>
      </c>
      <c r="H61" s="14">
        <v>8483.2592241600014</v>
      </c>
      <c r="I61" s="14">
        <v>11289.050199327095</v>
      </c>
      <c r="J61" s="14">
        <v>8483.2592241600014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1893-6CC9-46E7-9DB0-95A1D3101E54}">
  <dimension ref="A1:J61"/>
  <sheetViews>
    <sheetView workbookViewId="0">
      <selection activeCell="H16" sqref="H16"/>
    </sheetView>
  </sheetViews>
  <sheetFormatPr baseColWidth="10" defaultColWidth="9.140625" defaultRowHeight="15" x14ac:dyDescent="0.25"/>
  <cols>
    <col min="1" max="1" width="7.42578125" bestFit="1" customWidth="1"/>
    <col min="2" max="2" width="14.28515625" customWidth="1"/>
    <col min="3" max="3" width="7.85546875" bestFit="1" customWidth="1"/>
    <col min="4" max="4" width="10.14062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44562</v>
      </c>
      <c r="B2" s="3" t="s">
        <v>10</v>
      </c>
      <c r="C2" s="3" t="s">
        <v>12</v>
      </c>
      <c r="D2" s="3" t="s">
        <v>12</v>
      </c>
      <c r="E2" s="3">
        <v>89558</v>
      </c>
      <c r="F2" s="3">
        <v>2.0181000000000001E-3</v>
      </c>
      <c r="G2" s="14">
        <v>0</v>
      </c>
      <c r="H2" s="14">
        <v>457.19651880000009</v>
      </c>
      <c r="I2" s="14">
        <v>457.19651880000009</v>
      </c>
      <c r="J2" s="14">
        <v>0</v>
      </c>
    </row>
    <row r="3" spans="1:10" x14ac:dyDescent="0.25">
      <c r="A3" s="2">
        <v>44593</v>
      </c>
      <c r="B3" s="3" t="s">
        <v>10</v>
      </c>
      <c r="C3" s="3" t="s">
        <v>12</v>
      </c>
      <c r="D3" s="3" t="s">
        <v>12</v>
      </c>
      <c r="E3" s="3">
        <v>89558</v>
      </c>
      <c r="F3" s="3">
        <v>2.0181000000000001E-3</v>
      </c>
      <c r="G3" s="14">
        <v>0</v>
      </c>
      <c r="H3" s="14">
        <v>408.2051232</v>
      </c>
      <c r="I3" s="14">
        <v>408.2051232</v>
      </c>
      <c r="J3" s="14">
        <v>0</v>
      </c>
    </row>
    <row r="4" spans="1:10" x14ac:dyDescent="0.25">
      <c r="A4" s="2">
        <v>44621</v>
      </c>
      <c r="B4" s="3" t="s">
        <v>10</v>
      </c>
      <c r="C4" s="3" t="s">
        <v>12</v>
      </c>
      <c r="D4" s="3" t="s">
        <v>12</v>
      </c>
      <c r="E4" s="3">
        <v>89558</v>
      </c>
      <c r="F4" s="3">
        <v>2.0181000000000001E-3</v>
      </c>
      <c r="G4" s="14">
        <v>0</v>
      </c>
      <c r="H4" s="14">
        <v>446.68625400000008</v>
      </c>
      <c r="I4" s="14">
        <v>446.68625400000008</v>
      </c>
      <c r="J4" s="14">
        <v>0</v>
      </c>
    </row>
    <row r="5" spans="1:10" x14ac:dyDescent="0.25">
      <c r="A5" s="2">
        <v>44652</v>
      </c>
      <c r="B5" s="3" t="s">
        <v>10</v>
      </c>
      <c r="C5" s="3" t="s">
        <v>12</v>
      </c>
      <c r="D5" s="3" t="s">
        <v>12</v>
      </c>
      <c r="E5" s="3">
        <v>89558</v>
      </c>
      <c r="F5" s="3">
        <v>2.0181000000000001E-3</v>
      </c>
      <c r="G5" s="14">
        <v>0</v>
      </c>
      <c r="H5" s="14">
        <v>414.47737800000004</v>
      </c>
      <c r="I5" s="14">
        <v>414.47737800000004</v>
      </c>
      <c r="J5" s="14">
        <v>0</v>
      </c>
    </row>
    <row r="6" spans="1:10" x14ac:dyDescent="0.25">
      <c r="A6" s="2">
        <v>44682</v>
      </c>
      <c r="B6" s="3" t="s">
        <v>10</v>
      </c>
      <c r="C6" s="3" t="s">
        <v>12</v>
      </c>
      <c r="D6" s="3" t="s">
        <v>12</v>
      </c>
      <c r="E6" s="3">
        <v>89558</v>
      </c>
      <c r="F6" s="3">
        <v>2.0181000000000001E-3</v>
      </c>
      <c r="G6" s="14">
        <v>0</v>
      </c>
      <c r="H6" s="14">
        <v>425.66572440000004</v>
      </c>
      <c r="I6" s="14">
        <v>425.66572440000004</v>
      </c>
      <c r="J6" s="14">
        <v>0</v>
      </c>
    </row>
    <row r="7" spans="1:10" x14ac:dyDescent="0.25">
      <c r="A7" s="2">
        <v>44713</v>
      </c>
      <c r="B7" s="3" t="s">
        <v>10</v>
      </c>
      <c r="C7" s="3" t="s">
        <v>12</v>
      </c>
      <c r="D7" s="3" t="s">
        <v>12</v>
      </c>
      <c r="E7" s="3">
        <v>89558</v>
      </c>
      <c r="F7" s="3">
        <v>2.0181000000000001E-3</v>
      </c>
      <c r="G7" s="14">
        <v>0</v>
      </c>
      <c r="H7" s="14">
        <v>406.84896000000003</v>
      </c>
      <c r="I7" s="14">
        <v>406.84896000000003</v>
      </c>
      <c r="J7" s="14">
        <v>0</v>
      </c>
    </row>
    <row r="8" spans="1:10" x14ac:dyDescent="0.25">
      <c r="A8" s="2">
        <v>44743</v>
      </c>
      <c r="B8" s="3" t="s">
        <v>10</v>
      </c>
      <c r="C8" s="3" t="s">
        <v>12</v>
      </c>
      <c r="D8" s="3" t="s">
        <v>12</v>
      </c>
      <c r="E8" s="3">
        <v>89558</v>
      </c>
      <c r="F8" s="3">
        <v>2.0181000000000001E-3</v>
      </c>
      <c r="G8" s="14">
        <v>415.15545960000009</v>
      </c>
      <c r="H8" s="14">
        <v>0</v>
      </c>
      <c r="I8" s="14">
        <v>415.15545960000009</v>
      </c>
      <c r="J8" s="14">
        <v>0</v>
      </c>
    </row>
    <row r="9" spans="1:10" x14ac:dyDescent="0.25">
      <c r="A9" s="2">
        <v>44774</v>
      </c>
      <c r="B9" s="3" t="s">
        <v>10</v>
      </c>
      <c r="C9" s="3" t="s">
        <v>12</v>
      </c>
      <c r="D9" s="3" t="s">
        <v>12</v>
      </c>
      <c r="E9" s="3">
        <v>89558</v>
      </c>
      <c r="F9" s="3">
        <v>2.0181000000000001E-3</v>
      </c>
      <c r="G9" s="14">
        <v>425.66572440000004</v>
      </c>
      <c r="H9" s="14">
        <v>0</v>
      </c>
      <c r="I9" s="14">
        <v>425.66572440000004</v>
      </c>
      <c r="J9" s="14">
        <v>0</v>
      </c>
    </row>
    <row r="10" spans="1:10" x14ac:dyDescent="0.25">
      <c r="A10" s="2">
        <v>44805</v>
      </c>
      <c r="B10" s="3" t="s">
        <v>10</v>
      </c>
      <c r="C10" s="3" t="s">
        <v>12</v>
      </c>
      <c r="D10" s="3" t="s">
        <v>12</v>
      </c>
      <c r="E10" s="3">
        <v>89558</v>
      </c>
      <c r="F10" s="3">
        <v>2.0181000000000001E-3</v>
      </c>
      <c r="G10" s="14">
        <v>411.934572</v>
      </c>
      <c r="H10" s="14">
        <v>0</v>
      </c>
      <c r="I10" s="14">
        <v>411.934572</v>
      </c>
      <c r="J10" s="14">
        <v>0</v>
      </c>
    </row>
    <row r="11" spans="1:10" x14ac:dyDescent="0.25">
      <c r="A11" s="2">
        <v>44835</v>
      </c>
      <c r="B11" s="3" t="s">
        <v>10</v>
      </c>
      <c r="C11" s="3" t="s">
        <v>12</v>
      </c>
      <c r="D11" s="3" t="s">
        <v>12</v>
      </c>
      <c r="E11" s="3">
        <v>89558</v>
      </c>
      <c r="F11" s="3">
        <v>2.0181000000000001E-3</v>
      </c>
      <c r="G11" s="14">
        <v>407.27276100000006</v>
      </c>
      <c r="H11" s="14">
        <v>0</v>
      </c>
      <c r="I11" s="14">
        <v>407.27276100000006</v>
      </c>
      <c r="J11" s="14">
        <v>0</v>
      </c>
    </row>
    <row r="12" spans="1:10" x14ac:dyDescent="0.25">
      <c r="A12" s="2">
        <v>44866</v>
      </c>
      <c r="B12" s="3" t="s">
        <v>10</v>
      </c>
      <c r="C12" s="3" t="s">
        <v>12</v>
      </c>
      <c r="D12" s="3" t="s">
        <v>12</v>
      </c>
      <c r="E12" s="3">
        <v>89558</v>
      </c>
      <c r="F12" s="3">
        <v>2.0181000000000001E-3</v>
      </c>
      <c r="G12" s="14">
        <v>404.30615399999999</v>
      </c>
      <c r="H12" s="14">
        <v>0</v>
      </c>
      <c r="I12" s="14">
        <v>404.30615399999999</v>
      </c>
      <c r="J12" s="14">
        <v>0</v>
      </c>
    </row>
    <row r="13" spans="1:10" x14ac:dyDescent="0.25">
      <c r="A13" s="2">
        <v>44896</v>
      </c>
      <c r="B13" s="3" t="s">
        <v>10</v>
      </c>
      <c r="C13" s="3" t="s">
        <v>12</v>
      </c>
      <c r="D13" s="3" t="s">
        <v>12</v>
      </c>
      <c r="E13" s="3">
        <v>89558</v>
      </c>
      <c r="F13" s="3">
        <v>2.0181000000000001E-3</v>
      </c>
      <c r="G13" s="14">
        <v>412.52789340000004</v>
      </c>
      <c r="H13" s="14">
        <v>0</v>
      </c>
      <c r="I13" s="14">
        <v>412.52789340000004</v>
      </c>
      <c r="J13" s="14">
        <v>0</v>
      </c>
    </row>
    <row r="14" spans="1:10" x14ac:dyDescent="0.25">
      <c r="A14" s="2">
        <v>44927</v>
      </c>
      <c r="B14" s="3" t="s">
        <v>10</v>
      </c>
      <c r="C14" s="3" t="s">
        <v>12</v>
      </c>
      <c r="D14" s="3" t="s">
        <v>12</v>
      </c>
      <c r="E14" s="3">
        <v>89558</v>
      </c>
      <c r="F14" s="3">
        <v>2.0181000000000001E-3</v>
      </c>
      <c r="G14" s="14">
        <v>415.15545960000009</v>
      </c>
      <c r="H14" s="14">
        <v>0</v>
      </c>
      <c r="I14" s="14">
        <v>415.15545960000009</v>
      </c>
      <c r="J14" s="14">
        <v>0</v>
      </c>
    </row>
    <row r="15" spans="1:10" x14ac:dyDescent="0.25">
      <c r="A15" s="2">
        <v>44958</v>
      </c>
      <c r="B15" s="3" t="s">
        <v>10</v>
      </c>
      <c r="C15" s="3" t="s">
        <v>12</v>
      </c>
      <c r="D15" s="3" t="s">
        <v>12</v>
      </c>
      <c r="E15" s="3">
        <v>89558</v>
      </c>
      <c r="F15" s="3">
        <v>2.0181000000000001E-3</v>
      </c>
      <c r="G15" s="14">
        <v>370.23255360000002</v>
      </c>
      <c r="H15" s="14">
        <v>0</v>
      </c>
      <c r="I15" s="14">
        <v>370.23255360000002</v>
      </c>
      <c r="J15" s="14">
        <v>0</v>
      </c>
    </row>
    <row r="16" spans="1:10" x14ac:dyDescent="0.25">
      <c r="A16" s="2">
        <v>44986</v>
      </c>
      <c r="B16" s="3" t="s">
        <v>10</v>
      </c>
      <c r="C16" s="3" t="s">
        <v>12</v>
      </c>
      <c r="D16" s="3" t="s">
        <v>12</v>
      </c>
      <c r="E16" s="3">
        <v>89558</v>
      </c>
      <c r="F16" s="3">
        <v>2.0181000000000001E-3</v>
      </c>
      <c r="G16" s="14">
        <v>407.27276100000006</v>
      </c>
      <c r="H16" s="14">
        <v>0</v>
      </c>
      <c r="I16" s="14">
        <v>407.27276100000006</v>
      </c>
      <c r="J16" s="14">
        <v>0</v>
      </c>
    </row>
    <row r="17" spans="1:10" x14ac:dyDescent="0.25">
      <c r="A17" s="2">
        <v>45017</v>
      </c>
      <c r="B17" s="3" t="s">
        <v>10</v>
      </c>
      <c r="C17" s="3" t="s">
        <v>12</v>
      </c>
      <c r="D17" s="3" t="s">
        <v>12</v>
      </c>
      <c r="E17" s="3">
        <v>89558</v>
      </c>
      <c r="F17" s="3">
        <v>2.0181000000000001E-3</v>
      </c>
      <c r="G17" s="14">
        <v>389.04931800000003</v>
      </c>
      <c r="H17" s="14">
        <v>0</v>
      </c>
      <c r="I17" s="14">
        <v>389.04931800000003</v>
      </c>
      <c r="J17" s="14">
        <v>0</v>
      </c>
    </row>
    <row r="18" spans="1:10" x14ac:dyDescent="0.25">
      <c r="A18" s="2">
        <v>45047</v>
      </c>
      <c r="B18" s="3" t="s">
        <v>10</v>
      </c>
      <c r="C18" s="3" t="s">
        <v>12</v>
      </c>
      <c r="D18" s="3" t="s">
        <v>12</v>
      </c>
      <c r="E18" s="3">
        <v>89558</v>
      </c>
      <c r="F18" s="3">
        <v>2.0181000000000001E-3</v>
      </c>
      <c r="G18" s="14">
        <v>399.39006240000003</v>
      </c>
      <c r="H18" s="14">
        <v>0</v>
      </c>
      <c r="I18" s="14">
        <v>399.39006240000003</v>
      </c>
      <c r="J18" s="14">
        <v>0</v>
      </c>
    </row>
    <row r="19" spans="1:10" x14ac:dyDescent="0.25">
      <c r="A19" s="2">
        <v>45078</v>
      </c>
      <c r="B19" s="3" t="s">
        <v>10</v>
      </c>
      <c r="C19" s="3" t="s">
        <v>12</v>
      </c>
      <c r="D19" s="3" t="s">
        <v>12</v>
      </c>
      <c r="E19" s="3">
        <v>89558</v>
      </c>
      <c r="F19" s="3">
        <v>2.0181000000000001E-3</v>
      </c>
      <c r="G19" s="14">
        <v>381.42090000000002</v>
      </c>
      <c r="H19" s="14">
        <v>0</v>
      </c>
      <c r="I19" s="14">
        <v>381.42090000000002</v>
      </c>
      <c r="J19" s="14">
        <v>0</v>
      </c>
    </row>
    <row r="20" spans="1:10" x14ac:dyDescent="0.25">
      <c r="A20" s="2">
        <v>45108</v>
      </c>
      <c r="B20" s="3" t="s">
        <v>10</v>
      </c>
      <c r="C20" s="3" t="s">
        <v>12</v>
      </c>
      <c r="D20" s="3" t="s">
        <v>12</v>
      </c>
      <c r="E20" s="3">
        <v>89558</v>
      </c>
      <c r="F20" s="3">
        <v>2.0181000000000001E-3</v>
      </c>
      <c r="G20" s="14">
        <v>402.01762860000008</v>
      </c>
      <c r="H20" s="14">
        <v>0</v>
      </c>
      <c r="I20" s="14">
        <v>402.01762860000008</v>
      </c>
      <c r="J20" s="14">
        <v>0</v>
      </c>
    </row>
    <row r="21" spans="1:10" x14ac:dyDescent="0.25">
      <c r="A21" s="2">
        <v>45139</v>
      </c>
      <c r="B21" s="3" t="s">
        <v>10</v>
      </c>
      <c r="C21" s="3" t="s">
        <v>12</v>
      </c>
      <c r="D21" s="3" t="s">
        <v>12</v>
      </c>
      <c r="E21" s="3">
        <v>89558</v>
      </c>
      <c r="F21" s="3">
        <v>2.0181000000000001E-3</v>
      </c>
      <c r="G21" s="14">
        <v>399.39006240000003</v>
      </c>
      <c r="H21" s="14">
        <v>0</v>
      </c>
      <c r="I21" s="14">
        <v>399.39006240000003</v>
      </c>
      <c r="J21" s="14">
        <v>0</v>
      </c>
    </row>
    <row r="22" spans="1:10" x14ac:dyDescent="0.25">
      <c r="A22" s="2">
        <v>45170</v>
      </c>
      <c r="B22" s="3" t="s">
        <v>10</v>
      </c>
      <c r="C22" s="3" t="s">
        <v>12</v>
      </c>
      <c r="D22" s="3" t="s">
        <v>12</v>
      </c>
      <c r="E22" s="3">
        <v>89558</v>
      </c>
      <c r="F22" s="3">
        <v>2.0181000000000001E-3</v>
      </c>
      <c r="G22" s="14">
        <v>381.42090000000002</v>
      </c>
      <c r="H22" s="14">
        <v>0</v>
      </c>
      <c r="I22" s="14">
        <v>381.42090000000002</v>
      </c>
      <c r="J22" s="14">
        <v>0</v>
      </c>
    </row>
    <row r="23" spans="1:10" x14ac:dyDescent="0.25">
      <c r="A23" s="2">
        <v>45200</v>
      </c>
      <c r="B23" s="3" t="s">
        <v>10</v>
      </c>
      <c r="C23" s="3" t="s">
        <v>12</v>
      </c>
      <c r="D23" s="3" t="s">
        <v>12</v>
      </c>
      <c r="E23" s="3">
        <v>89558</v>
      </c>
      <c r="F23" s="3">
        <v>2.0181000000000001E-3</v>
      </c>
      <c r="G23" s="14">
        <v>391.50736380000006</v>
      </c>
      <c r="H23" s="14">
        <v>0</v>
      </c>
      <c r="I23" s="14">
        <v>391.50736380000006</v>
      </c>
      <c r="J23" s="14">
        <v>0</v>
      </c>
    </row>
    <row r="24" spans="1:10" x14ac:dyDescent="0.25">
      <c r="A24" s="2">
        <v>45231</v>
      </c>
      <c r="B24" s="3" t="s">
        <v>10</v>
      </c>
      <c r="C24" s="3" t="s">
        <v>12</v>
      </c>
      <c r="D24" s="3" t="s">
        <v>12</v>
      </c>
      <c r="E24" s="3">
        <v>89558</v>
      </c>
      <c r="F24" s="3">
        <v>2.0181000000000001E-3</v>
      </c>
      <c r="G24" s="14">
        <v>373.79248200000001</v>
      </c>
      <c r="H24" s="14">
        <v>0</v>
      </c>
      <c r="I24" s="14">
        <v>373.79248200000001</v>
      </c>
      <c r="J24" s="14">
        <v>0</v>
      </c>
    </row>
    <row r="25" spans="1:10" x14ac:dyDescent="0.25">
      <c r="A25" s="2">
        <v>45261</v>
      </c>
      <c r="B25" s="3" t="s">
        <v>10</v>
      </c>
      <c r="C25" s="3" t="s">
        <v>12</v>
      </c>
      <c r="D25" s="3" t="s">
        <v>12</v>
      </c>
      <c r="E25" s="3">
        <v>89558</v>
      </c>
      <c r="F25" s="3">
        <v>2.0181000000000001E-3</v>
      </c>
      <c r="G25" s="14">
        <v>383.62466520000004</v>
      </c>
      <c r="H25" s="14">
        <v>0</v>
      </c>
      <c r="I25" s="14">
        <v>383.62466520000004</v>
      </c>
      <c r="J25" s="14">
        <v>0</v>
      </c>
    </row>
    <row r="26" spans="1:10" x14ac:dyDescent="0.25">
      <c r="A26" s="2">
        <v>45292</v>
      </c>
      <c r="B26" s="3" t="s">
        <v>10</v>
      </c>
      <c r="C26" s="3" t="s">
        <v>12</v>
      </c>
      <c r="D26" s="3" t="s">
        <v>12</v>
      </c>
      <c r="E26" s="3">
        <v>89558</v>
      </c>
      <c r="F26" s="3">
        <v>2.0181000000000001E-3</v>
      </c>
      <c r="G26" s="14">
        <v>380.99709900000005</v>
      </c>
      <c r="H26" s="14">
        <v>0</v>
      </c>
      <c r="I26" s="14">
        <v>380.99709900000005</v>
      </c>
      <c r="J26" s="14">
        <v>0</v>
      </c>
    </row>
    <row r="27" spans="1:10" x14ac:dyDescent="0.25">
      <c r="A27" s="2">
        <v>45323</v>
      </c>
      <c r="B27" s="3" t="s">
        <v>10</v>
      </c>
      <c r="C27" s="3" t="s">
        <v>12</v>
      </c>
      <c r="D27" s="3" t="s">
        <v>12</v>
      </c>
      <c r="E27" s="3">
        <v>89558</v>
      </c>
      <c r="F27" s="3">
        <v>2.0181000000000001E-3</v>
      </c>
      <c r="G27" s="14">
        <v>351.50054940000007</v>
      </c>
      <c r="H27" s="14">
        <v>0</v>
      </c>
      <c r="I27" s="14">
        <v>351.50054940000007</v>
      </c>
      <c r="J27" s="14">
        <v>0</v>
      </c>
    </row>
    <row r="28" spans="1:10" x14ac:dyDescent="0.25">
      <c r="A28" s="2">
        <v>45352</v>
      </c>
      <c r="B28" s="3" t="s">
        <v>10</v>
      </c>
      <c r="C28" s="3" t="s">
        <v>12</v>
      </c>
      <c r="D28" s="3" t="s">
        <v>12</v>
      </c>
      <c r="E28" s="3">
        <v>89558</v>
      </c>
      <c r="F28" s="3">
        <v>2.0181000000000001E-3</v>
      </c>
      <c r="G28" s="14">
        <v>373.11440040000008</v>
      </c>
      <c r="H28" s="14">
        <v>0</v>
      </c>
      <c r="I28" s="14">
        <v>373.11440040000008</v>
      </c>
      <c r="J28" s="14">
        <v>0</v>
      </c>
    </row>
    <row r="29" spans="1:10" x14ac:dyDescent="0.25">
      <c r="A29" s="2">
        <v>45383</v>
      </c>
      <c r="B29" s="3" t="s">
        <v>10</v>
      </c>
      <c r="C29" s="3" t="s">
        <v>12</v>
      </c>
      <c r="D29" s="3" t="s">
        <v>12</v>
      </c>
      <c r="E29" s="3">
        <v>89558</v>
      </c>
      <c r="F29" s="3">
        <v>2.0181000000000001E-3</v>
      </c>
      <c r="G29" s="14">
        <v>355.99284</v>
      </c>
      <c r="H29" s="14">
        <v>0</v>
      </c>
      <c r="I29" s="14">
        <v>355.99284</v>
      </c>
      <c r="J29" s="14">
        <v>0</v>
      </c>
    </row>
    <row r="30" spans="1:10" x14ac:dyDescent="0.25">
      <c r="A30" s="2">
        <v>45413</v>
      </c>
      <c r="B30" s="3" t="s">
        <v>10</v>
      </c>
      <c r="C30" s="3" t="s">
        <v>12</v>
      </c>
      <c r="D30" s="3" t="s">
        <v>12</v>
      </c>
      <c r="E30" s="3">
        <v>89558</v>
      </c>
      <c r="F30" s="3">
        <v>2.0181000000000001E-3</v>
      </c>
      <c r="G30" s="14">
        <v>365.23170180000005</v>
      </c>
      <c r="H30" s="14">
        <v>0</v>
      </c>
      <c r="I30" s="14">
        <v>365.23170180000005</v>
      </c>
      <c r="J30" s="14">
        <v>0</v>
      </c>
    </row>
    <row r="31" spans="1:10" x14ac:dyDescent="0.25">
      <c r="A31" s="2">
        <v>45444</v>
      </c>
      <c r="B31" s="3" t="s">
        <v>10</v>
      </c>
      <c r="C31" s="3" t="s">
        <v>12</v>
      </c>
      <c r="D31" s="3" t="s">
        <v>12</v>
      </c>
      <c r="E31" s="3">
        <v>89558</v>
      </c>
      <c r="F31" s="3">
        <v>2.0181000000000001E-3</v>
      </c>
      <c r="G31" s="14">
        <v>350.90722800000003</v>
      </c>
      <c r="H31" s="14">
        <v>0</v>
      </c>
      <c r="I31" s="14">
        <v>350.90722800000003</v>
      </c>
      <c r="J31" s="14">
        <v>0</v>
      </c>
    </row>
    <row r="32" spans="1:10" x14ac:dyDescent="0.25">
      <c r="A32" s="2">
        <v>45474</v>
      </c>
      <c r="B32" s="3" t="s">
        <v>10</v>
      </c>
      <c r="C32" s="3" t="s">
        <v>12</v>
      </c>
      <c r="D32" s="3" t="s">
        <v>12</v>
      </c>
      <c r="E32" s="3">
        <v>89558</v>
      </c>
      <c r="F32" s="3">
        <v>2.0181000000000001E-3</v>
      </c>
      <c r="G32" s="14">
        <v>359.97656940000007</v>
      </c>
      <c r="H32" s="14">
        <v>0</v>
      </c>
      <c r="I32" s="14">
        <v>359.97656940000007</v>
      </c>
      <c r="J32" s="14">
        <v>0</v>
      </c>
    </row>
    <row r="33" spans="1:10" x14ac:dyDescent="0.25">
      <c r="A33" s="2">
        <v>45505</v>
      </c>
      <c r="B33" s="3" t="s">
        <v>10</v>
      </c>
      <c r="C33" s="3" t="s">
        <v>12</v>
      </c>
      <c r="D33" s="3" t="s">
        <v>12</v>
      </c>
      <c r="E33" s="3">
        <v>89558</v>
      </c>
      <c r="F33" s="3">
        <v>2.0181000000000001E-3</v>
      </c>
      <c r="G33" s="14">
        <v>354.72143700000004</v>
      </c>
      <c r="H33" s="14">
        <v>0</v>
      </c>
      <c r="I33" s="14">
        <v>354.72143700000004</v>
      </c>
      <c r="J33" s="14">
        <v>0</v>
      </c>
    </row>
    <row r="34" spans="1:10" x14ac:dyDescent="0.25">
      <c r="A34" s="2">
        <v>45536</v>
      </c>
      <c r="B34" s="3" t="s">
        <v>10</v>
      </c>
      <c r="C34" s="3" t="s">
        <v>12</v>
      </c>
      <c r="D34" s="3" t="s">
        <v>12</v>
      </c>
      <c r="E34" s="3">
        <v>89558</v>
      </c>
      <c r="F34" s="3">
        <v>2.0181000000000001E-3</v>
      </c>
      <c r="G34" s="14">
        <v>340.73600400000004</v>
      </c>
      <c r="H34" s="14">
        <v>0</v>
      </c>
      <c r="I34" s="14">
        <v>340.73600400000004</v>
      </c>
      <c r="J34" s="14">
        <v>0</v>
      </c>
    </row>
    <row r="35" spans="1:10" x14ac:dyDescent="0.25">
      <c r="A35" s="2">
        <v>45566</v>
      </c>
      <c r="B35" s="3" t="s">
        <v>10</v>
      </c>
      <c r="C35" s="3" t="s">
        <v>12</v>
      </c>
      <c r="D35" s="3" t="s">
        <v>12</v>
      </c>
      <c r="E35" s="3">
        <v>89558</v>
      </c>
      <c r="F35" s="3">
        <v>2.0181000000000001E-3</v>
      </c>
      <c r="G35" s="14">
        <v>349.46630460000006</v>
      </c>
      <c r="H35" s="14">
        <v>0</v>
      </c>
      <c r="I35" s="14">
        <v>349.46630460000006</v>
      </c>
      <c r="J35" s="14">
        <v>0</v>
      </c>
    </row>
    <row r="36" spans="1:10" x14ac:dyDescent="0.25">
      <c r="A36" s="2">
        <v>45597</v>
      </c>
      <c r="B36" s="3" t="s">
        <v>10</v>
      </c>
      <c r="C36" s="3" t="s">
        <v>12</v>
      </c>
      <c r="D36" s="3" t="s">
        <v>12</v>
      </c>
      <c r="E36" s="3">
        <v>89558</v>
      </c>
      <c r="F36" s="3">
        <v>2.0181000000000001E-3</v>
      </c>
      <c r="G36" s="14">
        <v>333.10758600000003</v>
      </c>
      <c r="H36" s="14">
        <v>0</v>
      </c>
      <c r="I36" s="14">
        <v>333.10758600000003</v>
      </c>
      <c r="J36" s="14">
        <v>0</v>
      </c>
    </row>
    <row r="37" spans="1:10" x14ac:dyDescent="0.25">
      <c r="A37" s="2">
        <v>45627</v>
      </c>
      <c r="B37" s="3" t="s">
        <v>10</v>
      </c>
      <c r="C37" s="3" t="s">
        <v>12</v>
      </c>
      <c r="D37" s="3" t="s">
        <v>12</v>
      </c>
      <c r="E37" s="3">
        <v>89558</v>
      </c>
      <c r="F37" s="3">
        <v>2.0181000000000001E-3</v>
      </c>
      <c r="G37" s="14">
        <v>341.58360600000003</v>
      </c>
      <c r="H37" s="14">
        <v>0</v>
      </c>
      <c r="I37" s="14">
        <v>341.58360600000003</v>
      </c>
      <c r="J37" s="14">
        <v>0</v>
      </c>
    </row>
    <row r="38" spans="1:10" x14ac:dyDescent="0.25">
      <c r="A38" s="2">
        <v>45658</v>
      </c>
      <c r="B38" s="3" t="s">
        <v>10</v>
      </c>
      <c r="C38" s="3" t="s">
        <v>12</v>
      </c>
      <c r="D38" s="3" t="s">
        <v>12</v>
      </c>
      <c r="E38" s="3">
        <v>89558</v>
      </c>
      <c r="F38" s="3">
        <v>2.0181000000000001E-3</v>
      </c>
      <c r="G38" s="14">
        <v>338.95603980000004</v>
      </c>
      <c r="H38" s="14">
        <v>0</v>
      </c>
      <c r="I38" s="14">
        <v>338.95603980000004</v>
      </c>
      <c r="J38" s="14">
        <v>0</v>
      </c>
    </row>
    <row r="39" spans="1:10" x14ac:dyDescent="0.25">
      <c r="A39" s="2">
        <v>45689</v>
      </c>
      <c r="B39" s="3" t="s">
        <v>10</v>
      </c>
      <c r="C39" s="3" t="s">
        <v>12</v>
      </c>
      <c r="D39" s="3" t="s">
        <v>12</v>
      </c>
      <c r="E39" s="3">
        <v>89558</v>
      </c>
      <c r="F39" s="3">
        <v>2.0181000000000001E-3</v>
      </c>
      <c r="G39" s="14">
        <v>301.40727120000003</v>
      </c>
      <c r="H39" s="14">
        <v>0</v>
      </c>
      <c r="I39" s="14">
        <v>301.40727120000003</v>
      </c>
      <c r="J39" s="14">
        <v>0</v>
      </c>
    </row>
    <row r="40" spans="1:10" x14ac:dyDescent="0.25">
      <c r="A40" s="2">
        <v>45717</v>
      </c>
      <c r="B40" s="3" t="s">
        <v>10</v>
      </c>
      <c r="C40" s="3" t="s">
        <v>12</v>
      </c>
      <c r="D40" s="3" t="s">
        <v>12</v>
      </c>
      <c r="E40" s="3">
        <v>89558</v>
      </c>
      <c r="F40" s="3">
        <v>2.0181000000000001E-3</v>
      </c>
      <c r="G40" s="14">
        <v>331.07334120000007</v>
      </c>
      <c r="H40" s="14">
        <v>0</v>
      </c>
      <c r="I40" s="14">
        <v>331.07334120000007</v>
      </c>
      <c r="J40" s="14">
        <v>0</v>
      </c>
    </row>
    <row r="41" spans="1:10" x14ac:dyDescent="0.25">
      <c r="A41" s="2">
        <v>45748</v>
      </c>
      <c r="B41" s="3" t="s">
        <v>10</v>
      </c>
      <c r="C41" s="3" t="s">
        <v>12</v>
      </c>
      <c r="D41" s="3" t="s">
        <v>12</v>
      </c>
      <c r="E41" s="3">
        <v>89558</v>
      </c>
      <c r="F41" s="3">
        <v>2.0181000000000001E-3</v>
      </c>
      <c r="G41" s="14">
        <v>317.85075000000001</v>
      </c>
      <c r="H41" s="14">
        <v>0</v>
      </c>
      <c r="I41" s="14">
        <v>317.85075000000001</v>
      </c>
      <c r="J41" s="14">
        <v>0</v>
      </c>
    </row>
    <row r="42" spans="1:10" x14ac:dyDescent="0.25">
      <c r="A42" s="2">
        <v>45778</v>
      </c>
      <c r="B42" s="3" t="s">
        <v>10</v>
      </c>
      <c r="C42" s="3" t="s">
        <v>12</v>
      </c>
      <c r="D42" s="3" t="s">
        <v>12</v>
      </c>
      <c r="E42" s="3">
        <v>89558</v>
      </c>
      <c r="F42" s="3">
        <v>2.0181000000000001E-3</v>
      </c>
      <c r="G42" s="14">
        <v>325.81820880000004</v>
      </c>
      <c r="H42" s="14">
        <v>0</v>
      </c>
      <c r="I42" s="14">
        <v>325.81820880000004</v>
      </c>
      <c r="J42" s="14">
        <v>0</v>
      </c>
    </row>
    <row r="43" spans="1:10" x14ac:dyDescent="0.25">
      <c r="A43" s="2">
        <v>45809</v>
      </c>
      <c r="B43" s="3" t="s">
        <v>10</v>
      </c>
      <c r="C43" s="3" t="s">
        <v>12</v>
      </c>
      <c r="D43" s="3" t="s">
        <v>12</v>
      </c>
      <c r="E43" s="3">
        <v>89558</v>
      </c>
      <c r="F43" s="3">
        <v>2.0181000000000001E-3</v>
      </c>
      <c r="G43" s="14">
        <v>312.76513800000004</v>
      </c>
      <c r="H43" s="14">
        <v>0</v>
      </c>
      <c r="I43" s="14">
        <v>312.76513800000004</v>
      </c>
      <c r="J43" s="14">
        <v>0</v>
      </c>
    </row>
    <row r="44" spans="1:10" x14ac:dyDescent="0.25">
      <c r="A44" s="2">
        <v>45839</v>
      </c>
      <c r="B44" s="3" t="s">
        <v>10</v>
      </c>
      <c r="C44" s="3" t="s">
        <v>12</v>
      </c>
      <c r="D44" s="3" t="s">
        <v>12</v>
      </c>
      <c r="E44" s="3">
        <v>89558</v>
      </c>
      <c r="F44" s="3">
        <v>2.0181000000000001E-3</v>
      </c>
      <c r="G44" s="14">
        <v>320.56307640000006</v>
      </c>
      <c r="H44" s="14">
        <v>0</v>
      </c>
      <c r="I44" s="14">
        <v>320.56307640000006</v>
      </c>
      <c r="J44" s="14">
        <v>0</v>
      </c>
    </row>
    <row r="45" spans="1:10" x14ac:dyDescent="0.25">
      <c r="A45" s="2">
        <v>45870</v>
      </c>
      <c r="B45" s="3" t="s">
        <v>10</v>
      </c>
      <c r="C45" s="3" t="s">
        <v>12</v>
      </c>
      <c r="D45" s="3" t="s">
        <v>12</v>
      </c>
      <c r="E45" s="3">
        <v>89558</v>
      </c>
      <c r="F45" s="3">
        <v>2.0181000000000001E-3</v>
      </c>
      <c r="G45" s="14">
        <v>315.30794400000002</v>
      </c>
      <c r="H45" s="14">
        <v>0</v>
      </c>
      <c r="I45" s="14">
        <v>315.30794400000002</v>
      </c>
      <c r="J45" s="14">
        <v>0</v>
      </c>
    </row>
    <row r="46" spans="1:10" x14ac:dyDescent="0.25">
      <c r="A46" s="2">
        <v>45901</v>
      </c>
      <c r="B46" s="3" t="s">
        <v>10</v>
      </c>
      <c r="C46" s="3" t="s">
        <v>12</v>
      </c>
      <c r="D46" s="3" t="s">
        <v>12</v>
      </c>
      <c r="E46" s="3">
        <v>89558</v>
      </c>
      <c r="F46" s="3">
        <v>2.0181000000000001E-3</v>
      </c>
      <c r="G46" s="14">
        <v>302.59391400000004</v>
      </c>
      <c r="H46" s="14">
        <v>0</v>
      </c>
      <c r="I46" s="14">
        <v>302.59391400000004</v>
      </c>
      <c r="J46" s="14">
        <v>0</v>
      </c>
    </row>
    <row r="47" spans="1:10" x14ac:dyDescent="0.25">
      <c r="A47" s="2">
        <v>45931</v>
      </c>
      <c r="B47" s="3" t="s">
        <v>10</v>
      </c>
      <c r="C47" s="3" t="s">
        <v>12</v>
      </c>
      <c r="D47" s="3" t="s">
        <v>12</v>
      </c>
      <c r="E47" s="3">
        <v>89558</v>
      </c>
      <c r="F47" s="3">
        <v>2.0181000000000001E-3</v>
      </c>
      <c r="G47" s="14">
        <v>310.05281160000004</v>
      </c>
      <c r="H47" s="14">
        <v>0</v>
      </c>
      <c r="I47" s="14">
        <v>310.05281160000004</v>
      </c>
      <c r="J47" s="14">
        <v>0</v>
      </c>
    </row>
    <row r="48" spans="1:10" x14ac:dyDescent="0.25">
      <c r="A48" s="2">
        <v>45962</v>
      </c>
      <c r="B48" s="3" t="s">
        <v>10</v>
      </c>
      <c r="C48" s="3" t="s">
        <v>12</v>
      </c>
      <c r="D48" s="3" t="s">
        <v>12</v>
      </c>
      <c r="E48" s="3">
        <v>89558</v>
      </c>
      <c r="F48" s="3">
        <v>2.0181000000000001E-3</v>
      </c>
      <c r="G48" s="14">
        <v>297.50830200000001</v>
      </c>
      <c r="H48" s="14">
        <v>0</v>
      </c>
      <c r="I48" s="14">
        <v>297.50830200000001</v>
      </c>
      <c r="J48" s="14">
        <v>0</v>
      </c>
    </row>
    <row r="49" spans="1:10" x14ac:dyDescent="0.25">
      <c r="A49" s="2">
        <v>45992</v>
      </c>
      <c r="B49" s="3" t="s">
        <v>10</v>
      </c>
      <c r="C49" s="3" t="s">
        <v>12</v>
      </c>
      <c r="D49" s="3" t="s">
        <v>12</v>
      </c>
      <c r="E49" s="3">
        <v>89558</v>
      </c>
      <c r="F49" s="3">
        <v>2.0181000000000001E-3</v>
      </c>
      <c r="G49" s="14">
        <v>304.79767920000006</v>
      </c>
      <c r="H49" s="14">
        <v>0</v>
      </c>
      <c r="I49" s="14">
        <v>304.79767920000006</v>
      </c>
      <c r="J49" s="14">
        <v>0</v>
      </c>
    </row>
    <row r="50" spans="1:10" x14ac:dyDescent="0.25">
      <c r="A50" s="2">
        <v>46023</v>
      </c>
      <c r="B50" s="3" t="s">
        <v>10</v>
      </c>
      <c r="C50" s="3" t="s">
        <v>12</v>
      </c>
      <c r="D50" s="3" t="s">
        <v>12</v>
      </c>
      <c r="E50" s="3">
        <v>89558</v>
      </c>
      <c r="F50" s="3">
        <v>2.0181000000000001E-3</v>
      </c>
      <c r="G50" s="14">
        <v>302.17011300000007</v>
      </c>
      <c r="H50" s="14">
        <v>0</v>
      </c>
      <c r="I50" s="14">
        <v>302.17011300000007</v>
      </c>
      <c r="J50" s="14">
        <v>0</v>
      </c>
    </row>
    <row r="51" spans="1:10" x14ac:dyDescent="0.25">
      <c r="A51" s="2">
        <v>46054</v>
      </c>
      <c r="B51" s="3" t="s">
        <v>10</v>
      </c>
      <c r="C51" s="3" t="s">
        <v>12</v>
      </c>
      <c r="D51" s="3" t="s">
        <v>12</v>
      </c>
      <c r="E51" s="3">
        <v>89558</v>
      </c>
      <c r="F51" s="3">
        <v>2.0181000000000001E-3</v>
      </c>
      <c r="G51" s="14">
        <v>270.55455840000002</v>
      </c>
      <c r="H51" s="14">
        <v>0</v>
      </c>
      <c r="I51" s="14">
        <v>270.55455840000002</v>
      </c>
      <c r="J51" s="14">
        <v>0</v>
      </c>
    </row>
    <row r="52" spans="1:10" x14ac:dyDescent="0.25">
      <c r="A52" s="2">
        <v>46082</v>
      </c>
      <c r="B52" s="3" t="s">
        <v>10</v>
      </c>
      <c r="C52" s="3" t="s">
        <v>12</v>
      </c>
      <c r="D52" s="3" t="s">
        <v>12</v>
      </c>
      <c r="E52" s="3">
        <v>89558</v>
      </c>
      <c r="F52" s="3">
        <v>2.0181000000000001E-3</v>
      </c>
      <c r="G52" s="14">
        <v>296.91498060000004</v>
      </c>
      <c r="H52" s="14">
        <v>0</v>
      </c>
      <c r="I52" s="14">
        <v>296.91498060000004</v>
      </c>
      <c r="J52" s="14">
        <v>0</v>
      </c>
    </row>
    <row r="53" spans="1:10" x14ac:dyDescent="0.25">
      <c r="A53" s="2">
        <v>46113</v>
      </c>
      <c r="B53" s="3" t="s">
        <v>10</v>
      </c>
      <c r="C53" s="3" t="s">
        <v>12</v>
      </c>
      <c r="D53" s="3" t="s">
        <v>12</v>
      </c>
      <c r="E53" s="3">
        <v>89558</v>
      </c>
      <c r="F53" s="3">
        <v>2.0181000000000001E-3</v>
      </c>
      <c r="G53" s="14">
        <v>284.79427200000003</v>
      </c>
      <c r="H53" s="14">
        <v>0</v>
      </c>
      <c r="I53" s="14">
        <v>284.79427200000003</v>
      </c>
      <c r="J53" s="14">
        <v>0</v>
      </c>
    </row>
    <row r="54" spans="1:10" x14ac:dyDescent="0.25">
      <c r="A54" s="2">
        <v>46143</v>
      </c>
      <c r="B54" s="3" t="s">
        <v>10</v>
      </c>
      <c r="C54" s="3" t="s">
        <v>12</v>
      </c>
      <c r="D54" s="3" t="s">
        <v>12</v>
      </c>
      <c r="E54" s="3">
        <v>89558</v>
      </c>
      <c r="F54" s="3">
        <v>2.0181000000000001E-3</v>
      </c>
      <c r="G54" s="14">
        <v>291.65984820000006</v>
      </c>
      <c r="H54" s="14">
        <v>0</v>
      </c>
      <c r="I54" s="14">
        <v>291.65984820000006</v>
      </c>
      <c r="J54" s="14">
        <v>0</v>
      </c>
    </row>
    <row r="55" spans="1:10" x14ac:dyDescent="0.25">
      <c r="A55" s="2">
        <v>46174</v>
      </c>
      <c r="B55" s="3" t="s">
        <v>10</v>
      </c>
      <c r="C55" s="3" t="s">
        <v>12</v>
      </c>
      <c r="D55" s="3" t="s">
        <v>12</v>
      </c>
      <c r="E55" s="3">
        <v>89558</v>
      </c>
      <c r="F55" s="3">
        <v>2.0181000000000001E-3</v>
      </c>
      <c r="G55" s="14">
        <v>279.70866000000001</v>
      </c>
      <c r="H55" s="14">
        <v>0</v>
      </c>
      <c r="I55" s="14">
        <v>279.70866000000001</v>
      </c>
      <c r="J55" s="14">
        <v>0</v>
      </c>
    </row>
    <row r="56" spans="1:10" x14ac:dyDescent="0.25">
      <c r="A56" s="2">
        <v>46204</v>
      </c>
      <c r="B56" s="3" t="s">
        <v>10</v>
      </c>
      <c r="C56" s="3" t="s">
        <v>12</v>
      </c>
      <c r="D56" s="3" t="s">
        <v>12</v>
      </c>
      <c r="E56" s="3">
        <v>89558</v>
      </c>
      <c r="F56" s="3">
        <v>2.0181000000000001E-3</v>
      </c>
      <c r="G56" s="14">
        <v>286.40471580000002</v>
      </c>
      <c r="H56" s="14">
        <v>0</v>
      </c>
      <c r="I56" s="14">
        <v>286.40471580000002</v>
      </c>
      <c r="J56" s="14">
        <v>0</v>
      </c>
    </row>
    <row r="57" spans="1:10" x14ac:dyDescent="0.25">
      <c r="A57" s="2">
        <v>46235</v>
      </c>
      <c r="B57" s="3" t="s">
        <v>10</v>
      </c>
      <c r="C57" s="3" t="s">
        <v>12</v>
      </c>
      <c r="D57" s="3" t="s">
        <v>12</v>
      </c>
      <c r="E57" s="3">
        <v>89558</v>
      </c>
      <c r="F57" s="3">
        <v>2.0181000000000001E-3</v>
      </c>
      <c r="G57" s="14">
        <v>286.40471580000002</v>
      </c>
      <c r="H57" s="14">
        <v>0</v>
      </c>
      <c r="I57" s="14">
        <v>286.40471580000002</v>
      </c>
      <c r="J57" s="14">
        <v>0</v>
      </c>
    </row>
    <row r="58" spans="1:10" x14ac:dyDescent="0.25">
      <c r="A58" s="2">
        <v>46266</v>
      </c>
      <c r="B58" s="3" t="s">
        <v>10</v>
      </c>
      <c r="C58" s="3" t="s">
        <v>12</v>
      </c>
      <c r="D58" s="3" t="s">
        <v>12</v>
      </c>
      <c r="E58" s="3">
        <v>89558</v>
      </c>
      <c r="F58" s="3">
        <v>2.0181000000000001E-3</v>
      </c>
      <c r="G58" s="14">
        <v>274.62304800000004</v>
      </c>
      <c r="H58" s="14">
        <v>0</v>
      </c>
      <c r="I58" s="14">
        <v>274.62304800000004</v>
      </c>
      <c r="J58" s="14">
        <v>0</v>
      </c>
    </row>
    <row r="59" spans="1:10" x14ac:dyDescent="0.25">
      <c r="A59" s="2">
        <v>46296</v>
      </c>
      <c r="B59" s="3" t="s">
        <v>10</v>
      </c>
      <c r="C59" s="3" t="s">
        <v>12</v>
      </c>
      <c r="D59" s="3" t="s">
        <v>12</v>
      </c>
      <c r="E59" s="3">
        <v>89558</v>
      </c>
      <c r="F59" s="3">
        <v>2.0181000000000001E-3</v>
      </c>
      <c r="G59" s="14">
        <v>281.14958340000004</v>
      </c>
      <c r="H59" s="14">
        <v>0</v>
      </c>
      <c r="I59" s="14">
        <v>281.14958340000004</v>
      </c>
      <c r="J59" s="14">
        <v>0</v>
      </c>
    </row>
    <row r="60" spans="1:10" x14ac:dyDescent="0.25">
      <c r="A60" s="2">
        <v>46327</v>
      </c>
      <c r="B60" s="3" t="s">
        <v>10</v>
      </c>
      <c r="C60" s="3" t="s">
        <v>12</v>
      </c>
      <c r="D60" s="3" t="s">
        <v>12</v>
      </c>
      <c r="E60" s="3">
        <v>89558</v>
      </c>
      <c r="F60" s="3">
        <v>2.0181000000000001E-3</v>
      </c>
      <c r="G60" s="14">
        <v>269.53743600000001</v>
      </c>
      <c r="H60" s="14">
        <v>0</v>
      </c>
      <c r="I60" s="14">
        <v>269.53743600000001</v>
      </c>
      <c r="J60" s="14">
        <v>0</v>
      </c>
    </row>
    <row r="61" spans="1:10" x14ac:dyDescent="0.25">
      <c r="A61" s="2">
        <v>46357</v>
      </c>
      <c r="B61" s="3" t="s">
        <v>10</v>
      </c>
      <c r="C61" s="3" t="s">
        <v>12</v>
      </c>
      <c r="D61" s="3" t="s">
        <v>12</v>
      </c>
      <c r="E61" s="3">
        <v>89558</v>
      </c>
      <c r="F61" s="3">
        <v>2.0181000000000001E-3</v>
      </c>
      <c r="G61" s="14">
        <v>275.89445100000006</v>
      </c>
      <c r="H61" s="14">
        <v>0</v>
      </c>
      <c r="I61" s="14">
        <v>275.89445100000006</v>
      </c>
      <c r="J61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9D96F-B10B-466D-8D37-A01B53B0A520}">
  <sheetPr>
    <tabColor rgb="FF00B050"/>
  </sheetPr>
  <dimension ref="A2:J62"/>
  <sheetViews>
    <sheetView topLeftCell="D1" workbookViewId="0">
      <selection activeCell="M47" sqref="M47"/>
    </sheetView>
  </sheetViews>
  <sheetFormatPr baseColWidth="10" defaultRowHeight="15" x14ac:dyDescent="0.25"/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32">
        <v>43466</v>
      </c>
      <c r="B3" s="33" t="s">
        <v>10</v>
      </c>
      <c r="C3" s="33" t="s">
        <v>80</v>
      </c>
      <c r="D3" s="33" t="s">
        <v>80</v>
      </c>
      <c r="E3" s="28">
        <v>95312</v>
      </c>
      <c r="F3" s="31">
        <v>2.0269999999999997E-3</v>
      </c>
      <c r="G3" s="30">
        <v>0</v>
      </c>
      <c r="H3" s="33">
        <v>0</v>
      </c>
      <c r="I3" s="34">
        <v>0</v>
      </c>
      <c r="J3" s="34">
        <v>0</v>
      </c>
    </row>
    <row r="4" spans="1:10" x14ac:dyDescent="0.25">
      <c r="A4" s="32">
        <v>43497</v>
      </c>
      <c r="B4" s="33" t="s">
        <v>10</v>
      </c>
      <c r="C4" s="33" t="s">
        <v>80</v>
      </c>
      <c r="D4" s="33" t="s">
        <v>80</v>
      </c>
      <c r="E4" s="28">
        <v>95312</v>
      </c>
      <c r="F4" s="31">
        <v>2.0269999999999997E-3</v>
      </c>
      <c r="G4" s="30">
        <v>0</v>
      </c>
      <c r="H4" s="33">
        <v>0</v>
      </c>
      <c r="I4" s="34">
        <v>0</v>
      </c>
      <c r="J4" s="34">
        <v>0</v>
      </c>
    </row>
    <row r="5" spans="1:10" x14ac:dyDescent="0.25">
      <c r="A5" s="32">
        <v>43525</v>
      </c>
      <c r="B5" s="33" t="s">
        <v>10</v>
      </c>
      <c r="C5" s="33" t="s">
        <v>80</v>
      </c>
      <c r="D5" s="33" t="s">
        <v>80</v>
      </c>
      <c r="E5" s="28">
        <v>95312</v>
      </c>
      <c r="F5" s="31">
        <v>2.0269999999999997E-3</v>
      </c>
      <c r="G5" s="30">
        <v>0</v>
      </c>
      <c r="H5" s="33">
        <v>0</v>
      </c>
      <c r="I5" s="34">
        <v>0</v>
      </c>
      <c r="J5" s="34">
        <v>0</v>
      </c>
    </row>
    <row r="6" spans="1:10" x14ac:dyDescent="0.25">
      <c r="A6" s="32">
        <v>43556</v>
      </c>
      <c r="B6" s="33" t="s">
        <v>10</v>
      </c>
      <c r="C6" s="33" t="s">
        <v>80</v>
      </c>
      <c r="D6" s="33" t="s">
        <v>80</v>
      </c>
      <c r="E6" s="28">
        <v>95312</v>
      </c>
      <c r="F6" s="31">
        <v>2.0269999999999997E-3</v>
      </c>
      <c r="G6" s="30">
        <v>0</v>
      </c>
      <c r="H6" s="33">
        <v>0</v>
      </c>
      <c r="I6" s="34">
        <v>0</v>
      </c>
      <c r="J6" s="34">
        <v>0</v>
      </c>
    </row>
    <row r="7" spans="1:10" x14ac:dyDescent="0.25">
      <c r="A7" s="32">
        <v>43586</v>
      </c>
      <c r="B7" s="33" t="s">
        <v>10</v>
      </c>
      <c r="C7" s="33" t="s">
        <v>80</v>
      </c>
      <c r="D7" s="33" t="s">
        <v>80</v>
      </c>
      <c r="E7" s="28">
        <v>95312</v>
      </c>
      <c r="F7" s="31">
        <v>2.0269999999999997E-3</v>
      </c>
      <c r="G7" s="30">
        <v>0</v>
      </c>
      <c r="H7" s="33">
        <v>0</v>
      </c>
      <c r="I7" s="34">
        <v>0</v>
      </c>
      <c r="J7" s="34">
        <v>0</v>
      </c>
    </row>
    <row r="8" spans="1:10" x14ac:dyDescent="0.25">
      <c r="A8" s="32">
        <v>43617</v>
      </c>
      <c r="B8" s="33" t="s">
        <v>10</v>
      </c>
      <c r="C8" s="33" t="s">
        <v>80</v>
      </c>
      <c r="D8" s="33" t="s">
        <v>80</v>
      </c>
      <c r="E8" s="28">
        <v>95312</v>
      </c>
      <c r="F8" s="31">
        <v>2.0269999999999997E-3</v>
      </c>
      <c r="G8" s="30">
        <v>0</v>
      </c>
      <c r="H8" s="33">
        <v>0</v>
      </c>
      <c r="I8" s="34">
        <v>0</v>
      </c>
      <c r="J8" s="34">
        <v>0</v>
      </c>
    </row>
    <row r="9" spans="1:10" x14ac:dyDescent="0.25">
      <c r="A9" s="32">
        <v>43647</v>
      </c>
      <c r="B9" s="33" t="s">
        <v>10</v>
      </c>
      <c r="C9" s="33" t="s">
        <v>80</v>
      </c>
      <c r="D9" s="33" t="s">
        <v>80</v>
      </c>
      <c r="E9" s="28">
        <v>95312</v>
      </c>
      <c r="F9" s="31">
        <v>2.0269999999999997E-3</v>
      </c>
      <c r="G9" s="30">
        <v>0</v>
      </c>
      <c r="H9" s="33">
        <v>0</v>
      </c>
      <c r="I9" s="34">
        <v>0</v>
      </c>
      <c r="J9" s="34">
        <v>0</v>
      </c>
    </row>
    <row r="10" spans="1:10" x14ac:dyDescent="0.25">
      <c r="A10" s="32">
        <v>43678</v>
      </c>
      <c r="B10" s="33" t="s">
        <v>10</v>
      </c>
      <c r="C10" s="33" t="s">
        <v>80</v>
      </c>
      <c r="D10" s="33" t="s">
        <v>80</v>
      </c>
      <c r="E10" s="28">
        <v>95312</v>
      </c>
      <c r="F10" s="31">
        <v>2.0269999999999997E-3</v>
      </c>
      <c r="G10" s="30">
        <v>0</v>
      </c>
      <c r="H10" s="33">
        <v>0</v>
      </c>
      <c r="I10" s="34">
        <v>0</v>
      </c>
      <c r="J10" s="34">
        <v>0</v>
      </c>
    </row>
    <row r="11" spans="1:10" x14ac:dyDescent="0.25">
      <c r="A11" s="32">
        <v>43709</v>
      </c>
      <c r="B11" s="33" t="s">
        <v>10</v>
      </c>
      <c r="C11" s="33" t="s">
        <v>80</v>
      </c>
      <c r="D11" s="33" t="s">
        <v>80</v>
      </c>
      <c r="E11" s="28">
        <v>95312</v>
      </c>
      <c r="F11" s="31">
        <v>2.0269999999999997E-3</v>
      </c>
      <c r="G11" s="30">
        <v>0</v>
      </c>
      <c r="H11" s="33">
        <v>0</v>
      </c>
      <c r="I11" s="34">
        <v>0</v>
      </c>
      <c r="J11" s="34">
        <v>0</v>
      </c>
    </row>
    <row r="12" spans="1:10" x14ac:dyDescent="0.25">
      <c r="A12" s="32">
        <v>43739</v>
      </c>
      <c r="B12" s="33" t="s">
        <v>10</v>
      </c>
      <c r="C12" s="33" t="s">
        <v>80</v>
      </c>
      <c r="D12" s="33" t="s">
        <v>80</v>
      </c>
      <c r="E12" s="28">
        <v>95312</v>
      </c>
      <c r="F12" s="31">
        <v>2.0269999999999997E-3</v>
      </c>
      <c r="G12" s="30">
        <v>0</v>
      </c>
      <c r="H12" s="33">
        <v>0</v>
      </c>
      <c r="I12" s="34">
        <v>0</v>
      </c>
      <c r="J12" s="34">
        <v>0</v>
      </c>
    </row>
    <row r="13" spans="1:10" x14ac:dyDescent="0.25">
      <c r="A13" s="32">
        <v>43770</v>
      </c>
      <c r="B13" s="33" t="s">
        <v>10</v>
      </c>
      <c r="C13" s="33" t="s">
        <v>80</v>
      </c>
      <c r="D13" s="33" t="s">
        <v>80</v>
      </c>
      <c r="E13" s="28">
        <v>95312</v>
      </c>
      <c r="F13" s="31">
        <v>2.0269999999999997E-3</v>
      </c>
      <c r="G13" s="30">
        <v>0</v>
      </c>
      <c r="H13" s="33">
        <v>0</v>
      </c>
      <c r="I13" s="34">
        <v>0</v>
      </c>
      <c r="J13" s="34">
        <v>0</v>
      </c>
    </row>
    <row r="14" spans="1:10" x14ac:dyDescent="0.25">
      <c r="A14" s="32">
        <v>43800</v>
      </c>
      <c r="B14" s="33" t="s">
        <v>10</v>
      </c>
      <c r="C14" s="33" t="s">
        <v>80</v>
      </c>
      <c r="D14" s="33" t="s">
        <v>80</v>
      </c>
      <c r="E14" s="28">
        <v>95312</v>
      </c>
      <c r="F14" s="31">
        <v>2.0269999999999997E-3</v>
      </c>
      <c r="G14" s="30">
        <v>0</v>
      </c>
      <c r="H14" s="33">
        <v>0</v>
      </c>
      <c r="I14" s="34">
        <v>0</v>
      </c>
      <c r="J14" s="34">
        <v>0</v>
      </c>
    </row>
    <row r="15" spans="1:10" x14ac:dyDescent="0.25">
      <c r="A15" s="32">
        <v>43831</v>
      </c>
      <c r="B15" s="33" t="s">
        <v>10</v>
      </c>
      <c r="C15" s="33" t="s">
        <v>80</v>
      </c>
      <c r="D15" s="33" t="s">
        <v>80</v>
      </c>
      <c r="E15" s="28">
        <v>95312</v>
      </c>
      <c r="F15" s="31">
        <v>2.0269999999999997E-3</v>
      </c>
      <c r="G15" s="30">
        <v>0</v>
      </c>
      <c r="H15" s="33">
        <v>0</v>
      </c>
      <c r="I15" s="34">
        <v>0</v>
      </c>
      <c r="J15" s="34">
        <v>0</v>
      </c>
    </row>
    <row r="16" spans="1:10" x14ac:dyDescent="0.25">
      <c r="A16" s="32">
        <v>43862</v>
      </c>
      <c r="B16" s="33" t="s">
        <v>10</v>
      </c>
      <c r="C16" s="33" t="s">
        <v>80</v>
      </c>
      <c r="D16" s="33" t="s">
        <v>80</v>
      </c>
      <c r="E16" s="28">
        <v>95312</v>
      </c>
      <c r="F16" s="31">
        <v>2.0269999999999997E-3</v>
      </c>
      <c r="G16" s="30">
        <v>0</v>
      </c>
      <c r="H16" s="33">
        <v>0</v>
      </c>
      <c r="I16" s="34">
        <v>0</v>
      </c>
      <c r="J16" s="34">
        <v>0</v>
      </c>
    </row>
    <row r="17" spans="1:10" x14ac:dyDescent="0.25">
      <c r="A17" s="32">
        <v>43891</v>
      </c>
      <c r="B17" s="33" t="s">
        <v>10</v>
      </c>
      <c r="C17" s="33" t="s">
        <v>80</v>
      </c>
      <c r="D17" s="33" t="s">
        <v>80</v>
      </c>
      <c r="E17" s="28">
        <v>95312</v>
      </c>
      <c r="F17" s="31">
        <v>2.0269999999999997E-3</v>
      </c>
      <c r="G17" s="30">
        <v>4945.7749999999996</v>
      </c>
      <c r="H17" s="33">
        <v>0</v>
      </c>
      <c r="I17" s="34">
        <v>4945.7749999999996</v>
      </c>
      <c r="J17" s="34">
        <v>0</v>
      </c>
    </row>
    <row r="18" spans="1:10" x14ac:dyDescent="0.25">
      <c r="A18" s="32">
        <v>43922</v>
      </c>
      <c r="B18" s="33" t="s">
        <v>10</v>
      </c>
      <c r="C18" s="33" t="s">
        <v>80</v>
      </c>
      <c r="D18" s="33" t="s">
        <v>80</v>
      </c>
      <c r="E18" s="28">
        <v>95312</v>
      </c>
      <c r="F18" s="31">
        <v>2.0269999999999997E-3</v>
      </c>
      <c r="G18" s="30">
        <v>4786.2330000000002</v>
      </c>
      <c r="H18" s="33">
        <v>0</v>
      </c>
      <c r="I18" s="34">
        <v>4786.2330000000002</v>
      </c>
      <c r="J18" s="34">
        <v>0</v>
      </c>
    </row>
    <row r="19" spans="1:10" x14ac:dyDescent="0.25">
      <c r="A19" s="32">
        <v>43952</v>
      </c>
      <c r="B19" s="33" t="s">
        <v>10</v>
      </c>
      <c r="C19" s="33" t="s">
        <v>80</v>
      </c>
      <c r="D19" s="33" t="s">
        <v>80</v>
      </c>
      <c r="E19" s="28">
        <v>95312</v>
      </c>
      <c r="F19" s="31">
        <v>2.0269999999999997E-3</v>
      </c>
      <c r="G19" s="30">
        <v>4945.7749999999996</v>
      </c>
      <c r="H19" s="33">
        <v>0</v>
      </c>
      <c r="I19" s="34">
        <v>4945.7749999999996</v>
      </c>
      <c r="J19" s="34">
        <v>0</v>
      </c>
    </row>
    <row r="20" spans="1:10" x14ac:dyDescent="0.25">
      <c r="A20" s="32">
        <v>43983</v>
      </c>
      <c r="B20" s="33" t="s">
        <v>10</v>
      </c>
      <c r="C20" s="33" t="s">
        <v>80</v>
      </c>
      <c r="D20" s="33" t="s">
        <v>80</v>
      </c>
      <c r="E20" s="28">
        <v>95312</v>
      </c>
      <c r="F20" s="31">
        <v>2.0269999999999997E-3</v>
      </c>
      <c r="G20" s="30">
        <v>4786.2330000000002</v>
      </c>
      <c r="H20" s="33">
        <v>0</v>
      </c>
      <c r="I20" s="34">
        <v>4786.2330000000002</v>
      </c>
      <c r="J20" s="34">
        <v>0</v>
      </c>
    </row>
    <row r="21" spans="1:10" x14ac:dyDescent="0.25">
      <c r="A21" s="32">
        <v>44013</v>
      </c>
      <c r="B21" s="33" t="s">
        <v>10</v>
      </c>
      <c r="C21" s="33" t="s">
        <v>80</v>
      </c>
      <c r="D21" s="33" t="s">
        <v>80</v>
      </c>
      <c r="E21" s="28">
        <v>95312</v>
      </c>
      <c r="F21" s="31">
        <v>2.0269999999999997E-3</v>
      </c>
      <c r="G21" s="30">
        <v>4945.7749999999996</v>
      </c>
      <c r="H21" s="33">
        <v>0</v>
      </c>
      <c r="I21" s="34">
        <v>4945.7749999999996</v>
      </c>
      <c r="J21" s="34">
        <v>0</v>
      </c>
    </row>
    <row r="22" spans="1:10" x14ac:dyDescent="0.25">
      <c r="A22" s="32">
        <v>44044</v>
      </c>
      <c r="B22" s="33" t="s">
        <v>10</v>
      </c>
      <c r="C22" s="33" t="s">
        <v>80</v>
      </c>
      <c r="D22" s="33" t="s">
        <v>80</v>
      </c>
      <c r="E22" s="28">
        <v>95312</v>
      </c>
      <c r="F22" s="31">
        <v>2.0269999999999997E-3</v>
      </c>
      <c r="G22" s="30">
        <v>4945.7749999999996</v>
      </c>
      <c r="H22" s="33">
        <v>0</v>
      </c>
      <c r="I22" s="34">
        <v>4945.7749999999996</v>
      </c>
      <c r="J22" s="34">
        <v>0</v>
      </c>
    </row>
    <row r="23" spans="1:10" x14ac:dyDescent="0.25">
      <c r="A23" s="32">
        <v>44075</v>
      </c>
      <c r="B23" s="33" t="s">
        <v>10</v>
      </c>
      <c r="C23" s="33" t="s">
        <v>80</v>
      </c>
      <c r="D23" s="33" t="s">
        <v>80</v>
      </c>
      <c r="E23" s="28">
        <v>95312</v>
      </c>
      <c r="F23" s="31">
        <v>2.0269999999999997E-3</v>
      </c>
      <c r="G23" s="30">
        <v>4786.2330000000002</v>
      </c>
      <c r="H23" s="33">
        <v>0</v>
      </c>
      <c r="I23" s="34">
        <v>4786.2330000000002</v>
      </c>
      <c r="J23" s="34">
        <v>0</v>
      </c>
    </row>
    <row r="24" spans="1:10" x14ac:dyDescent="0.25">
      <c r="A24" s="32">
        <v>44105</v>
      </c>
      <c r="B24" s="33" t="s">
        <v>10</v>
      </c>
      <c r="C24" s="33" t="s">
        <v>80</v>
      </c>
      <c r="D24" s="33" t="s">
        <v>80</v>
      </c>
      <c r="E24" s="28">
        <v>95312</v>
      </c>
      <c r="F24" s="31">
        <v>2.0269999999999997E-3</v>
      </c>
      <c r="G24" s="30">
        <v>4945.7749999999996</v>
      </c>
      <c r="H24" s="33">
        <v>0</v>
      </c>
      <c r="I24" s="34">
        <v>4945.7749999999996</v>
      </c>
      <c r="J24" s="34">
        <v>0</v>
      </c>
    </row>
    <row r="25" spans="1:10" x14ac:dyDescent="0.25">
      <c r="A25" s="32">
        <v>44136</v>
      </c>
      <c r="B25" s="33" t="s">
        <v>10</v>
      </c>
      <c r="C25" s="33" t="s">
        <v>80</v>
      </c>
      <c r="D25" s="33" t="s">
        <v>80</v>
      </c>
      <c r="E25" s="28">
        <v>95312</v>
      </c>
      <c r="F25" s="31">
        <v>2.0269999999999997E-3</v>
      </c>
      <c r="G25" s="30">
        <v>4786.2330000000002</v>
      </c>
      <c r="H25" s="33">
        <v>0</v>
      </c>
      <c r="I25" s="34">
        <v>4786.2330000000002</v>
      </c>
      <c r="J25" s="34">
        <v>0</v>
      </c>
    </row>
    <row r="26" spans="1:10" x14ac:dyDescent="0.25">
      <c r="A26" s="32">
        <v>44166</v>
      </c>
      <c r="B26" s="33" t="s">
        <v>10</v>
      </c>
      <c r="C26" s="33" t="s">
        <v>80</v>
      </c>
      <c r="D26" s="33" t="s">
        <v>80</v>
      </c>
      <c r="E26" s="28">
        <v>95312</v>
      </c>
      <c r="F26" s="31">
        <v>2.0269999999999997E-3</v>
      </c>
      <c r="G26" s="30">
        <v>4945.7749999999996</v>
      </c>
      <c r="H26" s="33">
        <v>0</v>
      </c>
      <c r="I26" s="34">
        <v>4945.7749999999996</v>
      </c>
      <c r="J26" s="34">
        <v>0</v>
      </c>
    </row>
    <row r="27" spans="1:10" x14ac:dyDescent="0.25">
      <c r="A27" s="32">
        <v>44197</v>
      </c>
      <c r="B27" s="33" t="s">
        <v>10</v>
      </c>
      <c r="C27" s="33" t="s">
        <v>80</v>
      </c>
      <c r="D27" s="33" t="s">
        <v>80</v>
      </c>
      <c r="E27" s="28">
        <v>95312</v>
      </c>
      <c r="F27" s="31">
        <v>2.0269999999999997E-3</v>
      </c>
      <c r="G27" s="30">
        <v>4945.7749999999996</v>
      </c>
      <c r="H27" s="33">
        <v>0</v>
      </c>
      <c r="I27" s="34">
        <v>4945.7749999999996</v>
      </c>
      <c r="J27" s="34">
        <v>0</v>
      </c>
    </row>
    <row r="28" spans="1:10" x14ac:dyDescent="0.25">
      <c r="A28" s="32">
        <v>44228</v>
      </c>
      <c r="B28" s="33" t="s">
        <v>10</v>
      </c>
      <c r="C28" s="33" t="s">
        <v>80</v>
      </c>
      <c r="D28" s="33" t="s">
        <v>80</v>
      </c>
      <c r="E28" s="28">
        <v>95312</v>
      </c>
      <c r="F28" s="31">
        <v>2.0269999999999997E-3</v>
      </c>
      <c r="G28" s="30">
        <v>4467.1509999999998</v>
      </c>
      <c r="H28" s="33">
        <v>0</v>
      </c>
      <c r="I28" s="34">
        <v>4467.1509999999998</v>
      </c>
      <c r="J28" s="34">
        <v>0</v>
      </c>
    </row>
    <row r="29" spans="1:10" x14ac:dyDescent="0.25">
      <c r="A29" s="32">
        <v>44256</v>
      </c>
      <c r="B29" s="33" t="s">
        <v>10</v>
      </c>
      <c r="C29" s="33" t="s">
        <v>80</v>
      </c>
      <c r="D29" s="33" t="s">
        <v>80</v>
      </c>
      <c r="E29" s="28">
        <v>95312</v>
      </c>
      <c r="F29" s="31">
        <v>2.0269999999999997E-3</v>
      </c>
      <c r="G29" s="30">
        <v>4945.7749999999996</v>
      </c>
      <c r="H29" s="33">
        <v>0</v>
      </c>
      <c r="I29" s="34">
        <v>4945.7749999999996</v>
      </c>
      <c r="J29" s="34">
        <v>0</v>
      </c>
    </row>
    <row r="30" spans="1:10" x14ac:dyDescent="0.25">
      <c r="A30" s="32">
        <v>44287</v>
      </c>
      <c r="B30" s="33" t="s">
        <v>10</v>
      </c>
      <c r="C30" s="33" t="s">
        <v>80</v>
      </c>
      <c r="D30" s="33" t="s">
        <v>80</v>
      </c>
      <c r="E30" s="28">
        <v>95312</v>
      </c>
      <c r="F30" s="31">
        <v>2.0269999999999997E-3</v>
      </c>
      <c r="G30" s="30">
        <v>4786.2330000000002</v>
      </c>
      <c r="H30" s="33">
        <v>0</v>
      </c>
      <c r="I30" s="34">
        <v>4786.2330000000002</v>
      </c>
      <c r="J30" s="34">
        <v>0</v>
      </c>
    </row>
    <row r="31" spans="1:10" x14ac:dyDescent="0.25">
      <c r="A31" s="32">
        <v>44317</v>
      </c>
      <c r="B31" s="33" t="s">
        <v>10</v>
      </c>
      <c r="C31" s="33" t="s">
        <v>80</v>
      </c>
      <c r="D31" s="33" t="s">
        <v>80</v>
      </c>
      <c r="E31" s="28">
        <v>95312</v>
      </c>
      <c r="F31" s="31">
        <v>2.0269999999999997E-3</v>
      </c>
      <c r="G31" s="30">
        <v>4945.7749999999996</v>
      </c>
      <c r="H31" s="33">
        <v>0</v>
      </c>
      <c r="I31" s="34">
        <v>4945.7749999999996</v>
      </c>
      <c r="J31" s="34">
        <v>0</v>
      </c>
    </row>
    <row r="32" spans="1:10" x14ac:dyDescent="0.25">
      <c r="A32" s="32">
        <v>44348</v>
      </c>
      <c r="B32" s="33" t="s">
        <v>10</v>
      </c>
      <c r="C32" s="33" t="s">
        <v>80</v>
      </c>
      <c r="D32" s="33" t="s">
        <v>80</v>
      </c>
      <c r="E32" s="28">
        <v>95312</v>
      </c>
      <c r="F32" s="31">
        <v>2.0269999999999997E-3</v>
      </c>
      <c r="G32" s="30">
        <v>4786.2330000000002</v>
      </c>
      <c r="H32" s="33">
        <v>0</v>
      </c>
      <c r="I32" s="34">
        <v>4786.2330000000002</v>
      </c>
      <c r="J32" s="34">
        <v>0</v>
      </c>
    </row>
    <row r="33" spans="1:10" x14ac:dyDescent="0.25">
      <c r="A33" s="32">
        <v>44378</v>
      </c>
      <c r="B33" s="33" t="s">
        <v>10</v>
      </c>
      <c r="C33" s="33" t="s">
        <v>80</v>
      </c>
      <c r="D33" s="33" t="s">
        <v>80</v>
      </c>
      <c r="E33" s="28">
        <v>95312</v>
      </c>
      <c r="F33" s="31">
        <v>2.0269999999999997E-3</v>
      </c>
      <c r="G33" s="30">
        <v>4945.7749999999996</v>
      </c>
      <c r="H33" s="33">
        <v>0</v>
      </c>
      <c r="I33" s="34">
        <v>4945.7749999999996</v>
      </c>
      <c r="J33" s="34">
        <v>0</v>
      </c>
    </row>
    <row r="34" spans="1:10" x14ac:dyDescent="0.25">
      <c r="A34" s="32">
        <v>44409</v>
      </c>
      <c r="B34" s="33" t="s">
        <v>10</v>
      </c>
      <c r="C34" s="33" t="s">
        <v>80</v>
      </c>
      <c r="D34" s="33" t="s">
        <v>80</v>
      </c>
      <c r="E34" s="28">
        <v>95312</v>
      </c>
      <c r="F34" s="31">
        <v>2.0269999999999997E-3</v>
      </c>
      <c r="G34" s="30">
        <v>4945.7749999999996</v>
      </c>
      <c r="H34" s="33">
        <v>0</v>
      </c>
      <c r="I34" s="34">
        <v>4945.7749999999996</v>
      </c>
      <c r="J34" s="34">
        <v>0</v>
      </c>
    </row>
    <row r="35" spans="1:10" x14ac:dyDescent="0.25">
      <c r="A35" s="32">
        <v>44440</v>
      </c>
      <c r="B35" s="33" t="s">
        <v>10</v>
      </c>
      <c r="C35" s="33" t="s">
        <v>80</v>
      </c>
      <c r="D35" s="33" t="s">
        <v>80</v>
      </c>
      <c r="E35" s="28">
        <v>95312</v>
      </c>
      <c r="F35" s="31">
        <v>2.0269999999999997E-3</v>
      </c>
      <c r="G35" s="30">
        <v>4786.2330000000002</v>
      </c>
      <c r="H35" s="33">
        <v>0</v>
      </c>
      <c r="I35" s="34">
        <v>4786.2330000000002</v>
      </c>
      <c r="J35" s="34">
        <v>0</v>
      </c>
    </row>
    <row r="36" spans="1:10" x14ac:dyDescent="0.25">
      <c r="A36" s="32">
        <v>44470</v>
      </c>
      <c r="B36" s="33" t="s">
        <v>10</v>
      </c>
      <c r="C36" s="33" t="s">
        <v>80</v>
      </c>
      <c r="D36" s="33" t="s">
        <v>80</v>
      </c>
      <c r="E36" s="28">
        <v>95312</v>
      </c>
      <c r="F36" s="31">
        <v>2.0269999999999997E-3</v>
      </c>
      <c r="G36" s="30">
        <v>4945.7749999999996</v>
      </c>
      <c r="H36" s="33">
        <v>0</v>
      </c>
      <c r="I36" s="34">
        <v>4945.7749999999996</v>
      </c>
      <c r="J36" s="34">
        <v>0</v>
      </c>
    </row>
    <row r="37" spans="1:10" x14ac:dyDescent="0.25">
      <c r="A37" s="32">
        <v>44501</v>
      </c>
      <c r="B37" s="33" t="s">
        <v>10</v>
      </c>
      <c r="C37" s="33" t="s">
        <v>80</v>
      </c>
      <c r="D37" s="33" t="s">
        <v>80</v>
      </c>
      <c r="E37" s="28">
        <v>95312</v>
      </c>
      <c r="F37" s="31">
        <v>2.0269999999999997E-3</v>
      </c>
      <c r="G37" s="30">
        <v>4786.2330000000002</v>
      </c>
      <c r="H37" s="33">
        <v>0</v>
      </c>
      <c r="I37" s="34">
        <v>4786.2330000000002</v>
      </c>
      <c r="J37" s="34">
        <v>0</v>
      </c>
    </row>
    <row r="38" spans="1:10" x14ac:dyDescent="0.25">
      <c r="A38" s="32">
        <v>44531</v>
      </c>
      <c r="B38" s="33" t="s">
        <v>10</v>
      </c>
      <c r="C38" s="33" t="s">
        <v>80</v>
      </c>
      <c r="D38" s="33" t="s">
        <v>80</v>
      </c>
      <c r="E38" s="28">
        <v>95312</v>
      </c>
      <c r="F38" s="31">
        <v>2.0269999999999997E-3</v>
      </c>
      <c r="G38" s="30">
        <v>4945.7749999999996</v>
      </c>
      <c r="H38" s="33">
        <v>0</v>
      </c>
      <c r="I38" s="34">
        <v>4945.7749999999996</v>
      </c>
      <c r="J38" s="34">
        <v>0</v>
      </c>
    </row>
    <row r="39" spans="1:10" x14ac:dyDescent="0.25">
      <c r="A39" s="32">
        <v>44562</v>
      </c>
      <c r="B39" s="33" t="s">
        <v>10</v>
      </c>
      <c r="C39" s="33" t="s">
        <v>80</v>
      </c>
      <c r="D39" s="33" t="s">
        <v>80</v>
      </c>
      <c r="E39" s="28">
        <v>95312</v>
      </c>
      <c r="F39" s="31">
        <v>2.0269999999999997E-3</v>
      </c>
      <c r="G39" s="30">
        <v>4945.7749999999996</v>
      </c>
      <c r="H39" s="33">
        <v>0</v>
      </c>
      <c r="I39" s="34">
        <v>4945.7749999999996</v>
      </c>
      <c r="J39" s="34">
        <v>0</v>
      </c>
    </row>
    <row r="40" spans="1:10" x14ac:dyDescent="0.25">
      <c r="A40" s="32">
        <v>44593</v>
      </c>
      <c r="B40" s="33" t="s">
        <v>10</v>
      </c>
      <c r="C40" s="33" t="s">
        <v>80</v>
      </c>
      <c r="D40" s="33" t="s">
        <v>80</v>
      </c>
      <c r="E40" s="28">
        <v>95312</v>
      </c>
      <c r="F40" s="31">
        <v>2.0269999999999997E-3</v>
      </c>
      <c r="G40" s="30">
        <v>4467.1509999999998</v>
      </c>
      <c r="H40" s="33">
        <v>0</v>
      </c>
      <c r="I40" s="34">
        <v>4467.1509999999998</v>
      </c>
      <c r="J40" s="34">
        <v>0</v>
      </c>
    </row>
    <row r="41" spans="1:10" x14ac:dyDescent="0.25">
      <c r="A41" s="32">
        <v>44621</v>
      </c>
      <c r="B41" s="33" t="s">
        <v>10</v>
      </c>
      <c r="C41" s="33" t="s">
        <v>80</v>
      </c>
      <c r="D41" s="33" t="s">
        <v>80</v>
      </c>
      <c r="E41" s="28">
        <v>95312</v>
      </c>
      <c r="F41" s="31">
        <v>2.0269999999999997E-3</v>
      </c>
      <c r="G41" s="30">
        <v>4945.7749999999996</v>
      </c>
      <c r="H41" s="33">
        <v>0</v>
      </c>
      <c r="I41" s="34">
        <v>4945.7749999999996</v>
      </c>
      <c r="J41" s="34">
        <v>0</v>
      </c>
    </row>
    <row r="42" spans="1:10" x14ac:dyDescent="0.25">
      <c r="A42" s="32">
        <v>44652</v>
      </c>
      <c r="B42" s="33" t="s">
        <v>10</v>
      </c>
      <c r="C42" s="33" t="s">
        <v>80</v>
      </c>
      <c r="D42" s="33" t="s">
        <v>80</v>
      </c>
      <c r="E42" s="28">
        <v>95312</v>
      </c>
      <c r="F42" s="31">
        <v>2.0269999999999997E-3</v>
      </c>
      <c r="G42" s="30">
        <v>4786.2330000000002</v>
      </c>
      <c r="H42" s="33">
        <v>0</v>
      </c>
      <c r="I42" s="34">
        <v>4786.2330000000002</v>
      </c>
      <c r="J42" s="34">
        <v>0</v>
      </c>
    </row>
    <row r="43" spans="1:10" x14ac:dyDescent="0.25">
      <c r="A43" s="32">
        <v>44682</v>
      </c>
      <c r="B43" s="33" t="s">
        <v>10</v>
      </c>
      <c r="C43" s="33" t="s">
        <v>80</v>
      </c>
      <c r="D43" s="33" t="s">
        <v>80</v>
      </c>
      <c r="E43" s="28">
        <v>95312</v>
      </c>
      <c r="F43" s="31">
        <v>2.0269999999999997E-3</v>
      </c>
      <c r="G43" s="30">
        <v>4945.7749999999996</v>
      </c>
      <c r="H43" s="33">
        <v>0</v>
      </c>
      <c r="I43" s="34">
        <v>4945.7749999999996</v>
      </c>
      <c r="J43" s="34">
        <v>0</v>
      </c>
    </row>
    <row r="44" spans="1:10" x14ac:dyDescent="0.25">
      <c r="A44" s="32">
        <v>44713</v>
      </c>
      <c r="B44" s="33" t="s">
        <v>10</v>
      </c>
      <c r="C44" s="33" t="s">
        <v>80</v>
      </c>
      <c r="D44" s="33" t="s">
        <v>80</v>
      </c>
      <c r="E44" s="28">
        <v>95312</v>
      </c>
      <c r="F44" s="31">
        <v>2.0269999999999997E-3</v>
      </c>
      <c r="G44" s="30">
        <v>4786.2330000000002</v>
      </c>
      <c r="H44" s="33">
        <v>0</v>
      </c>
      <c r="I44" s="34">
        <v>4786.2330000000002</v>
      </c>
      <c r="J44" s="34">
        <v>0</v>
      </c>
    </row>
    <row r="45" spans="1:10" x14ac:dyDescent="0.25">
      <c r="A45" s="32">
        <v>44743</v>
      </c>
      <c r="B45" s="33" t="s">
        <v>10</v>
      </c>
      <c r="C45" s="33" t="s">
        <v>80</v>
      </c>
      <c r="D45" s="33" t="s">
        <v>80</v>
      </c>
      <c r="E45" s="28">
        <v>95312</v>
      </c>
      <c r="F45" s="31">
        <v>2.0269999999999997E-3</v>
      </c>
      <c r="G45" s="30">
        <v>4945.7749999999996</v>
      </c>
      <c r="H45" s="33">
        <v>0</v>
      </c>
      <c r="I45" s="34">
        <v>4945.7749999999996</v>
      </c>
      <c r="J45" s="34">
        <v>0</v>
      </c>
    </row>
    <row r="46" spans="1:10" x14ac:dyDescent="0.25">
      <c r="A46" s="32">
        <v>44774</v>
      </c>
      <c r="B46" s="33" t="s">
        <v>10</v>
      </c>
      <c r="C46" s="33" t="s">
        <v>80</v>
      </c>
      <c r="D46" s="33" t="s">
        <v>80</v>
      </c>
      <c r="E46" s="28">
        <v>95312</v>
      </c>
      <c r="F46" s="31">
        <v>2.0269999999999997E-3</v>
      </c>
      <c r="G46" s="30">
        <v>4945.7749999999996</v>
      </c>
      <c r="H46" s="33">
        <v>0</v>
      </c>
      <c r="I46" s="34">
        <v>4945.7749999999996</v>
      </c>
      <c r="J46" s="34">
        <v>0</v>
      </c>
    </row>
    <row r="47" spans="1:10" x14ac:dyDescent="0.25">
      <c r="A47" s="32">
        <v>44805</v>
      </c>
      <c r="B47" s="33" t="s">
        <v>10</v>
      </c>
      <c r="C47" s="33" t="s">
        <v>80</v>
      </c>
      <c r="D47" s="33" t="s">
        <v>80</v>
      </c>
      <c r="E47" s="28">
        <v>95312</v>
      </c>
      <c r="F47" s="31">
        <v>2.0269999999999997E-3</v>
      </c>
      <c r="G47" s="30">
        <v>4786.2330000000002</v>
      </c>
      <c r="H47" s="33">
        <v>0</v>
      </c>
      <c r="I47" s="34">
        <v>4786.2330000000002</v>
      </c>
      <c r="J47" s="34">
        <v>0</v>
      </c>
    </row>
    <row r="48" spans="1:10" x14ac:dyDescent="0.25">
      <c r="A48" s="32">
        <v>44835</v>
      </c>
      <c r="B48" s="33" t="s">
        <v>10</v>
      </c>
      <c r="C48" s="33" t="s">
        <v>80</v>
      </c>
      <c r="D48" s="33" t="s">
        <v>80</v>
      </c>
      <c r="E48" s="28">
        <v>95312</v>
      </c>
      <c r="F48" s="31">
        <v>2.0269999999999997E-3</v>
      </c>
      <c r="G48" s="30">
        <v>4945.7749999999996</v>
      </c>
      <c r="H48" s="33">
        <v>0</v>
      </c>
      <c r="I48" s="34">
        <v>4945.7749999999996</v>
      </c>
      <c r="J48" s="34">
        <v>0</v>
      </c>
    </row>
    <row r="49" spans="1:10" x14ac:dyDescent="0.25">
      <c r="A49" s="32">
        <v>44866</v>
      </c>
      <c r="B49" s="33" t="s">
        <v>10</v>
      </c>
      <c r="C49" s="33" t="s">
        <v>80</v>
      </c>
      <c r="D49" s="33" t="s">
        <v>80</v>
      </c>
      <c r="E49" s="28">
        <v>95312</v>
      </c>
      <c r="F49" s="31">
        <v>2.0269999999999997E-3</v>
      </c>
      <c r="G49" s="30">
        <v>4786.2330000000002</v>
      </c>
      <c r="H49" s="33">
        <v>0</v>
      </c>
      <c r="I49" s="34">
        <v>4786.2330000000002</v>
      </c>
      <c r="J49" s="34">
        <v>0</v>
      </c>
    </row>
    <row r="50" spans="1:10" x14ac:dyDescent="0.25">
      <c r="A50" s="32">
        <v>44896</v>
      </c>
      <c r="B50" s="33" t="s">
        <v>10</v>
      </c>
      <c r="C50" s="33" t="s">
        <v>80</v>
      </c>
      <c r="D50" s="33" t="s">
        <v>80</v>
      </c>
      <c r="E50" s="28">
        <v>95312</v>
      </c>
      <c r="F50" s="31">
        <v>2.0269999999999997E-3</v>
      </c>
      <c r="G50" s="30">
        <v>4945.7749999999996</v>
      </c>
      <c r="H50" s="33">
        <v>0</v>
      </c>
      <c r="I50" s="34">
        <v>4945.7749999999996</v>
      </c>
      <c r="J50" s="34">
        <v>0</v>
      </c>
    </row>
    <row r="51" spans="1:10" x14ac:dyDescent="0.25">
      <c r="A51" s="32">
        <v>44927</v>
      </c>
      <c r="B51" s="33" t="s">
        <v>10</v>
      </c>
      <c r="C51" s="33" t="s">
        <v>80</v>
      </c>
      <c r="D51" s="33" t="s">
        <v>80</v>
      </c>
      <c r="E51" s="28">
        <v>95312</v>
      </c>
      <c r="F51" s="31">
        <v>2.0269999999999997E-3</v>
      </c>
      <c r="G51" s="30">
        <v>4945.7749999999996</v>
      </c>
      <c r="H51" s="33">
        <v>0</v>
      </c>
      <c r="I51" s="34">
        <v>4945.7749999999996</v>
      </c>
      <c r="J51" s="34">
        <v>0</v>
      </c>
    </row>
    <row r="52" spans="1:10" x14ac:dyDescent="0.25">
      <c r="A52" s="32">
        <v>44958</v>
      </c>
      <c r="B52" s="33" t="s">
        <v>10</v>
      </c>
      <c r="C52" s="33" t="s">
        <v>80</v>
      </c>
      <c r="D52" s="33" t="s">
        <v>80</v>
      </c>
      <c r="E52" s="28">
        <v>95312</v>
      </c>
      <c r="F52" s="31">
        <v>2.0269999999999997E-3</v>
      </c>
      <c r="G52" s="30">
        <v>4467.1509999999998</v>
      </c>
      <c r="H52" s="33">
        <v>0</v>
      </c>
      <c r="I52" s="34">
        <v>4467.1509999999998</v>
      </c>
      <c r="J52" s="34">
        <v>0</v>
      </c>
    </row>
    <row r="53" spans="1:10" x14ac:dyDescent="0.25">
      <c r="A53" s="32">
        <v>44986</v>
      </c>
      <c r="B53" s="33" t="s">
        <v>10</v>
      </c>
      <c r="C53" s="33" t="s">
        <v>80</v>
      </c>
      <c r="D53" s="33" t="s">
        <v>80</v>
      </c>
      <c r="E53" s="28">
        <v>95312</v>
      </c>
      <c r="F53" s="31">
        <v>2.0269999999999997E-3</v>
      </c>
      <c r="G53" s="30">
        <v>4945.7749999999996</v>
      </c>
      <c r="H53" s="33">
        <v>0</v>
      </c>
      <c r="I53" s="34">
        <v>4945.7749999999996</v>
      </c>
      <c r="J53" s="34">
        <v>0</v>
      </c>
    </row>
    <row r="54" spans="1:10" x14ac:dyDescent="0.25">
      <c r="A54" s="32">
        <v>45017</v>
      </c>
      <c r="B54" s="33" t="s">
        <v>10</v>
      </c>
      <c r="C54" s="33" t="s">
        <v>80</v>
      </c>
      <c r="D54" s="33" t="s">
        <v>80</v>
      </c>
      <c r="E54" s="28">
        <v>95312</v>
      </c>
      <c r="F54" s="31">
        <v>2.0269999999999997E-3</v>
      </c>
      <c r="G54" s="30">
        <v>4786.2330000000002</v>
      </c>
      <c r="H54" s="33">
        <v>0</v>
      </c>
      <c r="I54" s="34">
        <v>4786.2330000000002</v>
      </c>
      <c r="J54" s="34">
        <v>0</v>
      </c>
    </row>
    <row r="55" spans="1:10" x14ac:dyDescent="0.25">
      <c r="A55" s="32">
        <v>45047</v>
      </c>
      <c r="B55" s="33" t="s">
        <v>10</v>
      </c>
      <c r="C55" s="33" t="s">
        <v>80</v>
      </c>
      <c r="D55" s="33" t="s">
        <v>80</v>
      </c>
      <c r="E55" s="28">
        <v>95312</v>
      </c>
      <c r="F55" s="31">
        <v>2.0269999999999997E-3</v>
      </c>
      <c r="G55" s="30">
        <v>4945.7749999999996</v>
      </c>
      <c r="H55" s="33">
        <v>0</v>
      </c>
      <c r="I55" s="34">
        <v>4945.7749999999996</v>
      </c>
      <c r="J55" s="34">
        <v>0</v>
      </c>
    </row>
    <row r="56" spans="1:10" x14ac:dyDescent="0.25">
      <c r="A56" s="32">
        <v>45078</v>
      </c>
      <c r="B56" s="33" t="s">
        <v>10</v>
      </c>
      <c r="C56" s="33" t="s">
        <v>80</v>
      </c>
      <c r="D56" s="33" t="s">
        <v>80</v>
      </c>
      <c r="E56" s="28">
        <v>95312</v>
      </c>
      <c r="F56" s="31">
        <v>2.0269999999999997E-3</v>
      </c>
      <c r="G56" s="30">
        <v>4786.2330000000002</v>
      </c>
      <c r="H56" s="33">
        <v>0</v>
      </c>
      <c r="I56" s="34">
        <v>4786.2330000000002</v>
      </c>
      <c r="J56" s="34">
        <v>0</v>
      </c>
    </row>
    <row r="57" spans="1:10" x14ac:dyDescent="0.25">
      <c r="A57" s="32">
        <v>45108</v>
      </c>
      <c r="B57" s="33" t="s">
        <v>10</v>
      </c>
      <c r="C57" s="33" t="s">
        <v>80</v>
      </c>
      <c r="D57" s="33" t="s">
        <v>80</v>
      </c>
      <c r="E57" s="28">
        <v>95312</v>
      </c>
      <c r="F57" s="31">
        <v>2.0269999999999997E-3</v>
      </c>
      <c r="G57" s="30">
        <v>4945.7749999999996</v>
      </c>
      <c r="H57" s="33">
        <v>0</v>
      </c>
      <c r="I57" s="34">
        <v>4945.7749999999996</v>
      </c>
      <c r="J57" s="34">
        <v>0</v>
      </c>
    </row>
    <row r="58" spans="1:10" x14ac:dyDescent="0.25">
      <c r="A58" s="32">
        <v>45139</v>
      </c>
      <c r="B58" s="33" t="s">
        <v>10</v>
      </c>
      <c r="C58" s="33" t="s">
        <v>80</v>
      </c>
      <c r="D58" s="33" t="s">
        <v>80</v>
      </c>
      <c r="E58" s="28">
        <v>95312</v>
      </c>
      <c r="F58" s="31">
        <v>2.0269999999999997E-3</v>
      </c>
      <c r="G58" s="30">
        <v>4945.7749999999996</v>
      </c>
      <c r="H58" s="33">
        <v>0</v>
      </c>
      <c r="I58" s="34">
        <v>4945.7749999999996</v>
      </c>
      <c r="J58" s="34">
        <v>0</v>
      </c>
    </row>
    <row r="59" spans="1:10" x14ac:dyDescent="0.25">
      <c r="A59" s="32">
        <v>45170</v>
      </c>
      <c r="B59" s="33" t="s">
        <v>10</v>
      </c>
      <c r="C59" s="33" t="s">
        <v>80</v>
      </c>
      <c r="D59" s="33" t="s">
        <v>80</v>
      </c>
      <c r="E59" s="28">
        <v>95312</v>
      </c>
      <c r="F59" s="31">
        <v>2.0269999999999997E-3</v>
      </c>
      <c r="G59" s="30">
        <v>4786.2330000000002</v>
      </c>
      <c r="H59" s="33">
        <v>0</v>
      </c>
      <c r="I59" s="34">
        <v>4786.2330000000002</v>
      </c>
      <c r="J59" s="34">
        <v>0</v>
      </c>
    </row>
    <row r="60" spans="1:10" x14ac:dyDescent="0.25">
      <c r="A60" s="32">
        <v>45200</v>
      </c>
      <c r="B60" s="33" t="s">
        <v>10</v>
      </c>
      <c r="C60" s="33" t="s">
        <v>80</v>
      </c>
      <c r="D60" s="33" t="s">
        <v>80</v>
      </c>
      <c r="E60" s="28">
        <v>95312</v>
      </c>
      <c r="F60" s="31">
        <v>2.0269999999999997E-3</v>
      </c>
      <c r="G60" s="30">
        <v>4945.7749999999996</v>
      </c>
      <c r="H60" s="33">
        <v>0</v>
      </c>
      <c r="I60" s="34">
        <v>4945.7749999999996</v>
      </c>
      <c r="J60" s="34">
        <v>0</v>
      </c>
    </row>
    <row r="61" spans="1:10" x14ac:dyDescent="0.25">
      <c r="A61" s="32">
        <v>45231</v>
      </c>
      <c r="B61" s="33" t="s">
        <v>10</v>
      </c>
      <c r="C61" s="33" t="s">
        <v>80</v>
      </c>
      <c r="D61" s="33" t="s">
        <v>80</v>
      </c>
      <c r="E61" s="28">
        <v>95312</v>
      </c>
      <c r="F61" s="31">
        <v>2.0269999999999997E-3</v>
      </c>
      <c r="G61" s="30">
        <v>4786.2330000000002</v>
      </c>
      <c r="H61" s="33">
        <v>0</v>
      </c>
      <c r="I61" s="34">
        <v>4786.2330000000002</v>
      </c>
      <c r="J61" s="34">
        <v>0</v>
      </c>
    </row>
    <row r="62" spans="1:10" x14ac:dyDescent="0.25">
      <c r="A62" s="32">
        <v>45261</v>
      </c>
      <c r="B62" s="33" t="s">
        <v>10</v>
      </c>
      <c r="C62" s="33" t="s">
        <v>80</v>
      </c>
      <c r="D62" s="33" t="s">
        <v>80</v>
      </c>
      <c r="E62" s="28">
        <v>95312</v>
      </c>
      <c r="F62" s="31">
        <v>2.0269999999999997E-3</v>
      </c>
      <c r="G62" s="30">
        <v>4945.7749999999996</v>
      </c>
      <c r="H62" s="33">
        <v>0</v>
      </c>
      <c r="I62" s="34">
        <v>4945.7749999999996</v>
      </c>
      <c r="J62" s="3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EB88-49EF-4B8F-B4DB-4F819799285C}">
  <dimension ref="A1:J59"/>
  <sheetViews>
    <sheetView showGridLines="0" zoomScale="90" zoomScaleNormal="90" workbookViewId="0">
      <selection activeCell="I11" sqref="I11"/>
    </sheetView>
  </sheetViews>
  <sheetFormatPr baseColWidth="10" defaultColWidth="9.140625" defaultRowHeight="15" x14ac:dyDescent="0.25"/>
  <cols>
    <col min="1" max="1" width="7.7109375" bestFit="1" customWidth="1"/>
    <col min="2" max="2" width="14.140625" bestFit="1" customWidth="1"/>
    <col min="3" max="3" width="7.85546875" bestFit="1" customWidth="1"/>
    <col min="4" max="4" width="23.140625" bestFit="1" customWidth="1"/>
    <col min="5" max="5" width="17.85546875" bestFit="1" customWidth="1"/>
    <col min="6" max="6" width="18.85546875" customWidth="1"/>
    <col min="7" max="7" width="23.7109375" bestFit="1" customWidth="1"/>
    <col min="8" max="8" width="17.5703125" bestFit="1" customWidth="1"/>
    <col min="9" max="9" width="14.85546875" bestFit="1" customWidth="1"/>
    <col min="10" max="10" width="17.7109375" bestFit="1" customWidth="1"/>
  </cols>
  <sheetData>
    <row r="1" spans="1:10" ht="66.599999999999994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44621</v>
      </c>
      <c r="B2" s="3" t="s">
        <v>30</v>
      </c>
      <c r="C2" s="3" t="s">
        <v>31</v>
      </c>
      <c r="D2" s="3" t="s">
        <v>32</v>
      </c>
      <c r="E2" s="3">
        <v>374.30552956211596</v>
      </c>
      <c r="F2" s="3">
        <v>7.0967566554180732E-3</v>
      </c>
      <c r="G2" s="14">
        <v>0</v>
      </c>
      <c r="H2" s="14">
        <v>4292.5690000000004</v>
      </c>
      <c r="I2" s="14">
        <v>4292.5690000000004</v>
      </c>
      <c r="J2" s="14">
        <v>0</v>
      </c>
    </row>
    <row r="3" spans="1:10" x14ac:dyDescent="0.25">
      <c r="A3" s="2">
        <v>44652</v>
      </c>
      <c r="B3" s="3" t="s">
        <v>30</v>
      </c>
      <c r="C3" s="3" t="s">
        <v>31</v>
      </c>
      <c r="D3" s="3" t="s">
        <v>32</v>
      </c>
      <c r="E3" s="3">
        <v>374.30552956211596</v>
      </c>
      <c r="F3" s="3">
        <v>7.0967566554180732E-3</v>
      </c>
      <c r="G3" s="14">
        <v>0</v>
      </c>
      <c r="H3" s="14">
        <v>5628.2990399999999</v>
      </c>
      <c r="I3" s="14">
        <v>5628.2990399999999</v>
      </c>
      <c r="J3" s="14">
        <v>0</v>
      </c>
    </row>
    <row r="4" spans="1:10" x14ac:dyDescent="0.25">
      <c r="A4" s="2">
        <v>44682</v>
      </c>
      <c r="B4" s="3" t="s">
        <v>30</v>
      </c>
      <c r="C4" s="3" t="s">
        <v>31</v>
      </c>
      <c r="D4" s="3" t="s">
        <v>32</v>
      </c>
      <c r="E4" s="3">
        <v>374.30552956211596</v>
      </c>
      <c r="F4" s="3">
        <v>7.0967566554180732E-3</v>
      </c>
      <c r="G4" s="14">
        <v>0</v>
      </c>
      <c r="H4" s="14">
        <v>5815.9090080000005</v>
      </c>
      <c r="I4" s="14">
        <v>5815.9090080000005</v>
      </c>
      <c r="J4" s="14">
        <v>0</v>
      </c>
    </row>
    <row r="5" spans="1:10" x14ac:dyDescent="0.25">
      <c r="A5" s="2">
        <v>44713</v>
      </c>
      <c r="B5" s="3" t="s">
        <v>30</v>
      </c>
      <c r="C5" s="3" t="s">
        <v>31</v>
      </c>
      <c r="D5" s="3" t="s">
        <v>32</v>
      </c>
      <c r="E5" s="3">
        <v>374.30552956211596</v>
      </c>
      <c r="F5" s="3">
        <v>7.0967566554180732E-3</v>
      </c>
      <c r="G5" s="14">
        <v>0</v>
      </c>
      <c r="H5" s="14">
        <v>5628.2990399999999</v>
      </c>
      <c r="I5" s="14">
        <v>5628.2990399999999</v>
      </c>
      <c r="J5" s="14">
        <v>0</v>
      </c>
    </row>
    <row r="6" spans="1:10" x14ac:dyDescent="0.25">
      <c r="A6" s="2">
        <v>44743</v>
      </c>
      <c r="B6" s="3" t="s">
        <v>30</v>
      </c>
      <c r="C6" s="3" t="s">
        <v>31</v>
      </c>
      <c r="D6" s="3" t="s">
        <v>32</v>
      </c>
      <c r="E6" s="3">
        <v>374.30552956211596</v>
      </c>
      <c r="F6" s="3">
        <v>7.0967566554180732E-3</v>
      </c>
      <c r="G6" s="14">
        <v>97.452000000000226</v>
      </c>
      <c r="H6" s="14">
        <v>5395</v>
      </c>
      <c r="I6" s="14">
        <v>5492.4520000000002</v>
      </c>
      <c r="J6" s="14">
        <v>0</v>
      </c>
    </row>
    <row r="7" spans="1:10" x14ac:dyDescent="0.25">
      <c r="A7" s="2">
        <v>44774</v>
      </c>
      <c r="B7" s="3" t="s">
        <v>30</v>
      </c>
      <c r="C7" s="3" t="s">
        <v>31</v>
      </c>
      <c r="D7" s="3" t="s">
        <v>32</v>
      </c>
      <c r="E7" s="3">
        <v>374.30552956211596</v>
      </c>
      <c r="F7" s="3">
        <v>7.0967566554180732E-3</v>
      </c>
      <c r="G7" s="14">
        <v>22.90900800000054</v>
      </c>
      <c r="H7" s="14">
        <v>5793</v>
      </c>
      <c r="I7" s="14">
        <v>5815.9090080000005</v>
      </c>
      <c r="J7" s="14">
        <v>0</v>
      </c>
    </row>
    <row r="8" spans="1:10" x14ac:dyDescent="0.25">
      <c r="A8" s="2">
        <v>44805</v>
      </c>
      <c r="B8" s="3" t="s">
        <v>30</v>
      </c>
      <c r="C8" s="3" t="s">
        <v>31</v>
      </c>
      <c r="D8" s="3" t="s">
        <v>32</v>
      </c>
      <c r="E8" s="3">
        <v>374.30552956211596</v>
      </c>
      <c r="F8" s="3">
        <v>7.0967566554180732E-3</v>
      </c>
      <c r="G8" s="14">
        <v>20.299039999999877</v>
      </c>
      <c r="H8" s="14">
        <v>5608</v>
      </c>
      <c r="I8" s="14">
        <v>5628.2990399999999</v>
      </c>
      <c r="J8" s="14">
        <v>0</v>
      </c>
    </row>
    <row r="9" spans="1:10" x14ac:dyDescent="0.25">
      <c r="A9" s="2">
        <v>44835</v>
      </c>
      <c r="B9" s="3" t="s">
        <v>30</v>
      </c>
      <c r="C9" s="3" t="s">
        <v>31</v>
      </c>
      <c r="D9" s="3" t="s">
        <v>32</v>
      </c>
      <c r="E9" s="3">
        <v>374.30552956211596</v>
      </c>
      <c r="F9" s="3">
        <v>7.0967566554180732E-3</v>
      </c>
      <c r="G9" s="14">
        <v>22.90900800000054</v>
      </c>
      <c r="H9" s="14">
        <v>5793</v>
      </c>
      <c r="I9" s="14">
        <v>5815.9090080000005</v>
      </c>
      <c r="J9" s="14">
        <v>0</v>
      </c>
    </row>
    <row r="10" spans="1:10" x14ac:dyDescent="0.25">
      <c r="A10" s="2">
        <v>44866</v>
      </c>
      <c r="B10" s="3" t="s">
        <v>30</v>
      </c>
      <c r="C10" s="3" t="s">
        <v>31</v>
      </c>
      <c r="D10" s="3" t="s">
        <v>32</v>
      </c>
      <c r="E10" s="3">
        <v>374.30552956211596</v>
      </c>
      <c r="F10" s="3">
        <v>7.0967566554180732E-3</v>
      </c>
      <c r="G10" s="14">
        <v>20.299039999999877</v>
      </c>
      <c r="H10" s="14">
        <v>5608</v>
      </c>
      <c r="I10" s="14">
        <v>5628.2990399999999</v>
      </c>
      <c r="J10" s="14">
        <v>0</v>
      </c>
    </row>
    <row r="11" spans="1:10" x14ac:dyDescent="0.25">
      <c r="A11" s="2">
        <v>44896</v>
      </c>
      <c r="B11" s="3" t="s">
        <v>30</v>
      </c>
      <c r="C11" s="3" t="s">
        <v>31</v>
      </c>
      <c r="D11" s="3" t="s">
        <v>32</v>
      </c>
      <c r="E11" s="3">
        <v>374.30552956211596</v>
      </c>
      <c r="F11" s="3">
        <v>7.0967566554180732E-3</v>
      </c>
      <c r="G11" s="14">
        <v>1976.9090080000005</v>
      </c>
      <c r="H11" s="14">
        <v>3839</v>
      </c>
      <c r="I11" s="14">
        <v>5815.9090080000005</v>
      </c>
      <c r="J11" s="14">
        <v>0</v>
      </c>
    </row>
    <row r="12" spans="1:10" x14ac:dyDescent="0.25">
      <c r="A12" s="2">
        <v>44927</v>
      </c>
      <c r="B12" s="3" t="s">
        <v>30</v>
      </c>
      <c r="C12" s="3" t="s">
        <v>31</v>
      </c>
      <c r="D12" s="3" t="s">
        <v>32</v>
      </c>
      <c r="E12" s="3">
        <v>374.30552956211596</v>
      </c>
      <c r="F12" s="3">
        <v>7.0967566554180732E-3</v>
      </c>
      <c r="G12" s="14">
        <v>5815.9090080000005</v>
      </c>
      <c r="H12" s="14">
        <v>0</v>
      </c>
      <c r="I12" s="14">
        <v>5815.9090080000005</v>
      </c>
      <c r="J12" s="14">
        <v>0</v>
      </c>
    </row>
    <row r="13" spans="1:10" x14ac:dyDescent="0.25">
      <c r="A13" s="2">
        <v>44958</v>
      </c>
      <c r="B13" s="3" t="s">
        <v>30</v>
      </c>
      <c r="C13" s="3" t="s">
        <v>31</v>
      </c>
      <c r="D13" s="3" t="s">
        <v>32</v>
      </c>
      <c r="E13" s="3">
        <v>374.30552956211596</v>
      </c>
      <c r="F13" s="3">
        <v>7.0967566554180732E-3</v>
      </c>
      <c r="G13" s="14">
        <v>5253.0791040000004</v>
      </c>
      <c r="H13" s="14">
        <v>0</v>
      </c>
      <c r="I13" s="14">
        <v>5253.0791040000004</v>
      </c>
      <c r="J13" s="14">
        <v>0</v>
      </c>
    </row>
    <row r="14" spans="1:10" x14ac:dyDescent="0.25">
      <c r="A14" s="2">
        <v>44986</v>
      </c>
      <c r="B14" s="3" t="s">
        <v>30</v>
      </c>
      <c r="C14" s="3" t="s">
        <v>31</v>
      </c>
      <c r="D14" s="3" t="s">
        <v>32</v>
      </c>
      <c r="E14" s="3">
        <v>374.30552956211596</v>
      </c>
      <c r="F14" s="3">
        <v>7.0967566554180732E-3</v>
      </c>
      <c r="G14" s="14">
        <v>5815.9090080000005</v>
      </c>
      <c r="H14" s="14">
        <v>0</v>
      </c>
      <c r="I14" s="14">
        <v>5815.9090080000005</v>
      </c>
      <c r="J14" s="14">
        <v>0</v>
      </c>
    </row>
    <row r="15" spans="1:10" x14ac:dyDescent="0.25">
      <c r="A15" s="2">
        <v>45017</v>
      </c>
      <c r="B15" s="3" t="s">
        <v>30</v>
      </c>
      <c r="C15" s="3" t="s">
        <v>31</v>
      </c>
      <c r="D15" s="3" t="s">
        <v>32</v>
      </c>
      <c r="E15" s="3">
        <v>374.30552956211596</v>
      </c>
      <c r="F15" s="3">
        <v>7.0967566554180732E-3</v>
      </c>
      <c r="G15" s="14">
        <v>5628.2990399999999</v>
      </c>
      <c r="H15" s="14">
        <v>0</v>
      </c>
      <c r="I15" s="14">
        <v>5628.2990399999999</v>
      </c>
      <c r="J15" s="14">
        <v>0</v>
      </c>
    </row>
    <row r="16" spans="1:10" x14ac:dyDescent="0.25">
      <c r="A16" s="2">
        <v>45047</v>
      </c>
      <c r="B16" s="3" t="s">
        <v>30</v>
      </c>
      <c r="C16" s="3" t="s">
        <v>31</v>
      </c>
      <c r="D16" s="3" t="s">
        <v>32</v>
      </c>
      <c r="E16" s="3">
        <v>374.30552956211596</v>
      </c>
      <c r="F16" s="3">
        <v>7.0967566554180732E-3</v>
      </c>
      <c r="G16" s="14">
        <v>5815.9090080000005</v>
      </c>
      <c r="H16" s="14">
        <v>0</v>
      </c>
      <c r="I16" s="14">
        <v>5815.9090080000005</v>
      </c>
      <c r="J16" s="14">
        <v>0</v>
      </c>
    </row>
    <row r="17" spans="1:10" x14ac:dyDescent="0.25">
      <c r="A17" s="2">
        <v>45078</v>
      </c>
      <c r="B17" s="3" t="s">
        <v>30</v>
      </c>
      <c r="C17" s="3" t="s">
        <v>31</v>
      </c>
      <c r="D17" s="3" t="s">
        <v>32</v>
      </c>
      <c r="E17" s="3">
        <v>374.30552956211596</v>
      </c>
      <c r="F17" s="3">
        <v>7.0967566554180732E-3</v>
      </c>
      <c r="G17" s="14">
        <v>5628.2990399999999</v>
      </c>
      <c r="H17" s="14">
        <v>0</v>
      </c>
      <c r="I17" s="14">
        <v>5628.2990399999999</v>
      </c>
      <c r="J17" s="14">
        <v>0</v>
      </c>
    </row>
    <row r="18" spans="1:10" x14ac:dyDescent="0.25">
      <c r="A18" s="2">
        <v>45108</v>
      </c>
      <c r="B18" s="3" t="s">
        <v>30</v>
      </c>
      <c r="C18" s="3" t="s">
        <v>31</v>
      </c>
      <c r="D18" s="3" t="s">
        <v>32</v>
      </c>
      <c r="E18" s="3">
        <v>374.30552956211596</v>
      </c>
      <c r="F18" s="3">
        <v>7.0967566554180732E-3</v>
      </c>
      <c r="G18" s="14">
        <v>0</v>
      </c>
      <c r="H18" s="14">
        <v>0</v>
      </c>
      <c r="I18" s="14">
        <v>0</v>
      </c>
      <c r="J18" s="14">
        <v>0</v>
      </c>
    </row>
    <row r="19" spans="1:10" x14ac:dyDescent="0.25">
      <c r="A19" s="2">
        <v>45139</v>
      </c>
      <c r="B19" s="3" t="s">
        <v>30</v>
      </c>
      <c r="C19" s="3" t="s">
        <v>31</v>
      </c>
      <c r="D19" s="3" t="s">
        <v>32</v>
      </c>
      <c r="E19" s="3">
        <v>374.30552956211596</v>
      </c>
      <c r="F19" s="3">
        <v>7.0967566554180732E-3</v>
      </c>
      <c r="G19" s="14">
        <v>0</v>
      </c>
      <c r="H19" s="14">
        <v>0</v>
      </c>
      <c r="I19" s="14">
        <v>0</v>
      </c>
      <c r="J19" s="14">
        <v>0</v>
      </c>
    </row>
    <row r="20" spans="1:10" x14ac:dyDescent="0.25">
      <c r="A20" s="2">
        <v>45170</v>
      </c>
      <c r="B20" s="3" t="s">
        <v>30</v>
      </c>
      <c r="C20" s="3" t="s">
        <v>31</v>
      </c>
      <c r="D20" s="3" t="s">
        <v>32</v>
      </c>
      <c r="E20" s="3">
        <v>374.30552956211596</v>
      </c>
      <c r="F20" s="3">
        <v>7.0967566554180732E-3</v>
      </c>
      <c r="G20" s="14">
        <v>0</v>
      </c>
      <c r="H20" s="14">
        <v>0</v>
      </c>
      <c r="I20" s="14">
        <v>0</v>
      </c>
      <c r="J20" s="14">
        <v>0</v>
      </c>
    </row>
    <row r="21" spans="1:10" x14ac:dyDescent="0.25">
      <c r="A21" s="2">
        <v>45200</v>
      </c>
      <c r="B21" s="3" t="s">
        <v>30</v>
      </c>
      <c r="C21" s="3" t="s">
        <v>31</v>
      </c>
      <c r="D21" s="3" t="s">
        <v>32</v>
      </c>
      <c r="E21" s="3">
        <v>374.30552956211596</v>
      </c>
      <c r="F21" s="3">
        <v>7.0967566554180732E-3</v>
      </c>
      <c r="G21" s="14">
        <v>0</v>
      </c>
      <c r="H21" s="14">
        <v>0</v>
      </c>
      <c r="I21" s="14">
        <v>0</v>
      </c>
      <c r="J21" s="14">
        <v>0</v>
      </c>
    </row>
    <row r="22" spans="1:10" x14ac:dyDescent="0.25">
      <c r="A22" s="2">
        <v>45231</v>
      </c>
      <c r="B22" s="3" t="s">
        <v>30</v>
      </c>
      <c r="C22" s="3" t="s">
        <v>31</v>
      </c>
      <c r="D22" s="3" t="s">
        <v>32</v>
      </c>
      <c r="E22" s="3">
        <v>374.30552956211596</v>
      </c>
      <c r="F22" s="3">
        <v>7.0967566554180732E-3</v>
      </c>
      <c r="G22" s="14">
        <v>0</v>
      </c>
      <c r="H22" s="14">
        <v>0</v>
      </c>
      <c r="I22" s="14">
        <v>0</v>
      </c>
      <c r="J22" s="14">
        <v>0</v>
      </c>
    </row>
    <row r="23" spans="1:10" x14ac:dyDescent="0.25">
      <c r="A23" s="2">
        <v>45261</v>
      </c>
      <c r="B23" s="3" t="s">
        <v>30</v>
      </c>
      <c r="C23" s="3" t="s">
        <v>31</v>
      </c>
      <c r="D23" s="3" t="s">
        <v>32</v>
      </c>
      <c r="E23" s="3">
        <v>374.30552956211596</v>
      </c>
      <c r="F23" s="3">
        <v>7.0967566554180732E-3</v>
      </c>
      <c r="G23" s="14">
        <v>0</v>
      </c>
      <c r="H23" s="14">
        <v>0</v>
      </c>
      <c r="I23" s="14">
        <v>0</v>
      </c>
      <c r="J23" s="14">
        <v>0</v>
      </c>
    </row>
    <row r="24" spans="1:10" x14ac:dyDescent="0.25">
      <c r="A24" s="2">
        <v>45292</v>
      </c>
      <c r="B24" s="3" t="s">
        <v>30</v>
      </c>
      <c r="C24" s="3" t="s">
        <v>31</v>
      </c>
      <c r="D24" s="3" t="s">
        <v>32</v>
      </c>
      <c r="E24" s="3">
        <v>374.30552956211596</v>
      </c>
      <c r="F24" s="3">
        <v>7.0967566554180732E-3</v>
      </c>
      <c r="G24" s="14">
        <v>0</v>
      </c>
      <c r="H24" s="14">
        <v>0</v>
      </c>
      <c r="I24" s="14">
        <v>0</v>
      </c>
      <c r="J24" s="14">
        <v>0</v>
      </c>
    </row>
    <row r="25" spans="1:10" x14ac:dyDescent="0.25">
      <c r="A25" s="2">
        <v>45323</v>
      </c>
      <c r="B25" s="3" t="s">
        <v>30</v>
      </c>
      <c r="C25" s="3" t="s">
        <v>31</v>
      </c>
      <c r="D25" s="3" t="s">
        <v>32</v>
      </c>
      <c r="E25" s="3">
        <v>374.30552956211596</v>
      </c>
      <c r="F25" s="3">
        <v>7.0967566554180732E-3</v>
      </c>
      <c r="G25" s="14">
        <v>0</v>
      </c>
      <c r="H25" s="14">
        <v>0</v>
      </c>
      <c r="I25" s="14">
        <v>0</v>
      </c>
      <c r="J25" s="14">
        <v>0</v>
      </c>
    </row>
    <row r="26" spans="1:10" x14ac:dyDescent="0.25">
      <c r="A26" s="2">
        <v>45352</v>
      </c>
      <c r="B26" s="3" t="s">
        <v>30</v>
      </c>
      <c r="C26" s="3" t="s">
        <v>31</v>
      </c>
      <c r="D26" s="3" t="s">
        <v>32</v>
      </c>
      <c r="E26" s="3">
        <v>374.30552956211596</v>
      </c>
      <c r="F26" s="3">
        <v>7.0967566554180732E-3</v>
      </c>
      <c r="G26" s="14">
        <v>0</v>
      </c>
      <c r="H26" s="14">
        <v>0</v>
      </c>
      <c r="I26" s="14">
        <v>0</v>
      </c>
      <c r="J26" s="14">
        <v>0</v>
      </c>
    </row>
    <row r="27" spans="1:10" x14ac:dyDescent="0.25">
      <c r="A27" s="2">
        <v>45383</v>
      </c>
      <c r="B27" s="3" t="s">
        <v>30</v>
      </c>
      <c r="C27" s="3" t="s">
        <v>31</v>
      </c>
      <c r="D27" s="3" t="s">
        <v>32</v>
      </c>
      <c r="E27" s="3">
        <v>374.30552956211596</v>
      </c>
      <c r="F27" s="3">
        <v>7.0967566554180732E-3</v>
      </c>
      <c r="G27" s="14">
        <v>0</v>
      </c>
      <c r="H27" s="14">
        <v>0</v>
      </c>
      <c r="I27" s="14">
        <v>0</v>
      </c>
      <c r="J27" s="14">
        <v>0</v>
      </c>
    </row>
    <row r="28" spans="1:10" x14ac:dyDescent="0.25">
      <c r="A28" s="2">
        <v>45413</v>
      </c>
      <c r="B28" s="3" t="s">
        <v>30</v>
      </c>
      <c r="C28" s="3" t="s">
        <v>31</v>
      </c>
      <c r="D28" s="3" t="s">
        <v>32</v>
      </c>
      <c r="E28" s="3">
        <v>374.30552956211596</v>
      </c>
      <c r="F28" s="3">
        <v>7.0967566554180732E-3</v>
      </c>
      <c r="G28" s="14">
        <v>0</v>
      </c>
      <c r="H28" s="14">
        <v>0</v>
      </c>
      <c r="I28" s="14">
        <v>0</v>
      </c>
      <c r="J28" s="14">
        <v>0</v>
      </c>
    </row>
    <row r="29" spans="1:10" x14ac:dyDescent="0.25">
      <c r="A29" s="2">
        <v>45444</v>
      </c>
      <c r="B29" s="3" t="s">
        <v>30</v>
      </c>
      <c r="C29" s="3" t="s">
        <v>31</v>
      </c>
      <c r="D29" s="3" t="s">
        <v>32</v>
      </c>
      <c r="E29" s="3">
        <v>374.30552956211596</v>
      </c>
      <c r="F29" s="3">
        <v>7.0967566554180732E-3</v>
      </c>
      <c r="G29" s="14">
        <v>0</v>
      </c>
      <c r="H29" s="14">
        <v>0</v>
      </c>
      <c r="I29" s="14">
        <v>0</v>
      </c>
      <c r="J29" s="14">
        <v>0</v>
      </c>
    </row>
    <row r="30" spans="1:10" x14ac:dyDescent="0.25">
      <c r="A30" s="2">
        <v>45474</v>
      </c>
      <c r="B30" s="3" t="s">
        <v>30</v>
      </c>
      <c r="C30" s="3" t="s">
        <v>31</v>
      </c>
      <c r="D30" s="3" t="s">
        <v>32</v>
      </c>
      <c r="E30" s="3">
        <v>374.30552956211596</v>
      </c>
      <c r="F30" s="3">
        <v>7.0967566554180732E-3</v>
      </c>
      <c r="G30" s="14">
        <v>0</v>
      </c>
      <c r="H30" s="14">
        <v>0</v>
      </c>
      <c r="I30" s="14">
        <v>0</v>
      </c>
      <c r="J30" s="14">
        <v>0</v>
      </c>
    </row>
    <row r="31" spans="1:10" x14ac:dyDescent="0.25">
      <c r="A31" s="2">
        <v>45505</v>
      </c>
      <c r="B31" s="3" t="s">
        <v>30</v>
      </c>
      <c r="C31" s="3" t="s">
        <v>31</v>
      </c>
      <c r="D31" s="3" t="s">
        <v>32</v>
      </c>
      <c r="E31" s="3">
        <v>374.30552956211596</v>
      </c>
      <c r="F31" s="3">
        <v>7.0967566554180732E-3</v>
      </c>
      <c r="G31" s="14">
        <v>0</v>
      </c>
      <c r="H31" s="14">
        <v>0</v>
      </c>
      <c r="I31" s="14">
        <v>0</v>
      </c>
      <c r="J31" s="14">
        <v>0</v>
      </c>
    </row>
    <row r="32" spans="1:10" x14ac:dyDescent="0.25">
      <c r="A32" s="2">
        <v>45536</v>
      </c>
      <c r="B32" s="3" t="s">
        <v>30</v>
      </c>
      <c r="C32" s="3" t="s">
        <v>31</v>
      </c>
      <c r="D32" s="3" t="s">
        <v>32</v>
      </c>
      <c r="E32" s="3">
        <v>374.30552956211596</v>
      </c>
      <c r="F32" s="3">
        <v>7.0967566554180732E-3</v>
      </c>
      <c r="G32" s="14">
        <v>0</v>
      </c>
      <c r="H32" s="14">
        <v>0</v>
      </c>
      <c r="I32" s="14">
        <v>0</v>
      </c>
      <c r="J32" s="14">
        <v>0</v>
      </c>
    </row>
    <row r="33" spans="1:10" x14ac:dyDescent="0.25">
      <c r="A33" s="2">
        <v>45566</v>
      </c>
      <c r="B33" s="3" t="s">
        <v>30</v>
      </c>
      <c r="C33" s="3" t="s">
        <v>31</v>
      </c>
      <c r="D33" s="3" t="s">
        <v>32</v>
      </c>
      <c r="E33" s="3">
        <v>374.30552956211596</v>
      </c>
      <c r="F33" s="3">
        <v>7.0967566554180732E-3</v>
      </c>
      <c r="G33" s="14">
        <v>0</v>
      </c>
      <c r="H33" s="14">
        <v>0</v>
      </c>
      <c r="I33" s="14">
        <v>0</v>
      </c>
      <c r="J33" s="14">
        <v>0</v>
      </c>
    </row>
    <row r="34" spans="1:10" x14ac:dyDescent="0.25">
      <c r="A34" s="2">
        <v>45597</v>
      </c>
      <c r="B34" s="3" t="s">
        <v>30</v>
      </c>
      <c r="C34" s="3" t="s">
        <v>31</v>
      </c>
      <c r="D34" s="3" t="s">
        <v>32</v>
      </c>
      <c r="E34" s="3">
        <v>374.30552956211596</v>
      </c>
      <c r="F34" s="3">
        <v>7.0967566554180732E-3</v>
      </c>
      <c r="G34" s="14">
        <v>0</v>
      </c>
      <c r="H34" s="14">
        <v>0</v>
      </c>
      <c r="I34" s="14">
        <v>0</v>
      </c>
      <c r="J34" s="14">
        <v>0</v>
      </c>
    </row>
    <row r="35" spans="1:10" x14ac:dyDescent="0.25">
      <c r="A35" s="2">
        <v>45627</v>
      </c>
      <c r="B35" s="3" t="s">
        <v>30</v>
      </c>
      <c r="C35" s="3" t="s">
        <v>31</v>
      </c>
      <c r="D35" s="3" t="s">
        <v>32</v>
      </c>
      <c r="E35" s="3">
        <v>374.30552956211596</v>
      </c>
      <c r="F35" s="3">
        <v>7.0967566554180732E-3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2">
        <v>45658</v>
      </c>
      <c r="B36" s="3" t="s">
        <v>30</v>
      </c>
      <c r="C36" s="3" t="s">
        <v>31</v>
      </c>
      <c r="D36" s="3" t="s">
        <v>32</v>
      </c>
      <c r="E36" s="3">
        <v>374.30552956211596</v>
      </c>
      <c r="F36" s="3">
        <v>7.0967566554180732E-3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2">
        <v>45689</v>
      </c>
      <c r="B37" s="3" t="s">
        <v>30</v>
      </c>
      <c r="C37" s="3" t="s">
        <v>31</v>
      </c>
      <c r="D37" s="3" t="s">
        <v>32</v>
      </c>
      <c r="E37" s="3">
        <v>374.30552956211596</v>
      </c>
      <c r="F37" s="3">
        <v>7.0967566554180732E-3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2">
        <v>45717</v>
      </c>
      <c r="B38" s="3" t="s">
        <v>30</v>
      </c>
      <c r="C38" s="3" t="s">
        <v>31</v>
      </c>
      <c r="D38" s="3" t="s">
        <v>32</v>
      </c>
      <c r="E38" s="3">
        <v>374.30552956211596</v>
      </c>
      <c r="F38" s="3">
        <v>7.0967566554180732E-3</v>
      </c>
      <c r="G38" s="14">
        <v>0</v>
      </c>
      <c r="H38" s="14">
        <v>0</v>
      </c>
      <c r="I38" s="14">
        <v>0</v>
      </c>
      <c r="J38" s="14">
        <v>0</v>
      </c>
    </row>
    <row r="39" spans="1:10" x14ac:dyDescent="0.25">
      <c r="A39" s="2">
        <v>45748</v>
      </c>
      <c r="B39" s="3" t="s">
        <v>30</v>
      </c>
      <c r="C39" s="3" t="s">
        <v>31</v>
      </c>
      <c r="D39" s="3" t="s">
        <v>32</v>
      </c>
      <c r="E39" s="3">
        <v>374.30552956211596</v>
      </c>
      <c r="F39" s="3">
        <v>7.0967566554180732E-3</v>
      </c>
      <c r="G39" s="14">
        <v>0</v>
      </c>
      <c r="H39" s="14">
        <v>0</v>
      </c>
      <c r="I39" s="14">
        <v>0</v>
      </c>
      <c r="J39" s="14">
        <v>0</v>
      </c>
    </row>
    <row r="40" spans="1:10" x14ac:dyDescent="0.25">
      <c r="A40" s="2">
        <v>45778</v>
      </c>
      <c r="B40" s="3" t="s">
        <v>30</v>
      </c>
      <c r="C40" s="3" t="s">
        <v>31</v>
      </c>
      <c r="D40" s="3" t="s">
        <v>32</v>
      </c>
      <c r="E40" s="3">
        <v>374.30552956211596</v>
      </c>
      <c r="F40" s="3">
        <v>7.0967566554180732E-3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2">
        <v>45809</v>
      </c>
      <c r="B41" s="3" t="s">
        <v>30</v>
      </c>
      <c r="C41" s="3" t="s">
        <v>31</v>
      </c>
      <c r="D41" s="3" t="s">
        <v>32</v>
      </c>
      <c r="E41" s="3">
        <v>374.30552956211596</v>
      </c>
      <c r="F41" s="3">
        <v>7.0967566554180732E-3</v>
      </c>
      <c r="G41" s="14">
        <v>0</v>
      </c>
      <c r="H41" s="14">
        <v>0</v>
      </c>
      <c r="I41" s="14">
        <v>0</v>
      </c>
      <c r="J41" s="14">
        <v>0</v>
      </c>
    </row>
    <row r="42" spans="1:10" x14ac:dyDescent="0.25">
      <c r="A42" s="2">
        <v>45839</v>
      </c>
      <c r="B42" s="3" t="s">
        <v>30</v>
      </c>
      <c r="C42" s="3" t="s">
        <v>31</v>
      </c>
      <c r="D42" s="3" t="s">
        <v>32</v>
      </c>
      <c r="E42" s="3">
        <v>374.30552956211596</v>
      </c>
      <c r="F42" s="3">
        <v>7.0967566554180732E-3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2">
        <v>45870</v>
      </c>
      <c r="B43" s="3" t="s">
        <v>30</v>
      </c>
      <c r="C43" s="3" t="s">
        <v>31</v>
      </c>
      <c r="D43" s="3" t="s">
        <v>32</v>
      </c>
      <c r="E43" s="3">
        <v>374.30552956211596</v>
      </c>
      <c r="F43" s="3">
        <v>7.0967566554180732E-3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2">
        <v>45901</v>
      </c>
      <c r="B44" s="3" t="s">
        <v>30</v>
      </c>
      <c r="C44" s="3" t="s">
        <v>31</v>
      </c>
      <c r="D44" s="3" t="s">
        <v>32</v>
      </c>
      <c r="E44" s="3">
        <v>374.30552956211596</v>
      </c>
      <c r="F44" s="3">
        <v>7.0967566554180732E-3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2">
        <v>45931</v>
      </c>
      <c r="B45" s="3" t="s">
        <v>30</v>
      </c>
      <c r="C45" s="3" t="s">
        <v>31</v>
      </c>
      <c r="D45" s="3" t="s">
        <v>32</v>
      </c>
      <c r="E45" s="3">
        <v>374.30552956211596</v>
      </c>
      <c r="F45" s="3">
        <v>7.0967566554180732E-3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2">
        <v>45962</v>
      </c>
      <c r="B46" s="3" t="s">
        <v>30</v>
      </c>
      <c r="C46" s="3" t="s">
        <v>31</v>
      </c>
      <c r="D46" s="3" t="s">
        <v>32</v>
      </c>
      <c r="E46" s="3">
        <v>374.30552956211596</v>
      </c>
      <c r="F46" s="3">
        <v>7.0967566554180732E-3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2">
        <v>45992</v>
      </c>
      <c r="B47" s="3" t="s">
        <v>30</v>
      </c>
      <c r="C47" s="3" t="s">
        <v>31</v>
      </c>
      <c r="D47" s="3" t="s">
        <v>32</v>
      </c>
      <c r="E47" s="3">
        <v>374.30552956211596</v>
      </c>
      <c r="F47" s="3">
        <v>7.0967566554180732E-3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2">
        <v>46023</v>
      </c>
      <c r="B48" s="3" t="s">
        <v>30</v>
      </c>
      <c r="C48" s="3" t="s">
        <v>31</v>
      </c>
      <c r="D48" s="3" t="s">
        <v>32</v>
      </c>
      <c r="E48" s="3">
        <v>374.30552956211596</v>
      </c>
      <c r="F48" s="3">
        <v>7.0967566554180732E-3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2">
        <v>46054</v>
      </c>
      <c r="B49" s="3" t="s">
        <v>30</v>
      </c>
      <c r="C49" s="3" t="s">
        <v>31</v>
      </c>
      <c r="D49" s="3" t="s">
        <v>32</v>
      </c>
      <c r="E49" s="3">
        <v>374.30552956211596</v>
      </c>
      <c r="F49" s="3">
        <v>7.0967566554180732E-3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2">
        <v>46082</v>
      </c>
      <c r="B50" s="3" t="s">
        <v>30</v>
      </c>
      <c r="C50" s="3" t="s">
        <v>31</v>
      </c>
      <c r="D50" s="3" t="s">
        <v>32</v>
      </c>
      <c r="E50" s="3">
        <v>374.30552956211596</v>
      </c>
      <c r="F50" s="3">
        <v>7.0967566554180732E-3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2">
        <v>46113</v>
      </c>
      <c r="B51" s="3" t="s">
        <v>30</v>
      </c>
      <c r="C51" s="3" t="s">
        <v>31</v>
      </c>
      <c r="D51" s="3" t="s">
        <v>32</v>
      </c>
      <c r="E51" s="3">
        <v>374.30552956211596</v>
      </c>
      <c r="F51" s="3">
        <v>7.0967566554180732E-3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2">
        <v>46143</v>
      </c>
      <c r="B52" s="3" t="s">
        <v>30</v>
      </c>
      <c r="C52" s="3" t="s">
        <v>31</v>
      </c>
      <c r="D52" s="3" t="s">
        <v>32</v>
      </c>
      <c r="E52" s="3">
        <v>374.30552956211596</v>
      </c>
      <c r="F52" s="3">
        <v>7.0967566554180732E-3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2">
        <v>46174</v>
      </c>
      <c r="B53" s="3" t="s">
        <v>30</v>
      </c>
      <c r="C53" s="3" t="s">
        <v>31</v>
      </c>
      <c r="D53" s="3" t="s">
        <v>32</v>
      </c>
      <c r="E53" s="3">
        <v>374.30552956211596</v>
      </c>
      <c r="F53" s="3">
        <v>7.0967566554180732E-3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2">
        <v>46204</v>
      </c>
      <c r="B54" s="3" t="s">
        <v>30</v>
      </c>
      <c r="C54" s="3" t="s">
        <v>31</v>
      </c>
      <c r="D54" s="3" t="s">
        <v>32</v>
      </c>
      <c r="E54" s="3">
        <v>374.30552956211596</v>
      </c>
      <c r="F54" s="3">
        <v>7.0967566554180732E-3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2">
        <v>46235</v>
      </c>
      <c r="B55" s="3" t="s">
        <v>30</v>
      </c>
      <c r="C55" s="3" t="s">
        <v>31</v>
      </c>
      <c r="D55" s="3" t="s">
        <v>32</v>
      </c>
      <c r="E55" s="3">
        <v>374.30552956211596</v>
      </c>
      <c r="F55" s="3">
        <v>7.0967566554180732E-3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2">
        <v>46266</v>
      </c>
      <c r="B56" s="3" t="s">
        <v>30</v>
      </c>
      <c r="C56" s="3" t="s">
        <v>31</v>
      </c>
      <c r="D56" s="3" t="s">
        <v>32</v>
      </c>
      <c r="E56" s="3">
        <v>374.30552956211596</v>
      </c>
      <c r="F56" s="3">
        <v>7.0967566554180732E-3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2">
        <v>46296</v>
      </c>
      <c r="B57" s="3" t="s">
        <v>30</v>
      </c>
      <c r="C57" s="3" t="s">
        <v>31</v>
      </c>
      <c r="D57" s="3" t="s">
        <v>32</v>
      </c>
      <c r="E57" s="3">
        <v>374.30552956211596</v>
      </c>
      <c r="F57" s="3">
        <v>7.0967566554180732E-3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2">
        <v>46327</v>
      </c>
      <c r="B58" s="3" t="s">
        <v>30</v>
      </c>
      <c r="C58" s="3" t="s">
        <v>31</v>
      </c>
      <c r="D58" s="3" t="s">
        <v>32</v>
      </c>
      <c r="E58" s="3">
        <v>374.30552956211596</v>
      </c>
      <c r="F58" s="3">
        <v>7.0967566554180732E-3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2">
        <v>46357</v>
      </c>
      <c r="B59" s="3" t="s">
        <v>30</v>
      </c>
      <c r="C59" s="3" t="s">
        <v>31</v>
      </c>
      <c r="D59" s="3" t="s">
        <v>32</v>
      </c>
      <c r="E59" s="3">
        <v>374.30552956211596</v>
      </c>
      <c r="F59" s="3">
        <v>7.0967566554180732E-3</v>
      </c>
      <c r="G59" s="14">
        <v>0</v>
      </c>
      <c r="H59" s="14">
        <v>0</v>
      </c>
      <c r="I59" s="14">
        <v>0</v>
      </c>
      <c r="J59" s="14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20F2-1030-43DA-82C3-7B5AA4ECF357}">
  <dimension ref="A1:J1000"/>
  <sheetViews>
    <sheetView zoomScaleNormal="100" workbookViewId="0">
      <selection activeCell="K2" sqref="K2"/>
    </sheetView>
  </sheetViews>
  <sheetFormatPr baseColWidth="10" defaultColWidth="14.42578125" defaultRowHeight="15" customHeight="1" x14ac:dyDescent="0.25"/>
  <cols>
    <col min="1" max="1" width="7.42578125" bestFit="1" customWidth="1"/>
    <col min="2" max="2" width="29.7109375" bestFit="1" customWidth="1"/>
    <col min="3" max="3" width="38.85546875" bestFit="1" customWidth="1"/>
    <col min="4" max="4" width="19.140625" bestFit="1" customWidth="1"/>
    <col min="5" max="5" width="11.5703125" bestFit="1" customWidth="1"/>
    <col min="6" max="6" width="12" bestFit="1" customWidth="1"/>
    <col min="7" max="7" width="31.85546875" bestFit="1" customWidth="1"/>
    <col min="8" max="8" width="29.28515625" bestFit="1" customWidth="1"/>
    <col min="9" max="9" width="27.85546875" customWidth="1"/>
    <col min="10" max="10" width="11.5703125" bestFit="1" customWidth="1"/>
    <col min="11" max="15" width="9.140625" customWidth="1"/>
    <col min="16" max="16" width="17.7109375" customWidth="1"/>
    <col min="17" max="26" width="9.140625" customWidth="1"/>
  </cols>
  <sheetData>
    <row r="1" spans="1:10" ht="4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16</v>
      </c>
    </row>
    <row r="2" spans="1:10" x14ac:dyDescent="0.25">
      <c r="A2" s="2">
        <v>44562</v>
      </c>
      <c r="B2" s="3" t="s">
        <v>25</v>
      </c>
      <c r="C2" s="3" t="s">
        <v>26</v>
      </c>
      <c r="D2" s="3" t="s">
        <v>27</v>
      </c>
      <c r="E2" s="3">
        <v>346</v>
      </c>
      <c r="F2" s="3">
        <v>7.8436269999999994E-6</v>
      </c>
      <c r="G2" s="14">
        <v>0</v>
      </c>
      <c r="H2" s="14">
        <v>84</v>
      </c>
      <c r="I2" s="14">
        <v>84</v>
      </c>
      <c r="J2" s="14">
        <v>575.92999999999995</v>
      </c>
    </row>
    <row r="3" spans="1:10" x14ac:dyDescent="0.25">
      <c r="A3" s="2">
        <v>44593</v>
      </c>
      <c r="B3" s="3" t="s">
        <v>25</v>
      </c>
      <c r="C3" s="3" t="s">
        <v>26</v>
      </c>
      <c r="D3" s="3" t="s">
        <v>27</v>
      </c>
      <c r="E3" s="3">
        <v>346</v>
      </c>
      <c r="F3" s="3">
        <v>7.8436269999999994E-6</v>
      </c>
      <c r="G3" s="14">
        <v>0</v>
      </c>
      <c r="H3" s="14">
        <f t="shared" ref="H3:I3" si="0">164100/1000</f>
        <v>164.1</v>
      </c>
      <c r="I3" s="14">
        <f t="shared" si="0"/>
        <v>164.1</v>
      </c>
      <c r="J3" s="14">
        <v>646.34</v>
      </c>
    </row>
    <row r="4" spans="1:10" x14ac:dyDescent="0.25">
      <c r="A4" s="2">
        <v>44621</v>
      </c>
      <c r="B4" s="3" t="s">
        <v>25</v>
      </c>
      <c r="C4" s="3" t="s">
        <v>26</v>
      </c>
      <c r="D4" s="3" t="s">
        <v>27</v>
      </c>
      <c r="E4" s="3">
        <v>346</v>
      </c>
      <c r="F4" s="3">
        <v>7.8436269999999994E-6</v>
      </c>
      <c r="G4" s="14">
        <v>0</v>
      </c>
      <c r="H4" s="14">
        <f t="shared" ref="H4:I4" si="1">85+42</f>
        <v>127</v>
      </c>
      <c r="I4" s="14">
        <f t="shared" si="1"/>
        <v>127</v>
      </c>
      <c r="J4" s="14">
        <v>606.4</v>
      </c>
    </row>
    <row r="5" spans="1:10" x14ac:dyDescent="0.25">
      <c r="A5" s="2">
        <v>44652</v>
      </c>
      <c r="B5" s="3" t="s">
        <v>25</v>
      </c>
      <c r="C5" s="3" t="s">
        <v>26</v>
      </c>
      <c r="D5" s="3" t="s">
        <v>27</v>
      </c>
      <c r="E5" s="3">
        <v>346</v>
      </c>
      <c r="F5" s="3">
        <v>7.8436269999999994E-6</v>
      </c>
      <c r="G5" s="14">
        <v>0</v>
      </c>
      <c r="H5" s="14">
        <v>150</v>
      </c>
      <c r="I5" s="14">
        <v>150</v>
      </c>
      <c r="J5" s="14">
        <v>609.5</v>
      </c>
    </row>
    <row r="6" spans="1:10" x14ac:dyDescent="0.25">
      <c r="A6" s="2">
        <v>44682</v>
      </c>
      <c r="B6" s="3" t="s">
        <v>25</v>
      </c>
      <c r="C6" s="3" t="s">
        <v>26</v>
      </c>
      <c r="D6" s="3" t="s">
        <v>27</v>
      </c>
      <c r="E6" s="3">
        <v>0</v>
      </c>
      <c r="F6" s="3">
        <v>0</v>
      </c>
      <c r="G6" s="14">
        <v>0</v>
      </c>
      <c r="H6" s="14">
        <v>0</v>
      </c>
      <c r="I6" s="14">
        <v>0</v>
      </c>
      <c r="J6" s="14">
        <v>0</v>
      </c>
    </row>
    <row r="7" spans="1:10" x14ac:dyDescent="0.25">
      <c r="A7" s="2">
        <v>44713</v>
      </c>
      <c r="B7" s="3" t="s">
        <v>25</v>
      </c>
      <c r="C7" s="3" t="s">
        <v>26</v>
      </c>
      <c r="D7" s="3" t="s">
        <v>27</v>
      </c>
      <c r="E7" s="3">
        <v>0</v>
      </c>
      <c r="F7" s="3">
        <v>0</v>
      </c>
      <c r="G7" s="14">
        <v>0</v>
      </c>
      <c r="H7" s="14">
        <v>0</v>
      </c>
      <c r="I7" s="14">
        <v>0</v>
      </c>
      <c r="J7" s="14">
        <v>0</v>
      </c>
    </row>
    <row r="8" spans="1:10" x14ac:dyDescent="0.25">
      <c r="A8" s="2">
        <v>44743</v>
      </c>
      <c r="B8" s="3" t="s">
        <v>25</v>
      </c>
      <c r="C8" s="3" t="s">
        <v>26</v>
      </c>
      <c r="D8" s="3" t="s">
        <v>27</v>
      </c>
      <c r="E8" s="3">
        <v>0</v>
      </c>
      <c r="F8" s="3">
        <v>0</v>
      </c>
      <c r="G8" s="14">
        <v>0</v>
      </c>
      <c r="H8" s="14">
        <v>0</v>
      </c>
      <c r="I8" s="14">
        <v>0</v>
      </c>
      <c r="J8" s="14">
        <v>0</v>
      </c>
    </row>
    <row r="9" spans="1:10" x14ac:dyDescent="0.25">
      <c r="A9" s="2">
        <v>44774</v>
      </c>
      <c r="B9" s="3" t="s">
        <v>25</v>
      </c>
      <c r="C9" s="3" t="s">
        <v>26</v>
      </c>
      <c r="D9" s="3" t="s">
        <v>27</v>
      </c>
      <c r="E9" s="3">
        <v>0</v>
      </c>
      <c r="F9" s="3">
        <v>0</v>
      </c>
      <c r="G9" s="14">
        <v>0</v>
      </c>
      <c r="H9" s="14">
        <v>0</v>
      </c>
      <c r="I9" s="14">
        <v>0</v>
      </c>
      <c r="J9" s="14">
        <v>0</v>
      </c>
    </row>
    <row r="10" spans="1:10" x14ac:dyDescent="0.25">
      <c r="A10" s="2">
        <v>44805</v>
      </c>
      <c r="B10" s="3" t="s">
        <v>25</v>
      </c>
      <c r="C10" s="3" t="s">
        <v>26</v>
      </c>
      <c r="D10" s="3" t="s">
        <v>27</v>
      </c>
      <c r="E10" s="3">
        <v>0</v>
      </c>
      <c r="F10" s="3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 x14ac:dyDescent="0.25">
      <c r="A11" s="2">
        <v>44835</v>
      </c>
      <c r="B11" s="3" t="s">
        <v>25</v>
      </c>
      <c r="C11" s="3" t="s">
        <v>26</v>
      </c>
      <c r="D11" s="3" t="s">
        <v>27</v>
      </c>
      <c r="E11" s="3">
        <v>0</v>
      </c>
      <c r="F11" s="3">
        <v>0</v>
      </c>
      <c r="G11" s="14">
        <v>0</v>
      </c>
      <c r="H11" s="14">
        <v>0</v>
      </c>
      <c r="I11" s="14">
        <v>0</v>
      </c>
      <c r="J11" s="14">
        <v>0</v>
      </c>
    </row>
    <row r="12" spans="1:10" x14ac:dyDescent="0.25">
      <c r="A12" s="2">
        <v>44866</v>
      </c>
      <c r="B12" s="3" t="s">
        <v>25</v>
      </c>
      <c r="C12" s="3" t="s">
        <v>26</v>
      </c>
      <c r="D12" s="3" t="s">
        <v>27</v>
      </c>
      <c r="E12" s="3">
        <v>0</v>
      </c>
      <c r="F12" s="3">
        <v>0</v>
      </c>
      <c r="G12" s="14">
        <v>0</v>
      </c>
      <c r="H12" s="14">
        <v>0</v>
      </c>
      <c r="I12" s="14">
        <v>0</v>
      </c>
      <c r="J12" s="14">
        <v>0</v>
      </c>
    </row>
    <row r="13" spans="1:10" x14ac:dyDescent="0.25">
      <c r="A13" s="2">
        <v>44896</v>
      </c>
      <c r="B13" s="3" t="s">
        <v>25</v>
      </c>
      <c r="C13" s="3" t="s">
        <v>26</v>
      </c>
      <c r="D13" s="3" t="s">
        <v>27</v>
      </c>
      <c r="E13" s="3">
        <v>0</v>
      </c>
      <c r="F13" s="3">
        <v>0</v>
      </c>
      <c r="G13" s="14">
        <v>0</v>
      </c>
      <c r="H13" s="14">
        <v>0</v>
      </c>
      <c r="I13" s="14">
        <v>0</v>
      </c>
      <c r="J13" s="14">
        <v>0</v>
      </c>
    </row>
    <row r="14" spans="1:10" x14ac:dyDescent="0.25">
      <c r="A14" s="2">
        <v>44927</v>
      </c>
      <c r="B14" s="3" t="s">
        <v>25</v>
      </c>
      <c r="C14" s="3" t="s">
        <v>26</v>
      </c>
      <c r="D14" s="3" t="s">
        <v>27</v>
      </c>
      <c r="E14" s="3">
        <v>0</v>
      </c>
      <c r="F14" s="3">
        <v>0</v>
      </c>
      <c r="G14" s="14">
        <v>0</v>
      </c>
      <c r="H14" s="14">
        <v>0</v>
      </c>
      <c r="I14" s="14">
        <v>0</v>
      </c>
      <c r="J14" s="14">
        <v>0</v>
      </c>
    </row>
    <row r="15" spans="1:10" x14ac:dyDescent="0.25">
      <c r="A15" s="2">
        <v>44958</v>
      </c>
      <c r="B15" s="3" t="s">
        <v>25</v>
      </c>
      <c r="C15" s="3" t="s">
        <v>26</v>
      </c>
      <c r="D15" s="3" t="s">
        <v>27</v>
      </c>
      <c r="E15" s="3">
        <v>0</v>
      </c>
      <c r="F15" s="3">
        <v>0</v>
      </c>
      <c r="G15" s="14">
        <v>0</v>
      </c>
      <c r="H15" s="14">
        <v>0</v>
      </c>
      <c r="I15" s="14">
        <v>0</v>
      </c>
      <c r="J15" s="14">
        <v>0</v>
      </c>
    </row>
    <row r="16" spans="1:10" x14ac:dyDescent="0.25">
      <c r="A16" s="2">
        <v>44986</v>
      </c>
      <c r="B16" s="3" t="s">
        <v>25</v>
      </c>
      <c r="C16" s="3" t="s">
        <v>26</v>
      </c>
      <c r="D16" s="3" t="s">
        <v>27</v>
      </c>
      <c r="E16" s="3">
        <v>0</v>
      </c>
      <c r="F16" s="3">
        <v>0</v>
      </c>
      <c r="G16" s="14">
        <v>0</v>
      </c>
      <c r="H16" s="14">
        <v>0</v>
      </c>
      <c r="I16" s="14">
        <v>0</v>
      </c>
      <c r="J16" s="14">
        <v>0</v>
      </c>
    </row>
    <row r="17" spans="1:10" x14ac:dyDescent="0.25">
      <c r="A17" s="2">
        <v>45017</v>
      </c>
      <c r="B17" s="3" t="s">
        <v>25</v>
      </c>
      <c r="C17" s="3" t="s">
        <v>26</v>
      </c>
      <c r="D17" s="3" t="s">
        <v>27</v>
      </c>
      <c r="E17" s="3">
        <v>0</v>
      </c>
      <c r="F17" s="3">
        <v>0</v>
      </c>
      <c r="G17" s="14">
        <v>0</v>
      </c>
      <c r="H17" s="14">
        <v>0</v>
      </c>
      <c r="I17" s="14">
        <v>0</v>
      </c>
      <c r="J17" s="14">
        <v>0</v>
      </c>
    </row>
    <row r="18" spans="1:10" x14ac:dyDescent="0.25">
      <c r="A18" s="2">
        <v>45047</v>
      </c>
      <c r="B18" s="3" t="s">
        <v>25</v>
      </c>
      <c r="C18" s="3" t="s">
        <v>26</v>
      </c>
      <c r="D18" s="3" t="s">
        <v>27</v>
      </c>
      <c r="E18" s="3">
        <v>0</v>
      </c>
      <c r="F18" s="3">
        <v>0</v>
      </c>
      <c r="G18" s="14">
        <v>0</v>
      </c>
      <c r="H18" s="14">
        <v>0</v>
      </c>
      <c r="I18" s="14">
        <v>0</v>
      </c>
      <c r="J18" s="14">
        <v>0</v>
      </c>
    </row>
    <row r="19" spans="1:10" x14ac:dyDescent="0.25">
      <c r="A19" s="2">
        <v>45078</v>
      </c>
      <c r="B19" s="3" t="s">
        <v>25</v>
      </c>
      <c r="C19" s="3" t="s">
        <v>26</v>
      </c>
      <c r="D19" s="3" t="s">
        <v>27</v>
      </c>
      <c r="E19" s="3">
        <v>0</v>
      </c>
      <c r="F19" s="3">
        <v>0</v>
      </c>
      <c r="G19" s="14">
        <v>0</v>
      </c>
      <c r="H19" s="14">
        <v>0</v>
      </c>
      <c r="I19" s="14">
        <v>0</v>
      </c>
      <c r="J19" s="14">
        <v>0</v>
      </c>
    </row>
    <row r="20" spans="1:10" x14ac:dyDescent="0.25">
      <c r="A20" s="2">
        <v>45108</v>
      </c>
      <c r="B20" s="3" t="s">
        <v>25</v>
      </c>
      <c r="C20" s="3" t="s">
        <v>26</v>
      </c>
      <c r="D20" s="3" t="s">
        <v>27</v>
      </c>
      <c r="E20" s="3">
        <v>0</v>
      </c>
      <c r="F20" s="3">
        <v>0</v>
      </c>
      <c r="G20" s="14">
        <v>0</v>
      </c>
      <c r="H20" s="14">
        <v>0</v>
      </c>
      <c r="I20" s="14">
        <v>0</v>
      </c>
      <c r="J20" s="14">
        <v>0</v>
      </c>
    </row>
    <row r="21" spans="1:10" ht="15.75" customHeight="1" x14ac:dyDescent="0.25">
      <c r="A21" s="2">
        <v>45139</v>
      </c>
      <c r="B21" s="3" t="s">
        <v>25</v>
      </c>
      <c r="C21" s="3" t="s">
        <v>26</v>
      </c>
      <c r="D21" s="3" t="s">
        <v>27</v>
      </c>
      <c r="E21" s="3">
        <v>0</v>
      </c>
      <c r="F21" s="3">
        <v>0</v>
      </c>
      <c r="G21" s="14">
        <v>0</v>
      </c>
      <c r="H21" s="14">
        <v>0</v>
      </c>
      <c r="I21" s="14">
        <v>0</v>
      </c>
      <c r="J21" s="14">
        <v>0</v>
      </c>
    </row>
    <row r="22" spans="1:10" ht="15.75" customHeight="1" x14ac:dyDescent="0.25">
      <c r="A22" s="2">
        <v>45170</v>
      </c>
      <c r="B22" s="3" t="s">
        <v>25</v>
      </c>
      <c r="C22" s="3" t="s">
        <v>26</v>
      </c>
      <c r="D22" s="3" t="s">
        <v>27</v>
      </c>
      <c r="E22" s="3">
        <v>0</v>
      </c>
      <c r="F22" s="3">
        <v>0</v>
      </c>
      <c r="G22" s="14">
        <v>0</v>
      </c>
      <c r="H22" s="14">
        <v>0</v>
      </c>
      <c r="I22" s="14">
        <v>0</v>
      </c>
      <c r="J22" s="14">
        <v>0</v>
      </c>
    </row>
    <row r="23" spans="1:10" ht="15.75" customHeight="1" x14ac:dyDescent="0.25">
      <c r="A23" s="2">
        <v>45200</v>
      </c>
      <c r="B23" s="3" t="s">
        <v>25</v>
      </c>
      <c r="C23" s="3" t="s">
        <v>26</v>
      </c>
      <c r="D23" s="3" t="s">
        <v>27</v>
      </c>
      <c r="E23" s="3">
        <v>0</v>
      </c>
      <c r="F23" s="3">
        <v>0</v>
      </c>
      <c r="G23" s="14">
        <v>0</v>
      </c>
      <c r="H23" s="14">
        <v>0</v>
      </c>
      <c r="I23" s="14">
        <v>0</v>
      </c>
      <c r="J23" s="14">
        <v>0</v>
      </c>
    </row>
    <row r="24" spans="1:10" ht="15.75" customHeight="1" x14ac:dyDescent="0.25">
      <c r="A24" s="2">
        <v>45231</v>
      </c>
      <c r="B24" s="3" t="s">
        <v>25</v>
      </c>
      <c r="C24" s="3" t="s">
        <v>26</v>
      </c>
      <c r="D24" s="3" t="s">
        <v>27</v>
      </c>
      <c r="E24" s="3">
        <v>0</v>
      </c>
      <c r="F24" s="3">
        <v>0</v>
      </c>
      <c r="G24" s="14">
        <v>0</v>
      </c>
      <c r="H24" s="14">
        <v>0</v>
      </c>
      <c r="I24" s="14">
        <v>0</v>
      </c>
      <c r="J24" s="14">
        <v>0</v>
      </c>
    </row>
    <row r="25" spans="1:10" ht="15.75" customHeight="1" x14ac:dyDescent="0.25">
      <c r="A25" s="2">
        <v>45261</v>
      </c>
      <c r="B25" s="3" t="s">
        <v>25</v>
      </c>
      <c r="C25" s="3" t="s">
        <v>26</v>
      </c>
      <c r="D25" s="3" t="s">
        <v>27</v>
      </c>
      <c r="E25" s="3">
        <v>0</v>
      </c>
      <c r="F25" s="3">
        <v>0</v>
      </c>
      <c r="G25" s="14">
        <v>0</v>
      </c>
      <c r="H25" s="14">
        <v>0</v>
      </c>
      <c r="I25" s="14">
        <v>0</v>
      </c>
      <c r="J25" s="14">
        <v>0</v>
      </c>
    </row>
    <row r="26" spans="1:10" ht="15.75" customHeight="1" x14ac:dyDescent="0.25">
      <c r="A26" s="2">
        <v>45292</v>
      </c>
      <c r="B26" s="3" t="s">
        <v>25</v>
      </c>
      <c r="C26" s="3" t="s">
        <v>26</v>
      </c>
      <c r="D26" s="3" t="s">
        <v>27</v>
      </c>
      <c r="E26" s="3">
        <v>0</v>
      </c>
      <c r="F26" s="3">
        <v>0</v>
      </c>
      <c r="G26" s="14">
        <v>0</v>
      </c>
      <c r="H26" s="14">
        <v>0</v>
      </c>
      <c r="I26" s="14">
        <v>0</v>
      </c>
      <c r="J26" s="14">
        <v>0</v>
      </c>
    </row>
    <row r="27" spans="1:10" ht="15.75" customHeight="1" x14ac:dyDescent="0.25">
      <c r="A27" s="2">
        <v>45323</v>
      </c>
      <c r="B27" s="3" t="s">
        <v>25</v>
      </c>
      <c r="C27" s="3" t="s">
        <v>26</v>
      </c>
      <c r="D27" s="3" t="s">
        <v>27</v>
      </c>
      <c r="E27" s="3">
        <v>0</v>
      </c>
      <c r="F27" s="3">
        <v>0</v>
      </c>
      <c r="G27" s="14">
        <v>0</v>
      </c>
      <c r="H27" s="14">
        <v>0</v>
      </c>
      <c r="I27" s="14">
        <v>0</v>
      </c>
      <c r="J27" s="14">
        <v>0</v>
      </c>
    </row>
    <row r="28" spans="1:10" ht="15.75" customHeight="1" x14ac:dyDescent="0.25">
      <c r="A28" s="2">
        <v>45352</v>
      </c>
      <c r="B28" s="3" t="s">
        <v>25</v>
      </c>
      <c r="C28" s="3" t="s">
        <v>26</v>
      </c>
      <c r="D28" s="3" t="s">
        <v>27</v>
      </c>
      <c r="E28" s="3">
        <v>0</v>
      </c>
      <c r="F28" s="3">
        <v>0</v>
      </c>
      <c r="G28" s="14">
        <v>0</v>
      </c>
      <c r="H28" s="14">
        <v>0</v>
      </c>
      <c r="I28" s="14">
        <v>0</v>
      </c>
      <c r="J28" s="14">
        <v>0</v>
      </c>
    </row>
    <row r="29" spans="1:10" ht="15.75" customHeight="1" x14ac:dyDescent="0.25">
      <c r="A29" s="2">
        <v>45383</v>
      </c>
      <c r="B29" s="3" t="s">
        <v>25</v>
      </c>
      <c r="C29" s="3" t="s">
        <v>26</v>
      </c>
      <c r="D29" s="3" t="s">
        <v>27</v>
      </c>
      <c r="E29" s="3">
        <v>0</v>
      </c>
      <c r="F29" s="3">
        <v>0</v>
      </c>
      <c r="G29" s="14">
        <v>0</v>
      </c>
      <c r="H29" s="14">
        <v>0</v>
      </c>
      <c r="I29" s="14">
        <v>0</v>
      </c>
      <c r="J29" s="14">
        <v>0</v>
      </c>
    </row>
    <row r="30" spans="1:10" ht="15.75" customHeight="1" x14ac:dyDescent="0.25">
      <c r="A30" s="2">
        <v>45413</v>
      </c>
      <c r="B30" s="3" t="s">
        <v>25</v>
      </c>
      <c r="C30" s="3" t="s">
        <v>26</v>
      </c>
      <c r="D30" s="3" t="s">
        <v>27</v>
      </c>
      <c r="E30" s="3">
        <v>0</v>
      </c>
      <c r="F30" s="3">
        <v>0</v>
      </c>
      <c r="G30" s="14">
        <v>0</v>
      </c>
      <c r="H30" s="14">
        <v>0</v>
      </c>
      <c r="I30" s="14">
        <v>0</v>
      </c>
      <c r="J30" s="14">
        <v>0</v>
      </c>
    </row>
    <row r="31" spans="1:10" ht="15.75" customHeight="1" x14ac:dyDescent="0.25">
      <c r="A31" s="2">
        <v>45444</v>
      </c>
      <c r="B31" s="3" t="s">
        <v>25</v>
      </c>
      <c r="C31" s="3" t="s">
        <v>26</v>
      </c>
      <c r="D31" s="3" t="s">
        <v>27</v>
      </c>
      <c r="E31" s="3">
        <v>0</v>
      </c>
      <c r="F31" s="3">
        <v>0</v>
      </c>
      <c r="G31" s="14">
        <v>0</v>
      </c>
      <c r="H31" s="14">
        <v>0</v>
      </c>
      <c r="I31" s="14">
        <v>0</v>
      </c>
      <c r="J31" s="14">
        <v>0</v>
      </c>
    </row>
    <row r="32" spans="1:10" ht="15.75" customHeight="1" x14ac:dyDescent="0.25">
      <c r="A32" s="2">
        <v>45474</v>
      </c>
      <c r="B32" s="3" t="s">
        <v>25</v>
      </c>
      <c r="C32" s="3" t="s">
        <v>26</v>
      </c>
      <c r="D32" s="3" t="s">
        <v>27</v>
      </c>
      <c r="E32" s="3">
        <v>0</v>
      </c>
      <c r="F32" s="3">
        <v>0</v>
      </c>
      <c r="G32" s="14">
        <v>0</v>
      </c>
      <c r="H32" s="14">
        <v>0</v>
      </c>
      <c r="I32" s="14">
        <v>0</v>
      </c>
      <c r="J32" s="14">
        <v>0</v>
      </c>
    </row>
    <row r="33" spans="1:10" ht="15.75" customHeight="1" x14ac:dyDescent="0.25">
      <c r="A33" s="2">
        <v>45505</v>
      </c>
      <c r="B33" s="3" t="s">
        <v>25</v>
      </c>
      <c r="C33" s="3" t="s">
        <v>26</v>
      </c>
      <c r="D33" s="3" t="s">
        <v>27</v>
      </c>
      <c r="E33" s="3">
        <v>0</v>
      </c>
      <c r="F33" s="3">
        <v>0</v>
      </c>
      <c r="G33" s="14">
        <v>0</v>
      </c>
      <c r="H33" s="14">
        <v>0</v>
      </c>
      <c r="I33" s="14">
        <v>0</v>
      </c>
      <c r="J33" s="14">
        <v>0</v>
      </c>
    </row>
    <row r="34" spans="1:10" ht="15.75" customHeight="1" x14ac:dyDescent="0.25">
      <c r="A34" s="2">
        <v>45536</v>
      </c>
      <c r="B34" s="3" t="s">
        <v>25</v>
      </c>
      <c r="C34" s="3" t="s">
        <v>26</v>
      </c>
      <c r="D34" s="3" t="s">
        <v>27</v>
      </c>
      <c r="E34" s="3">
        <v>0</v>
      </c>
      <c r="F34" s="3">
        <v>0</v>
      </c>
      <c r="G34" s="14">
        <v>0</v>
      </c>
      <c r="H34" s="14">
        <v>0</v>
      </c>
      <c r="I34" s="14">
        <v>0</v>
      </c>
      <c r="J34" s="14">
        <v>0</v>
      </c>
    </row>
    <row r="35" spans="1:10" ht="15.75" customHeight="1" x14ac:dyDescent="0.25">
      <c r="A35" s="2">
        <v>45566</v>
      </c>
      <c r="B35" s="3" t="s">
        <v>25</v>
      </c>
      <c r="C35" s="3" t="s">
        <v>26</v>
      </c>
      <c r="D35" s="3" t="s">
        <v>27</v>
      </c>
      <c r="E35" s="3">
        <v>0</v>
      </c>
      <c r="F35" s="3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ht="15.75" customHeight="1" x14ac:dyDescent="0.25">
      <c r="A36" s="2">
        <v>45597</v>
      </c>
      <c r="B36" s="3" t="s">
        <v>25</v>
      </c>
      <c r="C36" s="3" t="s">
        <v>26</v>
      </c>
      <c r="D36" s="3" t="s">
        <v>27</v>
      </c>
      <c r="E36" s="3">
        <v>0</v>
      </c>
      <c r="F36" s="3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ht="15.75" customHeight="1" x14ac:dyDescent="0.25">
      <c r="A37" s="2">
        <v>45627</v>
      </c>
      <c r="B37" s="3" t="s">
        <v>25</v>
      </c>
      <c r="C37" s="3" t="s">
        <v>26</v>
      </c>
      <c r="D37" s="3" t="s">
        <v>27</v>
      </c>
      <c r="E37" s="3">
        <v>0</v>
      </c>
      <c r="F37" s="3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.75" customHeight="1" x14ac:dyDescent="0.25">
      <c r="A38" s="2">
        <v>45658</v>
      </c>
      <c r="B38" s="3" t="s">
        <v>25</v>
      </c>
      <c r="C38" s="3" t="s">
        <v>26</v>
      </c>
      <c r="D38" s="3" t="s">
        <v>27</v>
      </c>
      <c r="E38" s="3">
        <v>0</v>
      </c>
      <c r="F38" s="3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ht="15.75" customHeight="1" x14ac:dyDescent="0.25">
      <c r="A39" s="2">
        <v>45689</v>
      </c>
      <c r="B39" s="3" t="s">
        <v>25</v>
      </c>
      <c r="C39" s="3" t="s">
        <v>26</v>
      </c>
      <c r="D39" s="3" t="s">
        <v>27</v>
      </c>
      <c r="E39" s="3">
        <v>0</v>
      </c>
      <c r="F39" s="3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ht="15.75" customHeight="1" x14ac:dyDescent="0.25">
      <c r="A40" s="2">
        <v>45717</v>
      </c>
      <c r="B40" s="3" t="s">
        <v>25</v>
      </c>
      <c r="C40" s="3" t="s">
        <v>26</v>
      </c>
      <c r="D40" s="3" t="s">
        <v>27</v>
      </c>
      <c r="E40" s="3">
        <v>0</v>
      </c>
      <c r="F40" s="3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ht="15.75" customHeight="1" x14ac:dyDescent="0.25">
      <c r="A41" s="2">
        <v>45748</v>
      </c>
      <c r="B41" s="3" t="s">
        <v>25</v>
      </c>
      <c r="C41" s="3" t="s">
        <v>26</v>
      </c>
      <c r="D41" s="3" t="s">
        <v>27</v>
      </c>
      <c r="E41" s="3">
        <v>0</v>
      </c>
      <c r="F41" s="3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ht="15.75" customHeight="1" x14ac:dyDescent="0.25">
      <c r="A42" s="2">
        <v>45778</v>
      </c>
      <c r="B42" s="3" t="s">
        <v>25</v>
      </c>
      <c r="C42" s="3" t="s">
        <v>26</v>
      </c>
      <c r="D42" s="3" t="s">
        <v>27</v>
      </c>
      <c r="E42" s="3">
        <v>0</v>
      </c>
      <c r="F42" s="3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ht="15.75" customHeight="1" x14ac:dyDescent="0.25">
      <c r="A43" s="2">
        <v>45809</v>
      </c>
      <c r="B43" s="3" t="s">
        <v>25</v>
      </c>
      <c r="C43" s="3" t="s">
        <v>26</v>
      </c>
      <c r="D43" s="3" t="s">
        <v>27</v>
      </c>
      <c r="E43" s="3">
        <v>0</v>
      </c>
      <c r="F43" s="3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ht="15.75" customHeight="1" x14ac:dyDescent="0.25">
      <c r="A44" s="2">
        <v>45839</v>
      </c>
      <c r="B44" s="3" t="s">
        <v>25</v>
      </c>
      <c r="C44" s="3" t="s">
        <v>26</v>
      </c>
      <c r="D44" s="3" t="s">
        <v>27</v>
      </c>
      <c r="E44" s="3">
        <v>0</v>
      </c>
      <c r="F44" s="3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ht="15.75" customHeight="1" x14ac:dyDescent="0.25">
      <c r="A45" s="2">
        <v>45870</v>
      </c>
      <c r="B45" s="3" t="s">
        <v>25</v>
      </c>
      <c r="C45" s="3" t="s">
        <v>26</v>
      </c>
      <c r="D45" s="3" t="s">
        <v>27</v>
      </c>
      <c r="E45" s="3">
        <v>0</v>
      </c>
      <c r="F45" s="3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ht="15.75" customHeight="1" x14ac:dyDescent="0.25">
      <c r="A46" s="2">
        <v>45901</v>
      </c>
      <c r="B46" s="3" t="s">
        <v>25</v>
      </c>
      <c r="C46" s="3" t="s">
        <v>26</v>
      </c>
      <c r="D46" s="3" t="s">
        <v>27</v>
      </c>
      <c r="E46" s="3">
        <v>0</v>
      </c>
      <c r="F46" s="3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ht="15.75" customHeight="1" x14ac:dyDescent="0.25">
      <c r="A47" s="2">
        <v>45931</v>
      </c>
      <c r="B47" s="3" t="s">
        <v>25</v>
      </c>
      <c r="C47" s="3" t="s">
        <v>26</v>
      </c>
      <c r="D47" s="3" t="s">
        <v>27</v>
      </c>
      <c r="E47" s="3">
        <v>0</v>
      </c>
      <c r="F47" s="3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ht="15.75" customHeight="1" x14ac:dyDescent="0.25">
      <c r="A48" s="2">
        <v>45962</v>
      </c>
      <c r="B48" s="3" t="s">
        <v>25</v>
      </c>
      <c r="C48" s="3" t="s">
        <v>26</v>
      </c>
      <c r="D48" s="3" t="s">
        <v>27</v>
      </c>
      <c r="E48" s="3">
        <v>0</v>
      </c>
      <c r="F48" s="3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ht="15.75" customHeight="1" x14ac:dyDescent="0.25">
      <c r="A49" s="2">
        <v>45992</v>
      </c>
      <c r="B49" s="3" t="s">
        <v>25</v>
      </c>
      <c r="C49" s="3" t="s">
        <v>26</v>
      </c>
      <c r="D49" s="3" t="s">
        <v>27</v>
      </c>
      <c r="E49" s="3">
        <v>0</v>
      </c>
      <c r="F49" s="3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ht="15.75" customHeight="1" x14ac:dyDescent="0.25">
      <c r="A50" s="2">
        <v>46023</v>
      </c>
      <c r="B50" s="3" t="s">
        <v>25</v>
      </c>
      <c r="C50" s="3" t="s">
        <v>26</v>
      </c>
      <c r="D50" s="3" t="s">
        <v>27</v>
      </c>
      <c r="E50" s="3">
        <v>0</v>
      </c>
      <c r="F50" s="3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ht="15.75" customHeight="1" x14ac:dyDescent="0.25">
      <c r="A51" s="2">
        <v>46054</v>
      </c>
      <c r="B51" s="3" t="s">
        <v>25</v>
      </c>
      <c r="C51" s="3" t="s">
        <v>26</v>
      </c>
      <c r="D51" s="3" t="s">
        <v>27</v>
      </c>
      <c r="E51" s="3">
        <v>0</v>
      </c>
      <c r="F51" s="3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ht="15.75" customHeight="1" x14ac:dyDescent="0.25">
      <c r="A52" s="2">
        <v>46082</v>
      </c>
      <c r="B52" s="3" t="s">
        <v>25</v>
      </c>
      <c r="C52" s="3" t="s">
        <v>26</v>
      </c>
      <c r="D52" s="3" t="s">
        <v>27</v>
      </c>
      <c r="E52" s="3">
        <v>0</v>
      </c>
      <c r="F52" s="3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ht="15.75" customHeight="1" x14ac:dyDescent="0.25">
      <c r="A53" s="2">
        <v>46113</v>
      </c>
      <c r="B53" s="3" t="s">
        <v>25</v>
      </c>
      <c r="C53" s="3" t="s">
        <v>26</v>
      </c>
      <c r="D53" s="3" t="s">
        <v>27</v>
      </c>
      <c r="E53" s="3">
        <v>0</v>
      </c>
      <c r="F53" s="3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ht="15.75" customHeight="1" x14ac:dyDescent="0.25">
      <c r="A54" s="2">
        <v>46143</v>
      </c>
      <c r="B54" s="3" t="s">
        <v>25</v>
      </c>
      <c r="C54" s="3" t="s">
        <v>26</v>
      </c>
      <c r="D54" s="3" t="s">
        <v>27</v>
      </c>
      <c r="E54" s="3">
        <v>0</v>
      </c>
      <c r="F54" s="3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ht="15.75" customHeight="1" x14ac:dyDescent="0.25">
      <c r="A55" s="2">
        <v>46174</v>
      </c>
      <c r="B55" s="3" t="s">
        <v>25</v>
      </c>
      <c r="C55" s="3" t="s">
        <v>26</v>
      </c>
      <c r="D55" s="3" t="s">
        <v>27</v>
      </c>
      <c r="E55" s="3">
        <v>0</v>
      </c>
      <c r="F55" s="3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ht="15.75" customHeight="1" x14ac:dyDescent="0.25">
      <c r="A56" s="2">
        <v>46204</v>
      </c>
      <c r="B56" s="3" t="s">
        <v>25</v>
      </c>
      <c r="C56" s="3" t="s">
        <v>26</v>
      </c>
      <c r="D56" s="3" t="s">
        <v>27</v>
      </c>
      <c r="E56" s="3">
        <v>0</v>
      </c>
      <c r="F56" s="3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ht="15.75" customHeight="1" x14ac:dyDescent="0.25">
      <c r="A57" s="2">
        <v>46235</v>
      </c>
      <c r="B57" s="3" t="s">
        <v>25</v>
      </c>
      <c r="C57" s="3" t="s">
        <v>26</v>
      </c>
      <c r="D57" s="3" t="s">
        <v>27</v>
      </c>
      <c r="E57" s="3">
        <v>0</v>
      </c>
      <c r="F57" s="3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ht="15.75" customHeight="1" x14ac:dyDescent="0.25">
      <c r="A58" s="2">
        <v>46266</v>
      </c>
      <c r="B58" s="3" t="s">
        <v>25</v>
      </c>
      <c r="C58" s="3" t="s">
        <v>26</v>
      </c>
      <c r="D58" s="3" t="s">
        <v>27</v>
      </c>
      <c r="E58" s="3">
        <v>0</v>
      </c>
      <c r="F58" s="3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ht="15.75" customHeight="1" x14ac:dyDescent="0.25">
      <c r="A59" s="2">
        <v>46296</v>
      </c>
      <c r="B59" s="3" t="s">
        <v>25</v>
      </c>
      <c r="C59" s="3" t="s">
        <v>26</v>
      </c>
      <c r="D59" s="3" t="s">
        <v>27</v>
      </c>
      <c r="E59" s="3">
        <v>0</v>
      </c>
      <c r="F59" s="3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ht="15.75" customHeight="1" x14ac:dyDescent="0.25">
      <c r="A60" s="2">
        <v>46327</v>
      </c>
      <c r="B60" s="3" t="s">
        <v>25</v>
      </c>
      <c r="C60" s="3" t="s">
        <v>26</v>
      </c>
      <c r="D60" s="3" t="s">
        <v>27</v>
      </c>
      <c r="E60" s="3">
        <v>0</v>
      </c>
      <c r="F60" s="3">
        <v>0</v>
      </c>
      <c r="G60" s="14">
        <v>0</v>
      </c>
      <c r="H60" s="14">
        <v>0</v>
      </c>
      <c r="I60" s="14">
        <v>0</v>
      </c>
      <c r="J60" s="14">
        <v>0</v>
      </c>
    </row>
    <row r="61" spans="1:10" ht="15.75" customHeight="1" x14ac:dyDescent="0.25">
      <c r="A61" s="2">
        <v>46357</v>
      </c>
      <c r="B61" s="3" t="s">
        <v>25</v>
      </c>
      <c r="C61" s="3" t="s">
        <v>26</v>
      </c>
      <c r="D61" s="3" t="s">
        <v>27</v>
      </c>
      <c r="E61" s="3">
        <v>0</v>
      </c>
      <c r="F61" s="3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ht="15.75" customHeight="1" x14ac:dyDescent="0.25"/>
    <row r="63" spans="1:10" ht="15.75" customHeight="1" x14ac:dyDescent="0.25"/>
    <row r="64" spans="1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271C-B3F6-460F-AD75-3F778429E686}">
  <dimension ref="A1:J61"/>
  <sheetViews>
    <sheetView topLeftCell="B1" zoomScale="90" zoomScaleNormal="90" workbookViewId="0">
      <selection activeCell="G2" sqref="G2:I61"/>
    </sheetView>
  </sheetViews>
  <sheetFormatPr baseColWidth="10" defaultColWidth="9.140625" defaultRowHeight="15" x14ac:dyDescent="0.25"/>
  <cols>
    <col min="1" max="1" width="8.7109375" bestFit="1" customWidth="1"/>
    <col min="2" max="2" width="16.85546875" bestFit="1" customWidth="1"/>
    <col min="3" max="3" width="50.85546875" customWidth="1"/>
    <col min="4" max="4" width="50.28515625" customWidth="1"/>
    <col min="5" max="5" width="16" bestFit="1" customWidth="1"/>
    <col min="6" max="6" width="14" bestFit="1" customWidth="1"/>
    <col min="7" max="7" width="31.85546875" bestFit="1" customWidth="1"/>
    <col min="8" max="8" width="29.28515625" bestFit="1" customWidth="1"/>
    <col min="9" max="9" width="27.85546875" customWidth="1"/>
    <col min="10" max="10" width="17.7109375" bestFit="1" customWidth="1"/>
  </cols>
  <sheetData>
    <row r="1" spans="1:10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28</v>
      </c>
      <c r="C2" s="3" t="s">
        <v>29</v>
      </c>
      <c r="D2" s="3" t="s">
        <v>29</v>
      </c>
      <c r="E2" s="3">
        <v>95100</v>
      </c>
      <c r="F2" s="3">
        <v>1.9889999999999999E-3</v>
      </c>
      <c r="G2" s="14">
        <v>0</v>
      </c>
      <c r="H2" s="14">
        <v>140</v>
      </c>
      <c r="I2" s="14">
        <v>140</v>
      </c>
      <c r="J2" s="14">
        <v>0</v>
      </c>
    </row>
    <row r="3" spans="1:10" x14ac:dyDescent="0.25">
      <c r="A3" s="2">
        <v>44593</v>
      </c>
      <c r="B3" s="3" t="s">
        <v>28</v>
      </c>
      <c r="C3" s="3" t="s">
        <v>29</v>
      </c>
      <c r="D3" s="3" t="s">
        <v>29</v>
      </c>
      <c r="E3" s="3">
        <v>95100</v>
      </c>
      <c r="F3" s="3">
        <v>1.9889999999999999E-3</v>
      </c>
      <c r="G3" s="14">
        <v>0</v>
      </c>
      <c r="H3" s="14">
        <v>140</v>
      </c>
      <c r="I3" s="14">
        <v>140</v>
      </c>
      <c r="J3" s="14">
        <v>0</v>
      </c>
    </row>
    <row r="4" spans="1:10" x14ac:dyDescent="0.25">
      <c r="A4" s="2">
        <v>44621</v>
      </c>
      <c r="B4" s="3" t="s">
        <v>28</v>
      </c>
      <c r="C4" s="3" t="s">
        <v>29</v>
      </c>
      <c r="D4" s="3" t="s">
        <v>29</v>
      </c>
      <c r="E4" s="3">
        <v>95100</v>
      </c>
      <c r="F4" s="3">
        <v>1.9889999999999999E-3</v>
      </c>
      <c r="G4" s="14">
        <v>0</v>
      </c>
      <c r="H4" s="14">
        <v>140</v>
      </c>
      <c r="I4" s="14">
        <v>140</v>
      </c>
      <c r="J4" s="14">
        <v>0</v>
      </c>
    </row>
    <row r="5" spans="1:10" x14ac:dyDescent="0.25">
      <c r="A5" s="2">
        <v>44652</v>
      </c>
      <c r="B5" s="3" t="s">
        <v>28</v>
      </c>
      <c r="C5" s="3" t="s">
        <v>29</v>
      </c>
      <c r="D5" s="3" t="s">
        <v>29</v>
      </c>
      <c r="E5" s="3">
        <v>95100</v>
      </c>
      <c r="F5" s="3">
        <v>1.9889999999999999E-3</v>
      </c>
      <c r="G5" s="14">
        <v>0</v>
      </c>
      <c r="H5" s="14">
        <v>140</v>
      </c>
      <c r="I5" s="14">
        <v>140</v>
      </c>
      <c r="J5" s="14">
        <v>0</v>
      </c>
    </row>
    <row r="6" spans="1:10" x14ac:dyDescent="0.25">
      <c r="A6" s="2">
        <v>44682</v>
      </c>
      <c r="B6" s="3" t="s">
        <v>28</v>
      </c>
      <c r="C6" s="3" t="s">
        <v>29</v>
      </c>
      <c r="D6" s="3" t="s">
        <v>29</v>
      </c>
      <c r="E6" s="3">
        <v>95100</v>
      </c>
      <c r="F6" s="3">
        <v>1.9889999999999999E-3</v>
      </c>
      <c r="G6" s="14">
        <v>0</v>
      </c>
      <c r="H6" s="14">
        <v>140</v>
      </c>
      <c r="I6" s="14">
        <v>140</v>
      </c>
      <c r="J6" s="14">
        <v>0</v>
      </c>
    </row>
    <row r="7" spans="1:10" x14ac:dyDescent="0.25">
      <c r="A7" s="2">
        <v>44713</v>
      </c>
      <c r="B7" s="3" t="s">
        <v>28</v>
      </c>
      <c r="C7" s="3" t="s">
        <v>29</v>
      </c>
      <c r="D7" s="3" t="s">
        <v>29</v>
      </c>
      <c r="E7" s="3">
        <v>95100</v>
      </c>
      <c r="F7" s="3">
        <v>1.9889999999999999E-3</v>
      </c>
      <c r="G7" s="14">
        <v>0</v>
      </c>
      <c r="H7" s="14">
        <v>140</v>
      </c>
      <c r="I7" s="14">
        <v>140</v>
      </c>
      <c r="J7" s="14">
        <v>0</v>
      </c>
    </row>
    <row r="8" spans="1:10" x14ac:dyDescent="0.25">
      <c r="A8" s="2">
        <v>44743</v>
      </c>
      <c r="B8" s="3" t="s">
        <v>28</v>
      </c>
      <c r="C8" s="3" t="s">
        <v>29</v>
      </c>
      <c r="D8" s="3" t="s">
        <v>29</v>
      </c>
      <c r="E8" s="3">
        <v>95100</v>
      </c>
      <c r="F8" s="3">
        <v>1.9889999999999999E-3</v>
      </c>
      <c r="G8" s="14">
        <v>0</v>
      </c>
      <c r="H8" s="14">
        <v>140</v>
      </c>
      <c r="I8" s="14">
        <v>140</v>
      </c>
      <c r="J8" s="14">
        <v>0</v>
      </c>
    </row>
    <row r="9" spans="1:10" x14ac:dyDescent="0.25">
      <c r="A9" s="2">
        <v>44774</v>
      </c>
      <c r="B9" s="3" t="s">
        <v>28</v>
      </c>
      <c r="C9" s="3" t="s">
        <v>29</v>
      </c>
      <c r="D9" s="3" t="s">
        <v>29</v>
      </c>
      <c r="E9" s="3">
        <v>95100</v>
      </c>
      <c r="F9" s="3">
        <v>1.9889999999999999E-3</v>
      </c>
      <c r="G9" s="14">
        <v>0</v>
      </c>
      <c r="H9" s="14">
        <v>140</v>
      </c>
      <c r="I9" s="14">
        <v>140</v>
      </c>
      <c r="J9" s="14">
        <v>0</v>
      </c>
    </row>
    <row r="10" spans="1:10" x14ac:dyDescent="0.25">
      <c r="A10" s="2">
        <v>44805</v>
      </c>
      <c r="B10" s="3" t="s">
        <v>28</v>
      </c>
      <c r="C10" s="3" t="s">
        <v>29</v>
      </c>
      <c r="D10" s="3" t="s">
        <v>29</v>
      </c>
      <c r="E10" s="3">
        <v>95100</v>
      </c>
      <c r="F10" s="3">
        <v>1.9889999999999999E-3</v>
      </c>
      <c r="G10" s="14">
        <v>0</v>
      </c>
      <c r="H10" s="14">
        <v>140</v>
      </c>
      <c r="I10" s="14">
        <v>140</v>
      </c>
      <c r="J10" s="14">
        <v>0</v>
      </c>
    </row>
    <row r="11" spans="1:10" x14ac:dyDescent="0.25">
      <c r="A11" s="2">
        <v>44835</v>
      </c>
      <c r="B11" s="3" t="s">
        <v>28</v>
      </c>
      <c r="C11" s="3" t="s">
        <v>29</v>
      </c>
      <c r="D11" s="3" t="s">
        <v>29</v>
      </c>
      <c r="E11" s="3">
        <v>95100</v>
      </c>
      <c r="F11" s="3">
        <v>1.9889999999999999E-3</v>
      </c>
      <c r="G11" s="14">
        <v>0</v>
      </c>
      <c r="H11" s="14">
        <v>140</v>
      </c>
      <c r="I11" s="14">
        <v>140</v>
      </c>
      <c r="J11" s="14">
        <v>0</v>
      </c>
    </row>
    <row r="12" spans="1:10" x14ac:dyDescent="0.25">
      <c r="A12" s="2">
        <v>44866</v>
      </c>
      <c r="B12" s="3" t="s">
        <v>28</v>
      </c>
      <c r="C12" s="3" t="s">
        <v>29</v>
      </c>
      <c r="D12" s="3" t="s">
        <v>29</v>
      </c>
      <c r="E12" s="3">
        <v>95100</v>
      </c>
      <c r="F12" s="3">
        <v>1.9889999999999999E-3</v>
      </c>
      <c r="G12" s="14">
        <v>0</v>
      </c>
      <c r="H12" s="14">
        <v>140</v>
      </c>
      <c r="I12" s="14">
        <v>140</v>
      </c>
      <c r="J12" s="14">
        <v>0</v>
      </c>
    </row>
    <row r="13" spans="1:10" x14ac:dyDescent="0.25">
      <c r="A13" s="2">
        <v>44896</v>
      </c>
      <c r="B13" s="3" t="s">
        <v>28</v>
      </c>
      <c r="C13" s="3" t="s">
        <v>29</v>
      </c>
      <c r="D13" s="3" t="s">
        <v>29</v>
      </c>
      <c r="E13" s="3">
        <v>95100</v>
      </c>
      <c r="F13" s="3">
        <v>1.9889999999999999E-3</v>
      </c>
      <c r="G13" s="14">
        <v>0</v>
      </c>
      <c r="H13" s="14">
        <v>140</v>
      </c>
      <c r="I13" s="14">
        <v>140</v>
      </c>
      <c r="J13" s="14">
        <v>0</v>
      </c>
    </row>
    <row r="14" spans="1:10" x14ac:dyDescent="0.25">
      <c r="A14" s="2">
        <v>44927</v>
      </c>
      <c r="B14" s="3" t="s">
        <v>28</v>
      </c>
      <c r="C14" s="3" t="s">
        <v>29</v>
      </c>
      <c r="D14" s="3" t="s">
        <v>29</v>
      </c>
      <c r="E14" s="3">
        <v>95100</v>
      </c>
      <c r="F14" s="3">
        <v>1.9889999999999999E-3</v>
      </c>
      <c r="G14" s="14">
        <v>0</v>
      </c>
      <c r="H14" s="14">
        <v>140</v>
      </c>
      <c r="I14" s="14">
        <v>140</v>
      </c>
      <c r="J14" s="14">
        <v>0</v>
      </c>
    </row>
    <row r="15" spans="1:10" x14ac:dyDescent="0.25">
      <c r="A15" s="2">
        <v>44958</v>
      </c>
      <c r="B15" s="3" t="s">
        <v>28</v>
      </c>
      <c r="C15" s="3" t="s">
        <v>29</v>
      </c>
      <c r="D15" s="3" t="s">
        <v>29</v>
      </c>
      <c r="E15" s="3">
        <v>95100</v>
      </c>
      <c r="F15" s="3">
        <v>1.9889999999999999E-3</v>
      </c>
      <c r="G15" s="14">
        <v>0</v>
      </c>
      <c r="H15" s="14">
        <v>140</v>
      </c>
      <c r="I15" s="14">
        <v>140</v>
      </c>
      <c r="J15" s="14">
        <v>0</v>
      </c>
    </row>
    <row r="16" spans="1:10" x14ac:dyDescent="0.25">
      <c r="A16" s="2">
        <v>44986</v>
      </c>
      <c r="B16" s="3" t="s">
        <v>28</v>
      </c>
      <c r="C16" s="3" t="s">
        <v>29</v>
      </c>
      <c r="D16" s="3" t="s">
        <v>29</v>
      </c>
      <c r="E16" s="3">
        <v>95100</v>
      </c>
      <c r="F16" s="3">
        <v>1.9889999999999999E-3</v>
      </c>
      <c r="G16" s="14">
        <v>0</v>
      </c>
      <c r="H16" s="14">
        <v>140</v>
      </c>
      <c r="I16" s="14">
        <v>140</v>
      </c>
      <c r="J16" s="14">
        <v>0</v>
      </c>
    </row>
    <row r="17" spans="1:10" x14ac:dyDescent="0.25">
      <c r="A17" s="2">
        <v>45017</v>
      </c>
      <c r="B17" s="3" t="s">
        <v>28</v>
      </c>
      <c r="C17" s="3" t="s">
        <v>29</v>
      </c>
      <c r="D17" s="3" t="s">
        <v>29</v>
      </c>
      <c r="E17" s="3">
        <v>95100</v>
      </c>
      <c r="F17" s="3">
        <v>1.9889999999999999E-3</v>
      </c>
      <c r="G17" s="14">
        <v>0</v>
      </c>
      <c r="H17" s="14">
        <v>140</v>
      </c>
      <c r="I17" s="14">
        <v>140</v>
      </c>
      <c r="J17" s="14">
        <v>0</v>
      </c>
    </row>
    <row r="18" spans="1:10" x14ac:dyDescent="0.25">
      <c r="A18" s="2">
        <v>45047</v>
      </c>
      <c r="B18" s="3" t="s">
        <v>28</v>
      </c>
      <c r="C18" s="3" t="s">
        <v>29</v>
      </c>
      <c r="D18" s="3" t="s">
        <v>29</v>
      </c>
      <c r="E18" s="3">
        <v>95100</v>
      </c>
      <c r="F18" s="3">
        <v>1.9889999999999999E-3</v>
      </c>
      <c r="G18" s="14">
        <v>0</v>
      </c>
      <c r="H18" s="14">
        <v>140</v>
      </c>
      <c r="I18" s="14">
        <v>140</v>
      </c>
      <c r="J18" s="14">
        <v>0</v>
      </c>
    </row>
    <row r="19" spans="1:10" x14ac:dyDescent="0.25">
      <c r="A19" s="2">
        <v>45078</v>
      </c>
      <c r="B19" s="3" t="s">
        <v>28</v>
      </c>
      <c r="C19" s="3" t="s">
        <v>29</v>
      </c>
      <c r="D19" s="3" t="s">
        <v>29</v>
      </c>
      <c r="E19" s="3">
        <v>95100</v>
      </c>
      <c r="F19" s="3">
        <v>1.9889999999999999E-3</v>
      </c>
      <c r="G19" s="14">
        <v>0</v>
      </c>
      <c r="H19" s="14">
        <v>140</v>
      </c>
      <c r="I19" s="14">
        <v>140</v>
      </c>
      <c r="J19" s="14">
        <v>0</v>
      </c>
    </row>
    <row r="20" spans="1:10" x14ac:dyDescent="0.25">
      <c r="A20" s="2">
        <v>45108</v>
      </c>
      <c r="B20" s="3" t="s">
        <v>28</v>
      </c>
      <c r="C20" s="3" t="s">
        <v>29</v>
      </c>
      <c r="D20" s="3" t="s">
        <v>29</v>
      </c>
      <c r="E20" s="3">
        <v>95100</v>
      </c>
      <c r="F20" s="3">
        <v>1.9889999999999999E-3</v>
      </c>
      <c r="G20" s="14">
        <v>0</v>
      </c>
      <c r="H20" s="14">
        <v>140</v>
      </c>
      <c r="I20" s="14">
        <v>140</v>
      </c>
      <c r="J20" s="14">
        <v>0</v>
      </c>
    </row>
    <row r="21" spans="1:10" x14ac:dyDescent="0.25">
      <c r="A21" s="2">
        <v>45139</v>
      </c>
      <c r="B21" s="3" t="s">
        <v>28</v>
      </c>
      <c r="C21" s="3" t="s">
        <v>29</v>
      </c>
      <c r="D21" s="3" t="s">
        <v>29</v>
      </c>
      <c r="E21" s="3">
        <v>95100</v>
      </c>
      <c r="F21" s="3">
        <v>1.9889999999999999E-3</v>
      </c>
      <c r="G21" s="14">
        <v>0</v>
      </c>
      <c r="H21" s="14">
        <v>140</v>
      </c>
      <c r="I21" s="14">
        <v>140</v>
      </c>
      <c r="J21" s="14">
        <v>0</v>
      </c>
    </row>
    <row r="22" spans="1:10" x14ac:dyDescent="0.25">
      <c r="A22" s="2">
        <v>45170</v>
      </c>
      <c r="B22" s="3" t="s">
        <v>28</v>
      </c>
      <c r="C22" s="3" t="s">
        <v>29</v>
      </c>
      <c r="D22" s="3" t="s">
        <v>29</v>
      </c>
      <c r="E22" s="3">
        <v>95100</v>
      </c>
      <c r="F22" s="3">
        <v>1.9889999999999999E-3</v>
      </c>
      <c r="G22" s="14">
        <v>0</v>
      </c>
      <c r="H22" s="14">
        <v>140</v>
      </c>
      <c r="I22" s="14">
        <v>140</v>
      </c>
      <c r="J22" s="14">
        <v>0</v>
      </c>
    </row>
    <row r="23" spans="1:10" x14ac:dyDescent="0.25">
      <c r="A23" s="2">
        <v>45200</v>
      </c>
      <c r="B23" s="3" t="s">
        <v>28</v>
      </c>
      <c r="C23" s="3" t="s">
        <v>29</v>
      </c>
      <c r="D23" s="3" t="s">
        <v>29</v>
      </c>
      <c r="E23" s="3">
        <v>95100</v>
      </c>
      <c r="F23" s="3">
        <v>1.9889999999999999E-3</v>
      </c>
      <c r="G23" s="14">
        <v>0</v>
      </c>
      <c r="H23" s="14">
        <v>140</v>
      </c>
      <c r="I23" s="14">
        <v>140</v>
      </c>
      <c r="J23" s="14">
        <v>0</v>
      </c>
    </row>
    <row r="24" spans="1:10" x14ac:dyDescent="0.25">
      <c r="A24" s="2">
        <v>45231</v>
      </c>
      <c r="B24" s="3" t="s">
        <v>28</v>
      </c>
      <c r="C24" s="3" t="s">
        <v>29</v>
      </c>
      <c r="D24" s="3" t="s">
        <v>29</v>
      </c>
      <c r="E24" s="3">
        <v>95100</v>
      </c>
      <c r="F24" s="3">
        <v>1.9889999999999999E-3</v>
      </c>
      <c r="G24" s="14">
        <v>0</v>
      </c>
      <c r="H24" s="14">
        <v>140</v>
      </c>
      <c r="I24" s="14">
        <v>140</v>
      </c>
      <c r="J24" s="14">
        <v>0</v>
      </c>
    </row>
    <row r="25" spans="1:10" x14ac:dyDescent="0.25">
      <c r="A25" s="2">
        <v>45261</v>
      </c>
      <c r="B25" s="3" t="s">
        <v>28</v>
      </c>
      <c r="C25" s="3" t="s">
        <v>29</v>
      </c>
      <c r="D25" s="3" t="s">
        <v>29</v>
      </c>
      <c r="E25" s="3">
        <v>95100</v>
      </c>
      <c r="F25" s="3">
        <v>1.9889999999999999E-3</v>
      </c>
      <c r="G25" s="14">
        <v>0</v>
      </c>
      <c r="H25" s="14">
        <v>140</v>
      </c>
      <c r="I25" s="14">
        <v>140</v>
      </c>
      <c r="J25" s="14">
        <v>0</v>
      </c>
    </row>
    <row r="26" spans="1:10" x14ac:dyDescent="0.25">
      <c r="A26" s="2">
        <v>45292</v>
      </c>
      <c r="B26" s="3" t="s">
        <v>28</v>
      </c>
      <c r="C26" s="3" t="s">
        <v>29</v>
      </c>
      <c r="D26" s="3" t="s">
        <v>29</v>
      </c>
      <c r="E26" s="3">
        <v>95100</v>
      </c>
      <c r="F26" s="3">
        <v>1.9889999999999999E-3</v>
      </c>
      <c r="G26" s="14">
        <v>0</v>
      </c>
      <c r="H26" s="14">
        <v>140</v>
      </c>
      <c r="I26" s="14">
        <v>140</v>
      </c>
      <c r="J26" s="14">
        <v>0</v>
      </c>
    </row>
    <row r="27" spans="1:10" x14ac:dyDescent="0.25">
      <c r="A27" s="2">
        <v>45323</v>
      </c>
      <c r="B27" s="3" t="s">
        <v>28</v>
      </c>
      <c r="C27" s="3" t="s">
        <v>29</v>
      </c>
      <c r="D27" s="3" t="s">
        <v>29</v>
      </c>
      <c r="E27" s="3">
        <v>95100</v>
      </c>
      <c r="F27" s="3">
        <v>1.9889999999999999E-3</v>
      </c>
      <c r="G27" s="14">
        <v>0</v>
      </c>
      <c r="H27" s="14">
        <v>140</v>
      </c>
      <c r="I27" s="14">
        <v>140</v>
      </c>
      <c r="J27" s="14">
        <v>0</v>
      </c>
    </row>
    <row r="28" spans="1:10" x14ac:dyDescent="0.25">
      <c r="A28" s="2">
        <v>45352</v>
      </c>
      <c r="B28" s="3" t="s">
        <v>28</v>
      </c>
      <c r="C28" s="3" t="s">
        <v>29</v>
      </c>
      <c r="D28" s="3" t="s">
        <v>29</v>
      </c>
      <c r="E28" s="3">
        <v>95100</v>
      </c>
      <c r="F28" s="3">
        <v>1.9889999999999999E-3</v>
      </c>
      <c r="G28" s="14">
        <v>0</v>
      </c>
      <c r="H28" s="14">
        <v>140</v>
      </c>
      <c r="I28" s="14">
        <v>140</v>
      </c>
      <c r="J28" s="14">
        <v>0</v>
      </c>
    </row>
    <row r="29" spans="1:10" x14ac:dyDescent="0.25">
      <c r="A29" s="2">
        <v>45383</v>
      </c>
      <c r="B29" s="3" t="s">
        <v>28</v>
      </c>
      <c r="C29" s="3" t="s">
        <v>29</v>
      </c>
      <c r="D29" s="3" t="s">
        <v>29</v>
      </c>
      <c r="E29" s="3">
        <v>95100</v>
      </c>
      <c r="F29" s="3">
        <v>1.9889999999999999E-3</v>
      </c>
      <c r="G29" s="14">
        <v>0</v>
      </c>
      <c r="H29" s="14">
        <v>140</v>
      </c>
      <c r="I29" s="14">
        <v>140</v>
      </c>
      <c r="J29" s="14">
        <v>0</v>
      </c>
    </row>
    <row r="30" spans="1:10" x14ac:dyDescent="0.25">
      <c r="A30" s="2">
        <v>45413</v>
      </c>
      <c r="B30" s="3" t="s">
        <v>28</v>
      </c>
      <c r="C30" s="3" t="s">
        <v>29</v>
      </c>
      <c r="D30" s="3" t="s">
        <v>29</v>
      </c>
      <c r="E30" s="3">
        <v>95100</v>
      </c>
      <c r="F30" s="3">
        <v>1.9889999999999999E-3</v>
      </c>
      <c r="G30" s="14">
        <v>0</v>
      </c>
      <c r="H30" s="14">
        <v>140</v>
      </c>
      <c r="I30" s="14">
        <v>140</v>
      </c>
      <c r="J30" s="14">
        <v>0</v>
      </c>
    </row>
    <row r="31" spans="1:10" x14ac:dyDescent="0.25">
      <c r="A31" s="2">
        <v>45444</v>
      </c>
      <c r="B31" s="3" t="s">
        <v>28</v>
      </c>
      <c r="C31" s="3" t="s">
        <v>29</v>
      </c>
      <c r="D31" s="3" t="s">
        <v>29</v>
      </c>
      <c r="E31" s="3">
        <v>95100</v>
      </c>
      <c r="F31" s="3">
        <v>1.9889999999999999E-3</v>
      </c>
      <c r="G31" s="14">
        <v>0</v>
      </c>
      <c r="H31" s="14">
        <v>140</v>
      </c>
      <c r="I31" s="14">
        <v>140</v>
      </c>
      <c r="J31" s="14">
        <v>0</v>
      </c>
    </row>
    <row r="32" spans="1:10" x14ac:dyDescent="0.25">
      <c r="A32" s="2">
        <v>45474</v>
      </c>
      <c r="B32" s="3" t="s">
        <v>28</v>
      </c>
      <c r="C32" s="3" t="s">
        <v>29</v>
      </c>
      <c r="D32" s="3" t="s">
        <v>29</v>
      </c>
      <c r="E32" s="3">
        <v>95100</v>
      </c>
      <c r="F32" s="3">
        <v>1.9889999999999999E-3</v>
      </c>
      <c r="G32" s="14">
        <v>0</v>
      </c>
      <c r="H32" s="14">
        <v>140</v>
      </c>
      <c r="I32" s="14">
        <v>140</v>
      </c>
      <c r="J32" s="14">
        <v>0</v>
      </c>
    </row>
    <row r="33" spans="1:10" x14ac:dyDescent="0.25">
      <c r="A33" s="2">
        <v>45505</v>
      </c>
      <c r="B33" s="3" t="s">
        <v>28</v>
      </c>
      <c r="C33" s="3" t="s">
        <v>29</v>
      </c>
      <c r="D33" s="3" t="s">
        <v>29</v>
      </c>
      <c r="E33" s="3">
        <v>95100</v>
      </c>
      <c r="F33" s="3">
        <v>1.9889999999999999E-3</v>
      </c>
      <c r="G33" s="14">
        <v>0</v>
      </c>
      <c r="H33" s="14">
        <v>140</v>
      </c>
      <c r="I33" s="14">
        <v>140</v>
      </c>
      <c r="J33" s="14">
        <v>0</v>
      </c>
    </row>
    <row r="34" spans="1:10" x14ac:dyDescent="0.25">
      <c r="A34" s="2">
        <v>45536</v>
      </c>
      <c r="B34" s="3" t="s">
        <v>28</v>
      </c>
      <c r="C34" s="3" t="s">
        <v>29</v>
      </c>
      <c r="D34" s="3" t="s">
        <v>29</v>
      </c>
      <c r="E34" s="3">
        <v>95100</v>
      </c>
      <c r="F34" s="3">
        <v>1.9889999999999999E-3</v>
      </c>
      <c r="G34" s="14">
        <v>0</v>
      </c>
      <c r="H34" s="14">
        <v>140</v>
      </c>
      <c r="I34" s="14">
        <v>140</v>
      </c>
      <c r="J34" s="14">
        <v>0</v>
      </c>
    </row>
    <row r="35" spans="1:10" x14ac:dyDescent="0.25">
      <c r="A35" s="2">
        <v>45566</v>
      </c>
      <c r="B35" s="3" t="s">
        <v>28</v>
      </c>
      <c r="C35" s="3" t="s">
        <v>29</v>
      </c>
      <c r="D35" s="3" t="s">
        <v>29</v>
      </c>
      <c r="E35" s="3">
        <v>95100</v>
      </c>
      <c r="F35" s="3">
        <v>1.9889999999999999E-3</v>
      </c>
      <c r="G35" s="14">
        <v>0</v>
      </c>
      <c r="H35" s="14">
        <v>140</v>
      </c>
      <c r="I35" s="14">
        <v>140</v>
      </c>
      <c r="J35" s="14">
        <v>0</v>
      </c>
    </row>
    <row r="36" spans="1:10" x14ac:dyDescent="0.25">
      <c r="A36" s="2">
        <v>45597</v>
      </c>
      <c r="B36" s="3" t="s">
        <v>28</v>
      </c>
      <c r="C36" s="3" t="s">
        <v>29</v>
      </c>
      <c r="D36" s="3" t="s">
        <v>29</v>
      </c>
      <c r="E36" s="3">
        <v>95100</v>
      </c>
      <c r="F36" s="3">
        <v>1.9889999999999999E-3</v>
      </c>
      <c r="G36" s="14">
        <v>0</v>
      </c>
      <c r="H36" s="14">
        <v>140</v>
      </c>
      <c r="I36" s="14">
        <v>140</v>
      </c>
      <c r="J36" s="14">
        <v>0</v>
      </c>
    </row>
    <row r="37" spans="1:10" x14ac:dyDescent="0.25">
      <c r="A37" s="2">
        <v>45627</v>
      </c>
      <c r="B37" s="3" t="s">
        <v>28</v>
      </c>
      <c r="C37" s="3" t="s">
        <v>29</v>
      </c>
      <c r="D37" s="3" t="s">
        <v>29</v>
      </c>
      <c r="E37" s="3">
        <v>95100</v>
      </c>
      <c r="F37" s="3">
        <v>1.9889999999999999E-3</v>
      </c>
      <c r="G37" s="14">
        <v>0</v>
      </c>
      <c r="H37" s="14">
        <v>140</v>
      </c>
      <c r="I37" s="14">
        <v>140</v>
      </c>
      <c r="J37" s="14">
        <v>0</v>
      </c>
    </row>
    <row r="38" spans="1:10" x14ac:dyDescent="0.25">
      <c r="A38" s="2">
        <v>45658</v>
      </c>
      <c r="B38" s="3" t="s">
        <v>28</v>
      </c>
      <c r="C38" s="3" t="s">
        <v>29</v>
      </c>
      <c r="D38" s="3" t="s">
        <v>29</v>
      </c>
      <c r="E38" s="3">
        <v>95100</v>
      </c>
      <c r="F38" s="3">
        <v>1.9889999999999999E-3</v>
      </c>
      <c r="G38" s="14">
        <v>0</v>
      </c>
      <c r="H38" s="14">
        <v>140</v>
      </c>
      <c r="I38" s="14">
        <v>140</v>
      </c>
      <c r="J38" s="14">
        <v>0</v>
      </c>
    </row>
    <row r="39" spans="1:10" x14ac:dyDescent="0.25">
      <c r="A39" s="2">
        <v>45689</v>
      </c>
      <c r="B39" s="3" t="s">
        <v>28</v>
      </c>
      <c r="C39" s="3" t="s">
        <v>29</v>
      </c>
      <c r="D39" s="3" t="s">
        <v>29</v>
      </c>
      <c r="E39" s="3">
        <v>95100</v>
      </c>
      <c r="F39" s="3">
        <v>1.9889999999999999E-3</v>
      </c>
      <c r="G39" s="14">
        <v>0</v>
      </c>
      <c r="H39" s="14">
        <v>140</v>
      </c>
      <c r="I39" s="14">
        <v>140</v>
      </c>
      <c r="J39" s="14">
        <v>0</v>
      </c>
    </row>
    <row r="40" spans="1:10" x14ac:dyDescent="0.25">
      <c r="A40" s="2">
        <v>45717</v>
      </c>
      <c r="B40" s="3" t="s">
        <v>28</v>
      </c>
      <c r="C40" s="3" t="s">
        <v>29</v>
      </c>
      <c r="D40" s="3" t="s">
        <v>29</v>
      </c>
      <c r="E40" s="3">
        <v>95100</v>
      </c>
      <c r="F40" s="3">
        <v>1.9889999999999999E-3</v>
      </c>
      <c r="G40" s="14">
        <v>0</v>
      </c>
      <c r="H40" s="14">
        <v>140</v>
      </c>
      <c r="I40" s="14">
        <v>140</v>
      </c>
      <c r="J40" s="14">
        <v>0</v>
      </c>
    </row>
    <row r="41" spans="1:10" x14ac:dyDescent="0.25">
      <c r="A41" s="2">
        <v>45748</v>
      </c>
      <c r="B41" s="3" t="s">
        <v>28</v>
      </c>
      <c r="C41" s="3" t="s">
        <v>29</v>
      </c>
      <c r="D41" s="3" t="s">
        <v>29</v>
      </c>
      <c r="E41" s="3">
        <v>95100</v>
      </c>
      <c r="F41" s="3">
        <v>1.9889999999999999E-3</v>
      </c>
      <c r="G41" s="14">
        <v>0</v>
      </c>
      <c r="H41" s="14">
        <v>140</v>
      </c>
      <c r="I41" s="14">
        <v>140</v>
      </c>
      <c r="J41" s="14">
        <v>0</v>
      </c>
    </row>
    <row r="42" spans="1:10" x14ac:dyDescent="0.25">
      <c r="A42" s="2">
        <v>45778</v>
      </c>
      <c r="B42" s="3" t="s">
        <v>28</v>
      </c>
      <c r="C42" s="3" t="s">
        <v>29</v>
      </c>
      <c r="D42" s="3" t="s">
        <v>29</v>
      </c>
      <c r="E42" s="3">
        <v>95100</v>
      </c>
      <c r="F42" s="3">
        <v>1.9889999999999999E-3</v>
      </c>
      <c r="G42" s="14">
        <v>0</v>
      </c>
      <c r="H42" s="14">
        <v>140</v>
      </c>
      <c r="I42" s="14">
        <v>140</v>
      </c>
      <c r="J42" s="14">
        <v>0</v>
      </c>
    </row>
    <row r="43" spans="1:10" x14ac:dyDescent="0.25">
      <c r="A43" s="2">
        <v>45809</v>
      </c>
      <c r="B43" s="3" t="s">
        <v>28</v>
      </c>
      <c r="C43" s="3" t="s">
        <v>29</v>
      </c>
      <c r="D43" s="3" t="s">
        <v>29</v>
      </c>
      <c r="E43" s="3">
        <v>95100</v>
      </c>
      <c r="F43" s="3">
        <v>1.9889999999999999E-3</v>
      </c>
      <c r="G43" s="14">
        <v>0</v>
      </c>
      <c r="H43" s="14">
        <v>140</v>
      </c>
      <c r="I43" s="14">
        <v>140</v>
      </c>
      <c r="J43" s="14">
        <v>0</v>
      </c>
    </row>
    <row r="44" spans="1:10" x14ac:dyDescent="0.25">
      <c r="A44" s="2">
        <v>45839</v>
      </c>
      <c r="B44" s="3" t="s">
        <v>28</v>
      </c>
      <c r="C44" s="3" t="s">
        <v>29</v>
      </c>
      <c r="D44" s="3" t="s">
        <v>29</v>
      </c>
      <c r="E44" s="3">
        <v>95100</v>
      </c>
      <c r="F44" s="3">
        <v>1.9889999999999999E-3</v>
      </c>
      <c r="G44" s="14">
        <v>0</v>
      </c>
      <c r="H44" s="14">
        <v>140</v>
      </c>
      <c r="I44" s="14">
        <v>140</v>
      </c>
      <c r="J44" s="14">
        <v>0</v>
      </c>
    </row>
    <row r="45" spans="1:10" x14ac:dyDescent="0.25">
      <c r="A45" s="2">
        <v>45870</v>
      </c>
      <c r="B45" s="3" t="s">
        <v>28</v>
      </c>
      <c r="C45" s="3" t="s">
        <v>29</v>
      </c>
      <c r="D45" s="3" t="s">
        <v>29</v>
      </c>
      <c r="E45" s="3">
        <v>95100</v>
      </c>
      <c r="F45" s="3">
        <v>1.9889999999999999E-3</v>
      </c>
      <c r="G45" s="14">
        <v>0</v>
      </c>
      <c r="H45" s="14">
        <v>140</v>
      </c>
      <c r="I45" s="14">
        <v>140</v>
      </c>
      <c r="J45" s="14">
        <v>0</v>
      </c>
    </row>
    <row r="46" spans="1:10" x14ac:dyDescent="0.25">
      <c r="A46" s="2">
        <v>45901</v>
      </c>
      <c r="B46" s="3" t="s">
        <v>28</v>
      </c>
      <c r="C46" s="3" t="s">
        <v>29</v>
      </c>
      <c r="D46" s="3" t="s">
        <v>29</v>
      </c>
      <c r="E46" s="3">
        <v>95100</v>
      </c>
      <c r="F46" s="3">
        <v>1.9889999999999999E-3</v>
      </c>
      <c r="G46" s="14">
        <v>0</v>
      </c>
      <c r="H46" s="14">
        <v>140</v>
      </c>
      <c r="I46" s="14">
        <v>140</v>
      </c>
      <c r="J46" s="14">
        <v>0</v>
      </c>
    </row>
    <row r="47" spans="1:10" x14ac:dyDescent="0.25">
      <c r="A47" s="2">
        <v>45931</v>
      </c>
      <c r="B47" s="3" t="s">
        <v>28</v>
      </c>
      <c r="C47" s="3" t="s">
        <v>29</v>
      </c>
      <c r="D47" s="3" t="s">
        <v>29</v>
      </c>
      <c r="E47" s="3">
        <v>95100</v>
      </c>
      <c r="F47" s="3">
        <v>1.9889999999999999E-3</v>
      </c>
      <c r="G47" s="14">
        <v>0</v>
      </c>
      <c r="H47" s="14">
        <v>140</v>
      </c>
      <c r="I47" s="14">
        <v>140</v>
      </c>
      <c r="J47" s="14">
        <v>0</v>
      </c>
    </row>
    <row r="48" spans="1:10" x14ac:dyDescent="0.25">
      <c r="A48" s="2">
        <v>45962</v>
      </c>
      <c r="B48" s="3" t="s">
        <v>28</v>
      </c>
      <c r="C48" s="3" t="s">
        <v>29</v>
      </c>
      <c r="D48" s="3" t="s">
        <v>29</v>
      </c>
      <c r="E48" s="3">
        <v>95100</v>
      </c>
      <c r="F48" s="3">
        <v>1.9889999999999999E-3</v>
      </c>
      <c r="G48" s="14">
        <v>0</v>
      </c>
      <c r="H48" s="14">
        <v>140</v>
      </c>
      <c r="I48" s="14">
        <v>140</v>
      </c>
      <c r="J48" s="14">
        <v>0</v>
      </c>
    </row>
    <row r="49" spans="1:10" x14ac:dyDescent="0.25">
      <c r="A49" s="2">
        <v>45992</v>
      </c>
      <c r="B49" s="3" t="s">
        <v>28</v>
      </c>
      <c r="C49" s="3" t="s">
        <v>29</v>
      </c>
      <c r="D49" s="3" t="s">
        <v>29</v>
      </c>
      <c r="E49" s="3">
        <v>95100</v>
      </c>
      <c r="F49" s="3">
        <v>1.9889999999999999E-3</v>
      </c>
      <c r="G49" s="14">
        <v>0</v>
      </c>
      <c r="H49" s="14">
        <v>140</v>
      </c>
      <c r="I49" s="14">
        <v>140</v>
      </c>
      <c r="J49" s="14">
        <v>0</v>
      </c>
    </row>
    <row r="50" spans="1:10" x14ac:dyDescent="0.25">
      <c r="A50" s="2">
        <v>46023</v>
      </c>
      <c r="B50" s="3" t="s">
        <v>28</v>
      </c>
      <c r="C50" s="3" t="s">
        <v>29</v>
      </c>
      <c r="D50" s="3" t="s">
        <v>29</v>
      </c>
      <c r="E50" s="3">
        <v>95100</v>
      </c>
      <c r="F50" s="3">
        <v>1.9889999999999999E-3</v>
      </c>
      <c r="G50" s="14">
        <v>0</v>
      </c>
      <c r="H50" s="14">
        <v>140</v>
      </c>
      <c r="I50" s="14">
        <v>140</v>
      </c>
      <c r="J50" s="14">
        <v>0</v>
      </c>
    </row>
    <row r="51" spans="1:10" x14ac:dyDescent="0.25">
      <c r="A51" s="2">
        <v>46054</v>
      </c>
      <c r="B51" s="3" t="s">
        <v>28</v>
      </c>
      <c r="C51" s="3" t="s">
        <v>29</v>
      </c>
      <c r="D51" s="3" t="s">
        <v>29</v>
      </c>
      <c r="E51" s="3">
        <v>95100</v>
      </c>
      <c r="F51" s="3">
        <v>1.9889999999999999E-3</v>
      </c>
      <c r="G51" s="14">
        <v>0</v>
      </c>
      <c r="H51" s="14">
        <v>140</v>
      </c>
      <c r="I51" s="14">
        <v>140</v>
      </c>
      <c r="J51" s="14">
        <v>0</v>
      </c>
    </row>
    <row r="52" spans="1:10" x14ac:dyDescent="0.25">
      <c r="A52" s="2">
        <v>46082</v>
      </c>
      <c r="B52" s="3" t="s">
        <v>28</v>
      </c>
      <c r="C52" s="3" t="s">
        <v>29</v>
      </c>
      <c r="D52" s="3" t="s">
        <v>29</v>
      </c>
      <c r="E52" s="3">
        <v>95100</v>
      </c>
      <c r="F52" s="3">
        <v>1.9889999999999999E-3</v>
      </c>
      <c r="G52" s="14">
        <v>0</v>
      </c>
      <c r="H52" s="14">
        <v>140</v>
      </c>
      <c r="I52" s="14">
        <v>140</v>
      </c>
      <c r="J52" s="14">
        <v>0</v>
      </c>
    </row>
    <row r="53" spans="1:10" x14ac:dyDescent="0.25">
      <c r="A53" s="2">
        <v>46113</v>
      </c>
      <c r="B53" s="3" t="s">
        <v>28</v>
      </c>
      <c r="C53" s="3" t="s">
        <v>29</v>
      </c>
      <c r="D53" s="3" t="s">
        <v>29</v>
      </c>
      <c r="E53" s="3">
        <v>95100</v>
      </c>
      <c r="F53" s="3">
        <v>1.9889999999999999E-3</v>
      </c>
      <c r="G53" s="14">
        <v>0</v>
      </c>
      <c r="H53" s="14">
        <v>140</v>
      </c>
      <c r="I53" s="14">
        <v>140</v>
      </c>
      <c r="J53" s="14">
        <v>0</v>
      </c>
    </row>
    <row r="54" spans="1:10" x14ac:dyDescent="0.25">
      <c r="A54" s="2">
        <v>46143</v>
      </c>
      <c r="B54" s="3" t="s">
        <v>28</v>
      </c>
      <c r="C54" s="3" t="s">
        <v>29</v>
      </c>
      <c r="D54" s="3" t="s">
        <v>29</v>
      </c>
      <c r="E54" s="3">
        <v>95100</v>
      </c>
      <c r="F54" s="3">
        <v>1.9889999999999999E-3</v>
      </c>
      <c r="G54" s="14">
        <v>0</v>
      </c>
      <c r="H54" s="14">
        <v>140</v>
      </c>
      <c r="I54" s="14">
        <v>140</v>
      </c>
      <c r="J54" s="14">
        <v>0</v>
      </c>
    </row>
    <row r="55" spans="1:10" x14ac:dyDescent="0.25">
      <c r="A55" s="2">
        <v>46174</v>
      </c>
      <c r="B55" s="3" t="s">
        <v>28</v>
      </c>
      <c r="C55" s="3" t="s">
        <v>29</v>
      </c>
      <c r="D55" s="3" t="s">
        <v>29</v>
      </c>
      <c r="E55" s="3">
        <v>95100</v>
      </c>
      <c r="F55" s="3">
        <v>1.9889999999999999E-3</v>
      </c>
      <c r="G55" s="14">
        <v>0</v>
      </c>
      <c r="H55" s="14">
        <v>140</v>
      </c>
      <c r="I55" s="14">
        <v>140</v>
      </c>
      <c r="J55" s="14">
        <v>0</v>
      </c>
    </row>
    <row r="56" spans="1:10" x14ac:dyDescent="0.25">
      <c r="A56" s="2">
        <v>46204</v>
      </c>
      <c r="B56" s="3" t="s">
        <v>28</v>
      </c>
      <c r="C56" s="3" t="s">
        <v>29</v>
      </c>
      <c r="D56" s="3" t="s">
        <v>29</v>
      </c>
      <c r="E56" s="3">
        <v>95100</v>
      </c>
      <c r="F56" s="3">
        <v>1.9889999999999999E-3</v>
      </c>
      <c r="G56" s="14">
        <v>0</v>
      </c>
      <c r="H56" s="14">
        <v>140</v>
      </c>
      <c r="I56" s="14">
        <v>140</v>
      </c>
      <c r="J56" s="14">
        <v>0</v>
      </c>
    </row>
    <row r="57" spans="1:10" x14ac:dyDescent="0.25">
      <c r="A57" s="2">
        <v>46235</v>
      </c>
      <c r="B57" s="3" t="s">
        <v>28</v>
      </c>
      <c r="C57" s="3" t="s">
        <v>29</v>
      </c>
      <c r="D57" s="3" t="s">
        <v>29</v>
      </c>
      <c r="E57" s="3">
        <v>95100</v>
      </c>
      <c r="F57" s="3">
        <v>1.9889999999999999E-3</v>
      </c>
      <c r="G57" s="14">
        <v>0</v>
      </c>
      <c r="H57" s="14">
        <v>140</v>
      </c>
      <c r="I57" s="14">
        <v>140</v>
      </c>
      <c r="J57" s="14">
        <v>0</v>
      </c>
    </row>
    <row r="58" spans="1:10" x14ac:dyDescent="0.25">
      <c r="A58" s="2">
        <v>46266</v>
      </c>
      <c r="B58" s="3" t="s">
        <v>28</v>
      </c>
      <c r="C58" s="3" t="s">
        <v>29</v>
      </c>
      <c r="D58" s="3" t="s">
        <v>29</v>
      </c>
      <c r="E58" s="3">
        <v>95100</v>
      </c>
      <c r="F58" s="3">
        <v>1.9889999999999999E-3</v>
      </c>
      <c r="G58" s="14">
        <v>0</v>
      </c>
      <c r="H58" s="14">
        <v>140</v>
      </c>
      <c r="I58" s="14">
        <v>140</v>
      </c>
      <c r="J58" s="14">
        <v>0</v>
      </c>
    </row>
    <row r="59" spans="1:10" x14ac:dyDescent="0.25">
      <c r="A59" s="2">
        <v>46296</v>
      </c>
      <c r="B59" s="3" t="s">
        <v>28</v>
      </c>
      <c r="C59" s="3" t="s">
        <v>29</v>
      </c>
      <c r="D59" s="3" t="s">
        <v>29</v>
      </c>
      <c r="E59" s="3">
        <v>95100</v>
      </c>
      <c r="F59" s="3">
        <v>1.9889999999999999E-3</v>
      </c>
      <c r="G59" s="14">
        <v>0</v>
      </c>
      <c r="H59" s="14">
        <v>140</v>
      </c>
      <c r="I59" s="14">
        <v>140</v>
      </c>
      <c r="J59" s="14">
        <v>0</v>
      </c>
    </row>
    <row r="60" spans="1:10" x14ac:dyDescent="0.25">
      <c r="A60" s="2">
        <v>46327</v>
      </c>
      <c r="B60" s="3" t="s">
        <v>28</v>
      </c>
      <c r="C60" s="3" t="s">
        <v>29</v>
      </c>
      <c r="D60" s="3" t="s">
        <v>29</v>
      </c>
      <c r="E60" s="3">
        <v>95100</v>
      </c>
      <c r="F60" s="3">
        <v>1.9889999999999999E-3</v>
      </c>
      <c r="G60" s="14">
        <v>0</v>
      </c>
      <c r="H60" s="14">
        <v>140</v>
      </c>
      <c r="I60" s="14">
        <v>140</v>
      </c>
      <c r="J60" s="14">
        <v>0</v>
      </c>
    </row>
    <row r="61" spans="1:10" x14ac:dyDescent="0.25">
      <c r="A61" s="2">
        <v>46357</v>
      </c>
      <c r="B61" s="3" t="s">
        <v>28</v>
      </c>
      <c r="C61" s="3" t="s">
        <v>29</v>
      </c>
      <c r="D61" s="3" t="s">
        <v>29</v>
      </c>
      <c r="E61" s="3">
        <v>95100</v>
      </c>
      <c r="F61" s="3">
        <v>1.9889999999999999E-3</v>
      </c>
      <c r="G61" s="14">
        <v>0</v>
      </c>
      <c r="H61" s="14">
        <v>140</v>
      </c>
      <c r="I61" s="14">
        <v>140</v>
      </c>
      <c r="J61" s="14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8B3C-1EC0-4997-8DD1-B480505F8669}">
  <dimension ref="A1:J61"/>
  <sheetViews>
    <sheetView zoomScale="90" zoomScaleNormal="90" workbookViewId="0">
      <selection activeCell="G2" sqref="G2:H2"/>
    </sheetView>
  </sheetViews>
  <sheetFormatPr baseColWidth="10" defaultColWidth="9.140625" defaultRowHeight="15" x14ac:dyDescent="0.25"/>
  <cols>
    <col min="1" max="1" width="8.7109375" style="7" bestFit="1" customWidth="1"/>
    <col min="2" max="2" width="41.42578125" style="7" bestFit="1" customWidth="1"/>
    <col min="3" max="3" width="19.140625" bestFit="1" customWidth="1"/>
    <col min="4" max="4" width="42.140625" bestFit="1" customWidth="1"/>
    <col min="5" max="5" width="16" bestFit="1" customWidth="1"/>
    <col min="6" max="6" width="14.85546875" bestFit="1" customWidth="1"/>
    <col min="7" max="7" width="31.85546875" bestFit="1" customWidth="1"/>
    <col min="8" max="8" width="29.28515625" bestFit="1" customWidth="1"/>
    <col min="9" max="9" width="27.85546875" customWidth="1"/>
    <col min="10" max="10" width="17.7109375" bestFit="1" customWidth="1"/>
  </cols>
  <sheetData>
    <row r="1" spans="1:10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22</v>
      </c>
      <c r="C2" s="3" t="s">
        <v>23</v>
      </c>
      <c r="D2" s="3" t="s">
        <v>24</v>
      </c>
      <c r="E2" s="3">
        <v>86651.830685938112</v>
      </c>
      <c r="F2" s="3">
        <v>2.037387724999722E-3</v>
      </c>
      <c r="G2" s="14">
        <v>8.2835780550691425</v>
      </c>
      <c r="H2" s="14">
        <v>674.24890084493097</v>
      </c>
      <c r="I2" s="14">
        <v>682.53247890000011</v>
      </c>
      <c r="J2" s="14">
        <v>0</v>
      </c>
    </row>
    <row r="3" spans="1:10" x14ac:dyDescent="0.25">
      <c r="A3" s="2">
        <v>44593</v>
      </c>
      <c r="B3" s="3" t="s">
        <v>22</v>
      </c>
      <c r="C3" s="3" t="s">
        <v>23</v>
      </c>
      <c r="D3" s="3" t="s">
        <v>24</v>
      </c>
      <c r="E3" s="3">
        <v>86651.830685938112</v>
      </c>
      <c r="F3" s="3">
        <v>2.037387724999722E-3</v>
      </c>
      <c r="G3" s="14">
        <v>10.619258781105941</v>
      </c>
      <c r="H3" s="14">
        <v>629.1251219285715</v>
      </c>
      <c r="I3" s="14">
        <v>639.74438070967744</v>
      </c>
      <c r="J3" s="14">
        <v>0</v>
      </c>
    </row>
    <row r="4" spans="1:10" x14ac:dyDescent="0.25">
      <c r="A4" s="2">
        <v>44621</v>
      </c>
      <c r="B4" s="3" t="s">
        <v>22</v>
      </c>
      <c r="C4" s="3" t="s">
        <v>23</v>
      </c>
      <c r="D4" s="3" t="s">
        <v>24</v>
      </c>
      <c r="E4" s="3">
        <v>86651.830685938112</v>
      </c>
      <c r="F4" s="3">
        <v>2.037387724999722E-3</v>
      </c>
      <c r="G4" s="14">
        <v>8.451723609677515</v>
      </c>
      <c r="H4" s="14">
        <v>674.0807552903226</v>
      </c>
      <c r="I4" s="14">
        <v>682.53247890000011</v>
      </c>
      <c r="J4" s="14">
        <v>0</v>
      </c>
    </row>
    <row r="5" spans="1:10" x14ac:dyDescent="0.25">
      <c r="A5" s="2">
        <v>44652</v>
      </c>
      <c r="B5" s="3" t="s">
        <v>22</v>
      </c>
      <c r="C5" s="3" t="s">
        <v>23</v>
      </c>
      <c r="D5" s="3" t="s">
        <v>24</v>
      </c>
      <c r="E5" s="3">
        <v>86651.830685938112</v>
      </c>
      <c r="F5" s="3">
        <v>2.037387724999722E-3</v>
      </c>
      <c r="G5" s="14">
        <v>102.61453730000005</v>
      </c>
      <c r="H5" s="14">
        <v>502.65011379999999</v>
      </c>
      <c r="I5" s="14">
        <v>605.26465110000004</v>
      </c>
      <c r="J5" s="14">
        <v>0</v>
      </c>
    </row>
    <row r="6" spans="1:10" x14ac:dyDescent="0.25">
      <c r="A6" s="2">
        <v>44682</v>
      </c>
      <c r="B6" s="3" t="s">
        <v>22</v>
      </c>
      <c r="C6" s="3" t="s">
        <v>23</v>
      </c>
      <c r="D6" s="3" t="s">
        <v>24</v>
      </c>
      <c r="E6" s="3">
        <v>86651.830685938112</v>
      </c>
      <c r="F6" s="3">
        <v>2.037387724999722E-3</v>
      </c>
      <c r="G6" s="14">
        <v>104.18389580967744</v>
      </c>
      <c r="H6" s="14">
        <v>501.0807552903226</v>
      </c>
      <c r="I6" s="14">
        <v>605.26465110000004</v>
      </c>
      <c r="J6" s="14">
        <v>0</v>
      </c>
    </row>
    <row r="7" spans="1:10" x14ac:dyDescent="0.25">
      <c r="A7" s="2">
        <v>44713</v>
      </c>
      <c r="B7" s="3" t="s">
        <v>22</v>
      </c>
      <c r="C7" s="3" t="s">
        <v>23</v>
      </c>
      <c r="D7" s="3" t="s">
        <v>24</v>
      </c>
      <c r="E7" s="3">
        <v>86651.830685938112</v>
      </c>
      <c r="F7" s="3">
        <v>2.037387724999722E-3</v>
      </c>
      <c r="G7" s="14">
        <v>102.61453730000005</v>
      </c>
      <c r="H7" s="14">
        <v>502.65011379999999</v>
      </c>
      <c r="I7" s="14">
        <v>605.26465110000004</v>
      </c>
      <c r="J7" s="14">
        <v>0</v>
      </c>
    </row>
    <row r="8" spans="1:10" x14ac:dyDescent="0.25">
      <c r="A8" s="2">
        <v>44743</v>
      </c>
      <c r="B8" s="3" t="s">
        <v>22</v>
      </c>
      <c r="C8" s="3" t="s">
        <v>23</v>
      </c>
      <c r="D8" s="3" t="s">
        <v>24</v>
      </c>
      <c r="E8" s="3">
        <v>86651.830685938112</v>
      </c>
      <c r="F8" s="3">
        <v>2.037387724999722E-3</v>
      </c>
      <c r="G8" s="14">
        <v>558.23119891790168</v>
      </c>
      <c r="H8" s="14">
        <v>47.033452182098394</v>
      </c>
      <c r="I8" s="14">
        <v>605.26465110000004</v>
      </c>
      <c r="J8" s="14">
        <v>0</v>
      </c>
    </row>
    <row r="9" spans="1:10" x14ac:dyDescent="0.25">
      <c r="A9" s="2">
        <v>44774</v>
      </c>
      <c r="B9" s="3" t="s">
        <v>22</v>
      </c>
      <c r="C9" s="3" t="s">
        <v>23</v>
      </c>
      <c r="D9" s="3" t="s">
        <v>24</v>
      </c>
      <c r="E9" s="3">
        <v>86651.830685938112</v>
      </c>
      <c r="F9" s="3">
        <v>2.037387724999722E-3</v>
      </c>
      <c r="G9" s="14">
        <v>558.59864776307427</v>
      </c>
      <c r="H9" s="14">
        <v>46.666003336925755</v>
      </c>
      <c r="I9" s="14">
        <v>605.26465110000004</v>
      </c>
      <c r="J9" s="14">
        <v>0</v>
      </c>
    </row>
    <row r="10" spans="1:10" x14ac:dyDescent="0.25">
      <c r="A10" s="2">
        <v>44805</v>
      </c>
      <c r="B10" s="3" t="s">
        <v>22</v>
      </c>
      <c r="C10" s="3" t="s">
        <v>23</v>
      </c>
      <c r="D10" s="3" t="s">
        <v>24</v>
      </c>
      <c r="E10" s="3">
        <v>86651.830685938112</v>
      </c>
      <c r="F10" s="3">
        <v>2.037387724999722E-3</v>
      </c>
      <c r="G10" s="14">
        <v>559.14982103083321</v>
      </c>
      <c r="H10" s="14">
        <v>46.114830069166786</v>
      </c>
      <c r="I10" s="14">
        <v>605.26465110000004</v>
      </c>
      <c r="J10" s="14">
        <v>0</v>
      </c>
    </row>
    <row r="11" spans="1:10" x14ac:dyDescent="0.25">
      <c r="A11" s="2">
        <v>44835</v>
      </c>
      <c r="B11" s="3" t="s">
        <v>22</v>
      </c>
      <c r="C11" s="3" t="s">
        <v>23</v>
      </c>
      <c r="D11" s="3" t="s">
        <v>24</v>
      </c>
      <c r="E11" s="3">
        <v>86651.830685938112</v>
      </c>
      <c r="F11" s="3">
        <v>2.037387724999722E-3</v>
      </c>
      <c r="G11" s="14">
        <v>1164.7819209760059</v>
      </c>
      <c r="H11" s="14">
        <v>45.74738122399414</v>
      </c>
      <c r="I11" s="14">
        <v>1210.5293022000001</v>
      </c>
      <c r="J11" s="14">
        <v>0</v>
      </c>
    </row>
    <row r="12" spans="1:10" x14ac:dyDescent="0.25">
      <c r="A12" s="2">
        <v>44866</v>
      </c>
      <c r="B12" s="3" t="s">
        <v>22</v>
      </c>
      <c r="C12" s="3" t="s">
        <v>23</v>
      </c>
      <c r="D12" s="3" t="s">
        <v>24</v>
      </c>
      <c r="E12" s="3">
        <v>86651.830685938112</v>
      </c>
      <c r="F12" s="3">
        <v>2.037387724999722E-3</v>
      </c>
      <c r="G12" s="14">
        <v>1165.1493698211787</v>
      </c>
      <c r="H12" s="14">
        <v>45.379932378821501</v>
      </c>
      <c r="I12" s="14">
        <v>1210.5293022000001</v>
      </c>
      <c r="J12" s="14">
        <v>0</v>
      </c>
    </row>
    <row r="13" spans="1:10" x14ac:dyDescent="0.25">
      <c r="A13" s="2">
        <v>44896</v>
      </c>
      <c r="B13" s="3" t="s">
        <v>22</v>
      </c>
      <c r="C13" s="3" t="s">
        <v>23</v>
      </c>
      <c r="D13" s="3" t="s">
        <v>24</v>
      </c>
      <c r="E13" s="3">
        <v>86651.830685938112</v>
      </c>
      <c r="F13" s="3">
        <v>2.037387724999722E-3</v>
      </c>
      <c r="G13" s="14">
        <v>1165.5168186663511</v>
      </c>
      <c r="H13" s="14">
        <v>45.012483533648854</v>
      </c>
      <c r="I13" s="14">
        <v>1210.5293022000001</v>
      </c>
      <c r="J13" s="14">
        <v>0</v>
      </c>
    </row>
    <row r="14" spans="1:10" x14ac:dyDescent="0.25">
      <c r="A14" s="2">
        <v>44927</v>
      </c>
      <c r="B14" s="3" t="s">
        <v>22</v>
      </c>
      <c r="C14" s="3" t="s">
        <v>23</v>
      </c>
      <c r="D14" s="3" t="s">
        <v>24</v>
      </c>
      <c r="E14" s="3">
        <v>86651.830685938112</v>
      </c>
      <c r="F14" s="3">
        <v>2.037387724999722E-3</v>
      </c>
      <c r="G14" s="14">
        <v>1165.8842675115241</v>
      </c>
      <c r="H14" s="14">
        <v>44.645034688476215</v>
      </c>
      <c r="I14" s="14">
        <v>1210.5293022000003</v>
      </c>
      <c r="J14" s="14">
        <v>0</v>
      </c>
    </row>
    <row r="15" spans="1:10" x14ac:dyDescent="0.25">
      <c r="A15" s="2">
        <v>44958</v>
      </c>
      <c r="B15" s="3" t="s">
        <v>22</v>
      </c>
      <c r="C15" s="3" t="s">
        <v>23</v>
      </c>
      <c r="D15" s="3" t="s">
        <v>24</v>
      </c>
      <c r="E15" s="3">
        <v>86651.830685938112</v>
      </c>
      <c r="F15" s="3">
        <v>2.037387724999722E-3</v>
      </c>
      <c r="G15" s="14">
        <v>1166.2517163566965</v>
      </c>
      <c r="H15" s="14">
        <v>44.277585843303569</v>
      </c>
      <c r="I15" s="14">
        <v>1210.5293022000001</v>
      </c>
      <c r="J15" s="14">
        <v>0</v>
      </c>
    </row>
    <row r="16" spans="1:10" x14ac:dyDescent="0.25">
      <c r="A16" s="2">
        <v>44986</v>
      </c>
      <c r="B16" s="3" t="s">
        <v>22</v>
      </c>
      <c r="C16" s="3" t="s">
        <v>23</v>
      </c>
      <c r="D16" s="3" t="s">
        <v>24</v>
      </c>
      <c r="E16" s="3">
        <v>86651.830685938112</v>
      </c>
      <c r="F16" s="3">
        <v>2.037387724999722E-3</v>
      </c>
      <c r="G16" s="14">
        <v>1166.6191652018692</v>
      </c>
      <c r="H16" s="14">
        <v>43.910136998130923</v>
      </c>
      <c r="I16" s="14">
        <v>1210.5293022000001</v>
      </c>
      <c r="J16" s="14">
        <v>0</v>
      </c>
    </row>
    <row r="17" spans="1:10" x14ac:dyDescent="0.25">
      <c r="A17" s="2">
        <v>45017</v>
      </c>
      <c r="B17" s="3" t="s">
        <v>22</v>
      </c>
      <c r="C17" s="3" t="s">
        <v>23</v>
      </c>
      <c r="D17" s="3" t="s">
        <v>24</v>
      </c>
      <c r="E17" s="3">
        <v>86651.830685938112</v>
      </c>
      <c r="F17" s="3">
        <v>2.037387724999722E-3</v>
      </c>
      <c r="G17" s="14">
        <v>1166.9892550768329</v>
      </c>
      <c r="H17" s="14">
        <v>43.542688152958277</v>
      </c>
      <c r="I17" s="14">
        <v>1210.5319432297913</v>
      </c>
      <c r="J17" s="14">
        <v>0</v>
      </c>
    </row>
    <row r="18" spans="1:10" x14ac:dyDescent="0.25">
      <c r="A18" s="2">
        <v>45047</v>
      </c>
      <c r="B18" s="3" t="s">
        <v>22</v>
      </c>
      <c r="C18" s="3" t="s">
        <v>23</v>
      </c>
      <c r="D18" s="3" t="s">
        <v>24</v>
      </c>
      <c r="E18" s="3">
        <v>86651.830685938112</v>
      </c>
      <c r="F18" s="3">
        <v>2.037387724999722E-3</v>
      </c>
      <c r="G18" s="14">
        <v>1167.4628470615769</v>
      </c>
      <c r="H18" s="14">
        <v>43.175239307785631</v>
      </c>
      <c r="I18" s="14">
        <v>1210.6380863693626</v>
      </c>
      <c r="J18" s="14">
        <v>0</v>
      </c>
    </row>
    <row r="19" spans="1:10" x14ac:dyDescent="0.25">
      <c r="A19" s="2">
        <v>45078</v>
      </c>
      <c r="B19" s="3" t="s">
        <v>22</v>
      </c>
      <c r="C19" s="3" t="s">
        <v>23</v>
      </c>
      <c r="D19" s="3" t="s">
        <v>24</v>
      </c>
      <c r="E19" s="3">
        <v>86651.830685938112</v>
      </c>
      <c r="F19" s="3">
        <v>2.037387724999722E-3</v>
      </c>
      <c r="G19" s="14">
        <v>1167.742832805239</v>
      </c>
      <c r="H19" s="14">
        <v>42.807790462612992</v>
      </c>
      <c r="I19" s="14">
        <v>1210.550623267852</v>
      </c>
      <c r="J19" s="14">
        <v>0</v>
      </c>
    </row>
    <row r="20" spans="1:10" x14ac:dyDescent="0.25">
      <c r="A20" s="2">
        <v>45108</v>
      </c>
      <c r="B20" s="3" t="s">
        <v>22</v>
      </c>
      <c r="C20" s="3" t="s">
        <v>23</v>
      </c>
      <c r="D20" s="3" t="s">
        <v>24</v>
      </c>
      <c r="E20" s="3">
        <v>86651.830685938112</v>
      </c>
      <c r="F20" s="3">
        <v>2.037387724999722E-3</v>
      </c>
      <c r="G20" s="14">
        <v>1168.212454055034</v>
      </c>
      <c r="H20" s="14">
        <v>42.440341617440346</v>
      </c>
      <c r="I20" s="14">
        <v>1210.6527956724742</v>
      </c>
      <c r="J20" s="14">
        <v>0</v>
      </c>
    </row>
    <row r="21" spans="1:10" x14ac:dyDescent="0.25">
      <c r="A21" s="2">
        <v>45139</v>
      </c>
      <c r="B21" s="3" t="s">
        <v>22</v>
      </c>
      <c r="C21" s="3" t="s">
        <v>23</v>
      </c>
      <c r="D21" s="3" t="s">
        <v>24</v>
      </c>
      <c r="E21" s="3">
        <v>86651.830685938112</v>
      </c>
      <c r="F21" s="3">
        <v>2.037387724999722E-3</v>
      </c>
      <c r="G21" s="14">
        <v>1168.2726850051461</v>
      </c>
      <c r="H21" s="14">
        <v>42.25661719485403</v>
      </c>
      <c r="I21" s="14">
        <v>1210.5293022000001</v>
      </c>
      <c r="J21" s="14">
        <v>0</v>
      </c>
    </row>
    <row r="22" spans="1:10" x14ac:dyDescent="0.25">
      <c r="A22" s="2">
        <v>45170</v>
      </c>
      <c r="B22" s="3" t="s">
        <v>22</v>
      </c>
      <c r="C22" s="3" t="s">
        <v>23</v>
      </c>
      <c r="D22" s="3" t="s">
        <v>24</v>
      </c>
      <c r="E22" s="3">
        <v>86651.830685938112</v>
      </c>
      <c r="F22" s="3">
        <v>2.037387724999722E-3</v>
      </c>
      <c r="G22" s="14">
        <v>1168.6401338503188</v>
      </c>
      <c r="H22" s="14">
        <v>41.889168349681377</v>
      </c>
      <c r="I22" s="14">
        <v>1210.5293022000001</v>
      </c>
      <c r="J22" s="14">
        <v>0</v>
      </c>
    </row>
    <row r="23" spans="1:10" x14ac:dyDescent="0.25">
      <c r="A23" s="2">
        <v>45200</v>
      </c>
      <c r="B23" s="3" t="s">
        <v>22</v>
      </c>
      <c r="C23" s="3" t="s">
        <v>23</v>
      </c>
      <c r="D23" s="3" t="s">
        <v>24</v>
      </c>
      <c r="E23" s="3">
        <v>86651.830685938112</v>
      </c>
      <c r="F23" s="3">
        <v>2.037387724999722E-3</v>
      </c>
      <c r="G23" s="14">
        <v>1169.1177046286746</v>
      </c>
      <c r="H23" s="14">
        <v>41.521719504508738</v>
      </c>
      <c r="I23" s="14">
        <v>1210.6394241331834</v>
      </c>
      <c r="J23" s="14">
        <v>0</v>
      </c>
    </row>
    <row r="24" spans="1:10" x14ac:dyDescent="0.25">
      <c r="A24" s="2">
        <v>45231</v>
      </c>
      <c r="B24" s="3" t="s">
        <v>22</v>
      </c>
      <c r="C24" s="3" t="s">
        <v>23</v>
      </c>
      <c r="D24" s="3" t="s">
        <v>24</v>
      </c>
      <c r="E24" s="3">
        <v>86651.830685938112</v>
      </c>
      <c r="F24" s="3">
        <v>2.037387724999722E-3</v>
      </c>
      <c r="G24" s="14">
        <v>1169.399381922349</v>
      </c>
      <c r="H24" s="14">
        <v>41.154270659336092</v>
      </c>
      <c r="I24" s="14">
        <v>1210.5536525816851</v>
      </c>
      <c r="J24" s="14">
        <v>0</v>
      </c>
    </row>
    <row r="25" spans="1:10" x14ac:dyDescent="0.25">
      <c r="A25" s="2">
        <v>45261</v>
      </c>
      <c r="B25" s="3" t="s">
        <v>22</v>
      </c>
      <c r="C25" s="3" t="s">
        <v>23</v>
      </c>
      <c r="D25" s="3" t="s">
        <v>24</v>
      </c>
      <c r="E25" s="3">
        <v>86651.830685938112</v>
      </c>
      <c r="F25" s="3">
        <v>2.037387724999722E-3</v>
      </c>
      <c r="G25" s="14">
        <v>1169.6724438572287</v>
      </c>
      <c r="H25" s="14">
        <v>40.970546236749776</v>
      </c>
      <c r="I25" s="14">
        <v>1210.6429900939784</v>
      </c>
      <c r="J25" s="14">
        <v>0</v>
      </c>
    </row>
    <row r="26" spans="1:10" x14ac:dyDescent="0.25">
      <c r="A26" s="2">
        <v>45292</v>
      </c>
      <c r="B26" s="3" t="s">
        <v>22</v>
      </c>
      <c r="C26" s="3" t="s">
        <v>23</v>
      </c>
      <c r="D26" s="3" t="s">
        <v>24</v>
      </c>
      <c r="E26" s="3">
        <v>86651.830685938112</v>
      </c>
      <c r="F26" s="3">
        <v>2.037387724999722E-3</v>
      </c>
      <c r="G26" s="14">
        <v>1210.6301636806288</v>
      </c>
      <c r="H26" s="14">
        <v>0</v>
      </c>
      <c r="I26" s="14">
        <v>1210.6301636806288</v>
      </c>
      <c r="J26" s="14">
        <v>0</v>
      </c>
    </row>
    <row r="27" spans="1:10" x14ac:dyDescent="0.25">
      <c r="A27" s="2">
        <v>45323</v>
      </c>
      <c r="B27" s="3" t="s">
        <v>22</v>
      </c>
      <c r="C27" s="3" t="s">
        <v>23</v>
      </c>
      <c r="D27" s="3" t="s">
        <v>24</v>
      </c>
      <c r="E27" s="3">
        <v>86651.830685938112</v>
      </c>
      <c r="F27" s="3">
        <v>2.037387724999722E-3</v>
      </c>
      <c r="G27" s="14">
        <v>1210.656542741445</v>
      </c>
      <c r="H27" s="14">
        <v>0</v>
      </c>
      <c r="I27" s="14">
        <v>1210.656542741445</v>
      </c>
      <c r="J27" s="14">
        <v>0</v>
      </c>
    </row>
    <row r="28" spans="1:10" x14ac:dyDescent="0.25">
      <c r="A28" s="2">
        <v>45352</v>
      </c>
      <c r="B28" s="3" t="s">
        <v>22</v>
      </c>
      <c r="C28" s="3" t="s">
        <v>23</v>
      </c>
      <c r="D28" s="3" t="s">
        <v>24</v>
      </c>
      <c r="E28" s="3">
        <v>86651.830685938112</v>
      </c>
      <c r="F28" s="3">
        <v>2.037387724999722E-3</v>
      </c>
      <c r="G28" s="14">
        <v>1210.6133321679713</v>
      </c>
      <c r="H28" s="14">
        <v>0</v>
      </c>
      <c r="I28" s="14">
        <v>1210.6133321679713</v>
      </c>
      <c r="J28" s="14">
        <v>0</v>
      </c>
    </row>
    <row r="29" spans="1:10" x14ac:dyDescent="0.25">
      <c r="A29" s="2">
        <v>45383</v>
      </c>
      <c r="B29" s="3" t="s">
        <v>22</v>
      </c>
      <c r="C29" s="3" t="s">
        <v>23</v>
      </c>
      <c r="D29" s="3" t="s">
        <v>24</v>
      </c>
      <c r="E29" s="3">
        <v>86651.830685938112</v>
      </c>
      <c r="F29" s="3">
        <v>2.037387724999722E-3</v>
      </c>
      <c r="G29" s="14">
        <v>1210.6163992632394</v>
      </c>
      <c r="H29" s="14">
        <v>0</v>
      </c>
      <c r="I29" s="14">
        <v>1210.6163992632394</v>
      </c>
      <c r="J29" s="14">
        <v>0</v>
      </c>
    </row>
    <row r="30" spans="1:10" x14ac:dyDescent="0.25">
      <c r="A30" s="2">
        <v>45413</v>
      </c>
      <c r="B30" s="3" t="s">
        <v>22</v>
      </c>
      <c r="C30" s="3" t="s">
        <v>23</v>
      </c>
      <c r="D30" s="3" t="s">
        <v>24</v>
      </c>
      <c r="E30" s="3">
        <v>86651.830685938112</v>
      </c>
      <c r="F30" s="3">
        <v>2.037387724999722E-3</v>
      </c>
      <c r="G30" s="14">
        <v>1210.6202313094709</v>
      </c>
      <c r="H30" s="14">
        <v>0</v>
      </c>
      <c r="I30" s="14">
        <v>1210.6202313094709</v>
      </c>
      <c r="J30" s="14">
        <v>0</v>
      </c>
    </row>
    <row r="31" spans="1:10" x14ac:dyDescent="0.25">
      <c r="A31" s="2">
        <v>45444</v>
      </c>
      <c r="B31" s="3" t="s">
        <v>22</v>
      </c>
      <c r="C31" s="3" t="s">
        <v>23</v>
      </c>
      <c r="D31" s="3" t="s">
        <v>24</v>
      </c>
      <c r="E31" s="3">
        <v>86651.830685938112</v>
      </c>
      <c r="F31" s="3">
        <v>2.037387724999722E-3</v>
      </c>
      <c r="G31" s="14">
        <v>1210.5293022000001</v>
      </c>
      <c r="H31" s="14">
        <v>0</v>
      </c>
      <c r="I31" s="14">
        <v>1210.5293022000001</v>
      </c>
      <c r="J31" s="14">
        <v>0</v>
      </c>
    </row>
    <row r="32" spans="1:10" x14ac:dyDescent="0.25">
      <c r="A32" s="2">
        <v>45474</v>
      </c>
      <c r="B32" s="3" t="s">
        <v>22</v>
      </c>
      <c r="C32" s="3" t="s">
        <v>23</v>
      </c>
      <c r="D32" s="3" t="s">
        <v>24</v>
      </c>
      <c r="E32" s="3">
        <v>86651.830685938112</v>
      </c>
      <c r="F32" s="3">
        <v>2.037387724999722E-3</v>
      </c>
      <c r="G32" s="14">
        <v>1210.9090543958816</v>
      </c>
      <c r="H32" s="14">
        <v>0</v>
      </c>
      <c r="I32" s="14">
        <v>1210.9090543958816</v>
      </c>
      <c r="J32" s="14">
        <v>0</v>
      </c>
    </row>
    <row r="33" spans="1:10" x14ac:dyDescent="0.25">
      <c r="A33" s="2">
        <v>45505</v>
      </c>
      <c r="B33" s="3" t="s">
        <v>22</v>
      </c>
      <c r="C33" s="3" t="s">
        <v>23</v>
      </c>
      <c r="D33" s="3" t="s">
        <v>24</v>
      </c>
      <c r="E33" s="3">
        <v>86651.830685938112</v>
      </c>
      <c r="F33" s="3">
        <v>2.037387724999722E-3</v>
      </c>
      <c r="G33" s="14">
        <v>1210.8259889677952</v>
      </c>
      <c r="H33" s="14">
        <v>0</v>
      </c>
      <c r="I33" s="14">
        <v>1210.8259889677952</v>
      </c>
      <c r="J33" s="14">
        <v>0</v>
      </c>
    </row>
    <row r="34" spans="1:10" x14ac:dyDescent="0.25">
      <c r="A34" s="2">
        <v>45536</v>
      </c>
      <c r="B34" s="3" t="s">
        <v>22</v>
      </c>
      <c r="C34" s="3" t="s">
        <v>23</v>
      </c>
      <c r="D34" s="3" t="s">
        <v>24</v>
      </c>
      <c r="E34" s="3">
        <v>86651.830685938112</v>
      </c>
      <c r="F34" s="3">
        <v>2.037387724999722E-3</v>
      </c>
      <c r="G34" s="14">
        <v>1210.5882862167944</v>
      </c>
      <c r="H34" s="14">
        <v>0</v>
      </c>
      <c r="I34" s="14">
        <v>1210.5882862167944</v>
      </c>
      <c r="J34" s="14">
        <v>0</v>
      </c>
    </row>
    <row r="35" spans="1:10" x14ac:dyDescent="0.25">
      <c r="A35" s="2">
        <v>45566</v>
      </c>
      <c r="B35" s="3" t="s">
        <v>22</v>
      </c>
      <c r="C35" s="3" t="s">
        <v>23</v>
      </c>
      <c r="D35" s="3" t="s">
        <v>24</v>
      </c>
      <c r="E35" s="3">
        <v>86651.830685938112</v>
      </c>
      <c r="F35" s="3">
        <v>2.037387724999722E-3</v>
      </c>
      <c r="G35" s="14">
        <v>1210.8055917760487</v>
      </c>
      <c r="H35" s="14">
        <v>0</v>
      </c>
      <c r="I35" s="14">
        <v>1210.8055917760487</v>
      </c>
      <c r="J35" s="14">
        <v>0</v>
      </c>
    </row>
    <row r="36" spans="1:10" x14ac:dyDescent="0.25">
      <c r="A36" s="2">
        <v>45597</v>
      </c>
      <c r="B36" s="3" t="s">
        <v>22</v>
      </c>
      <c r="C36" s="3" t="s">
        <v>23</v>
      </c>
      <c r="D36" s="3" t="s">
        <v>24</v>
      </c>
      <c r="E36" s="3">
        <v>86651.830685938112</v>
      </c>
      <c r="F36" s="3">
        <v>2.037387724999722E-3</v>
      </c>
      <c r="G36" s="14">
        <v>1210.6035424745351</v>
      </c>
      <c r="H36" s="14">
        <v>0</v>
      </c>
      <c r="I36" s="14">
        <v>1210.6035424745351</v>
      </c>
      <c r="J36" s="14">
        <v>0</v>
      </c>
    </row>
    <row r="37" spans="1:10" x14ac:dyDescent="0.25">
      <c r="A37" s="2">
        <v>45627</v>
      </c>
      <c r="B37" s="3" t="s">
        <v>22</v>
      </c>
      <c r="C37" s="3" t="s">
        <v>23</v>
      </c>
      <c r="D37" s="3" t="s">
        <v>24</v>
      </c>
      <c r="E37" s="3">
        <v>86651.830685938112</v>
      </c>
      <c r="F37" s="3">
        <v>2.037387724999722E-3</v>
      </c>
      <c r="G37" s="14">
        <v>1210.5603573889221</v>
      </c>
      <c r="H37" s="14">
        <v>0</v>
      </c>
      <c r="I37" s="14">
        <v>1210.5603573889221</v>
      </c>
      <c r="J37" s="14">
        <v>0</v>
      </c>
    </row>
    <row r="38" spans="1:10" x14ac:dyDescent="0.25">
      <c r="A38" s="2">
        <v>45658</v>
      </c>
      <c r="B38" s="3" t="s">
        <v>22</v>
      </c>
      <c r="C38" s="3" t="s">
        <v>23</v>
      </c>
      <c r="D38" s="3" t="s">
        <v>24</v>
      </c>
      <c r="E38" s="3">
        <v>86651.830685938112</v>
      </c>
      <c r="F38" s="3">
        <v>2.037387724999722E-3</v>
      </c>
      <c r="G38" s="14">
        <v>1210.5797553162654</v>
      </c>
      <c r="H38" s="14">
        <v>0</v>
      </c>
      <c r="I38" s="14">
        <v>1210.5797553162654</v>
      </c>
      <c r="J38" s="14">
        <v>0</v>
      </c>
    </row>
    <row r="39" spans="1:10" x14ac:dyDescent="0.25">
      <c r="A39" s="2">
        <v>45689</v>
      </c>
      <c r="B39" s="3" t="s">
        <v>22</v>
      </c>
      <c r="C39" s="3" t="s">
        <v>23</v>
      </c>
      <c r="D39" s="3" t="s">
        <v>24</v>
      </c>
      <c r="E39" s="3">
        <v>86651.830685938112</v>
      </c>
      <c r="F39" s="3">
        <v>2.037387724999722E-3</v>
      </c>
      <c r="G39" s="14">
        <v>1210.5293022000001</v>
      </c>
      <c r="H39" s="14">
        <v>0</v>
      </c>
      <c r="I39" s="14">
        <v>1210.5293022000001</v>
      </c>
      <c r="J39" s="14">
        <v>0</v>
      </c>
    </row>
    <row r="40" spans="1:10" x14ac:dyDescent="0.25">
      <c r="A40" s="2">
        <v>45717</v>
      </c>
      <c r="B40" s="3" t="s">
        <v>22</v>
      </c>
      <c r="C40" s="3" t="s">
        <v>23</v>
      </c>
      <c r="D40" s="3" t="s">
        <v>24</v>
      </c>
      <c r="E40" s="3">
        <v>86651.830685938112</v>
      </c>
      <c r="F40" s="3">
        <v>2.037387724999722E-3</v>
      </c>
      <c r="G40" s="14">
        <v>1210.5293022000001</v>
      </c>
      <c r="H40" s="14">
        <v>0</v>
      </c>
      <c r="I40" s="14">
        <v>1210.5293022000001</v>
      </c>
      <c r="J40" s="14">
        <v>0</v>
      </c>
    </row>
    <row r="41" spans="1:10" x14ac:dyDescent="0.25">
      <c r="A41" s="2">
        <v>45748</v>
      </c>
      <c r="B41" s="3" t="s">
        <v>22</v>
      </c>
      <c r="C41" s="3" t="s">
        <v>23</v>
      </c>
      <c r="D41" s="3" t="s">
        <v>24</v>
      </c>
      <c r="E41" s="3">
        <v>86651.830685938112</v>
      </c>
      <c r="F41" s="3">
        <v>2.037387724999722E-3</v>
      </c>
      <c r="G41" s="14">
        <v>1210.5293022000001</v>
      </c>
      <c r="H41" s="14">
        <v>0</v>
      </c>
      <c r="I41" s="14">
        <v>1210.5293022000001</v>
      </c>
      <c r="J41" s="14">
        <v>0</v>
      </c>
    </row>
    <row r="42" spans="1:10" x14ac:dyDescent="0.25">
      <c r="A42" s="2">
        <v>45778</v>
      </c>
      <c r="B42" s="3" t="s">
        <v>22</v>
      </c>
      <c r="C42" s="3" t="s">
        <v>23</v>
      </c>
      <c r="D42" s="3" t="s">
        <v>24</v>
      </c>
      <c r="E42" s="3">
        <v>86651.830685938112</v>
      </c>
      <c r="F42" s="3">
        <v>2.037387724999722E-3</v>
      </c>
      <c r="G42" s="14">
        <v>1210.5293022000001</v>
      </c>
      <c r="H42" s="14">
        <v>0</v>
      </c>
      <c r="I42" s="14">
        <v>1210.5293022000001</v>
      </c>
      <c r="J42" s="14">
        <v>0</v>
      </c>
    </row>
    <row r="43" spans="1:10" x14ac:dyDescent="0.25">
      <c r="A43" s="2">
        <v>45809</v>
      </c>
      <c r="B43" s="3" t="s">
        <v>22</v>
      </c>
      <c r="C43" s="3" t="s">
        <v>23</v>
      </c>
      <c r="D43" s="3" t="s">
        <v>24</v>
      </c>
      <c r="E43" s="3">
        <v>86651.830685938112</v>
      </c>
      <c r="F43" s="3">
        <v>2.037387724999722E-3</v>
      </c>
      <c r="G43" s="14">
        <v>1210.5293022000001</v>
      </c>
      <c r="H43" s="14">
        <v>0</v>
      </c>
      <c r="I43" s="14">
        <v>1210.5293022000001</v>
      </c>
      <c r="J43" s="14">
        <v>0</v>
      </c>
    </row>
    <row r="44" spans="1:10" x14ac:dyDescent="0.25">
      <c r="A44" s="2">
        <v>45839</v>
      </c>
      <c r="B44" s="3" t="s">
        <v>22</v>
      </c>
      <c r="C44" s="3" t="s">
        <v>23</v>
      </c>
      <c r="D44" s="3" t="s">
        <v>24</v>
      </c>
      <c r="E44" s="3">
        <v>86651.830685938112</v>
      </c>
      <c r="F44" s="3">
        <v>2.037387724999722E-3</v>
      </c>
      <c r="G44" s="14">
        <v>1210.5293022000001</v>
      </c>
      <c r="H44" s="14">
        <v>0</v>
      </c>
      <c r="I44" s="14">
        <v>1210.5293022000001</v>
      </c>
      <c r="J44" s="14">
        <v>0</v>
      </c>
    </row>
    <row r="45" spans="1:10" x14ac:dyDescent="0.25">
      <c r="A45" s="2">
        <v>45870</v>
      </c>
      <c r="B45" s="3" t="s">
        <v>22</v>
      </c>
      <c r="C45" s="3" t="s">
        <v>23</v>
      </c>
      <c r="D45" s="3" t="s">
        <v>24</v>
      </c>
      <c r="E45" s="3">
        <v>86651.830685938112</v>
      </c>
      <c r="F45" s="3">
        <v>2.037387724999722E-3</v>
      </c>
      <c r="G45" s="14">
        <v>1210.5293022000003</v>
      </c>
      <c r="H45" s="14">
        <v>0</v>
      </c>
      <c r="I45" s="14">
        <v>1210.5293022000003</v>
      </c>
      <c r="J45" s="14">
        <v>0</v>
      </c>
    </row>
    <row r="46" spans="1:10" x14ac:dyDescent="0.25">
      <c r="A46" s="2">
        <v>45901</v>
      </c>
      <c r="B46" s="3" t="s">
        <v>22</v>
      </c>
      <c r="C46" s="3" t="s">
        <v>23</v>
      </c>
      <c r="D46" s="3" t="s">
        <v>24</v>
      </c>
      <c r="E46" s="3">
        <v>86651.830685938112</v>
      </c>
      <c r="F46" s="3">
        <v>2.037387724999722E-3</v>
      </c>
      <c r="G46" s="14">
        <v>1210.5293022000001</v>
      </c>
      <c r="H46" s="14">
        <v>0</v>
      </c>
      <c r="I46" s="14">
        <v>1210.5293022000001</v>
      </c>
      <c r="J46" s="14">
        <v>0</v>
      </c>
    </row>
    <row r="47" spans="1:10" x14ac:dyDescent="0.25">
      <c r="A47" s="2">
        <v>45931</v>
      </c>
      <c r="B47" s="3" t="s">
        <v>22</v>
      </c>
      <c r="C47" s="3" t="s">
        <v>23</v>
      </c>
      <c r="D47" s="3" t="s">
        <v>24</v>
      </c>
      <c r="E47" s="3">
        <v>86651.830685938112</v>
      </c>
      <c r="F47" s="3">
        <v>2.037387724999722E-3</v>
      </c>
      <c r="G47" s="14">
        <v>1210.5293022000001</v>
      </c>
      <c r="H47" s="14">
        <v>0</v>
      </c>
      <c r="I47" s="14">
        <v>1210.5293022000001</v>
      </c>
      <c r="J47" s="14">
        <v>0</v>
      </c>
    </row>
    <row r="48" spans="1:10" x14ac:dyDescent="0.25">
      <c r="A48" s="2">
        <v>45962</v>
      </c>
      <c r="B48" s="3" t="s">
        <v>22</v>
      </c>
      <c r="C48" s="3" t="s">
        <v>23</v>
      </c>
      <c r="D48" s="3" t="s">
        <v>24</v>
      </c>
      <c r="E48" s="3">
        <v>86651.830685938112</v>
      </c>
      <c r="F48" s="3">
        <v>2.037387724999722E-3</v>
      </c>
      <c r="G48" s="14">
        <v>1210.5293022000001</v>
      </c>
      <c r="H48" s="14">
        <v>0</v>
      </c>
      <c r="I48" s="14">
        <v>1210.5293022000001</v>
      </c>
      <c r="J48" s="14">
        <v>0</v>
      </c>
    </row>
    <row r="49" spans="1:10" x14ac:dyDescent="0.25">
      <c r="A49" s="2">
        <v>45992</v>
      </c>
      <c r="B49" s="3" t="s">
        <v>22</v>
      </c>
      <c r="C49" s="3" t="s">
        <v>23</v>
      </c>
      <c r="D49" s="3" t="s">
        <v>24</v>
      </c>
      <c r="E49" s="3">
        <v>86651.830685938112</v>
      </c>
      <c r="F49" s="3">
        <v>2.037387724999722E-3</v>
      </c>
      <c r="G49" s="14">
        <v>1210.5293022000003</v>
      </c>
      <c r="H49" s="14">
        <v>0</v>
      </c>
      <c r="I49" s="14">
        <v>1210.5293022000003</v>
      </c>
      <c r="J49" s="14">
        <v>0</v>
      </c>
    </row>
    <row r="50" spans="1:10" x14ac:dyDescent="0.25">
      <c r="A50" s="2">
        <v>46023</v>
      </c>
      <c r="B50" s="3" t="s">
        <v>22</v>
      </c>
      <c r="C50" s="3" t="s">
        <v>23</v>
      </c>
      <c r="D50" s="3" t="s">
        <v>24</v>
      </c>
      <c r="E50" s="3">
        <v>86651.830685938112</v>
      </c>
      <c r="F50" s="3">
        <v>2.037387724999722E-3</v>
      </c>
      <c r="G50" s="14">
        <v>1210.5293022000001</v>
      </c>
      <c r="H50" s="14">
        <v>0</v>
      </c>
      <c r="I50" s="14">
        <v>1210.5293022000001</v>
      </c>
      <c r="J50" s="14">
        <v>0</v>
      </c>
    </row>
    <row r="51" spans="1:10" x14ac:dyDescent="0.25">
      <c r="A51" s="2">
        <v>46054</v>
      </c>
      <c r="B51" s="3" t="s">
        <v>22</v>
      </c>
      <c r="C51" s="3" t="s">
        <v>23</v>
      </c>
      <c r="D51" s="3" t="s">
        <v>24</v>
      </c>
      <c r="E51" s="3">
        <v>86651.830685938112</v>
      </c>
      <c r="F51" s="3">
        <v>2.037387724999722E-3</v>
      </c>
      <c r="G51" s="14">
        <v>1210.5293022000003</v>
      </c>
      <c r="H51" s="14">
        <v>0</v>
      </c>
      <c r="I51" s="14">
        <v>1210.5293022000003</v>
      </c>
      <c r="J51" s="14">
        <v>0</v>
      </c>
    </row>
    <row r="52" spans="1:10" x14ac:dyDescent="0.25">
      <c r="A52" s="2">
        <v>46082</v>
      </c>
      <c r="B52" s="3" t="s">
        <v>22</v>
      </c>
      <c r="C52" s="3" t="s">
        <v>23</v>
      </c>
      <c r="D52" s="3" t="s">
        <v>24</v>
      </c>
      <c r="E52" s="3">
        <v>86651.830685938112</v>
      </c>
      <c r="F52" s="3">
        <v>2.037387724999722E-3</v>
      </c>
      <c r="G52" s="14">
        <v>1210.5293022000001</v>
      </c>
      <c r="H52" s="14">
        <v>0</v>
      </c>
      <c r="I52" s="14">
        <v>1210.5293022000001</v>
      </c>
      <c r="J52" s="14">
        <v>0</v>
      </c>
    </row>
    <row r="53" spans="1:10" x14ac:dyDescent="0.25">
      <c r="A53" s="2">
        <v>46113</v>
      </c>
      <c r="B53" s="3" t="s">
        <v>22</v>
      </c>
      <c r="C53" s="3" t="s">
        <v>23</v>
      </c>
      <c r="D53" s="3" t="s">
        <v>24</v>
      </c>
      <c r="E53" s="3">
        <v>86651.830685938112</v>
      </c>
      <c r="F53" s="3">
        <v>2.037387724999722E-3</v>
      </c>
      <c r="G53" s="14">
        <v>1210.5293022000001</v>
      </c>
      <c r="H53" s="14">
        <v>0</v>
      </c>
      <c r="I53" s="14">
        <v>1210.5293022000001</v>
      </c>
      <c r="J53" s="14">
        <v>0</v>
      </c>
    </row>
    <row r="54" spans="1:10" x14ac:dyDescent="0.25">
      <c r="A54" s="2">
        <v>46143</v>
      </c>
      <c r="B54" s="3" t="s">
        <v>22</v>
      </c>
      <c r="C54" s="3" t="s">
        <v>23</v>
      </c>
      <c r="D54" s="3" t="s">
        <v>24</v>
      </c>
      <c r="E54" s="3">
        <v>86651.830685938112</v>
      </c>
      <c r="F54" s="3">
        <v>2.037387724999722E-3</v>
      </c>
      <c r="G54" s="14">
        <v>1210.5293022000001</v>
      </c>
      <c r="H54" s="14">
        <v>0</v>
      </c>
      <c r="I54" s="14">
        <v>1210.5293022000001</v>
      </c>
      <c r="J54" s="14">
        <v>0</v>
      </c>
    </row>
    <row r="55" spans="1:10" x14ac:dyDescent="0.25">
      <c r="A55" s="2">
        <v>46174</v>
      </c>
      <c r="B55" s="3" t="s">
        <v>22</v>
      </c>
      <c r="C55" s="3" t="s">
        <v>23</v>
      </c>
      <c r="D55" s="3" t="s">
        <v>24</v>
      </c>
      <c r="E55" s="3">
        <v>86651.830685938112</v>
      </c>
      <c r="F55" s="3">
        <v>2.037387724999722E-3</v>
      </c>
      <c r="G55" s="14">
        <v>1210.5293022000001</v>
      </c>
      <c r="H55" s="14">
        <v>0</v>
      </c>
      <c r="I55" s="14">
        <v>1210.5293022000001</v>
      </c>
      <c r="J55" s="14">
        <v>0</v>
      </c>
    </row>
    <row r="56" spans="1:10" x14ac:dyDescent="0.25">
      <c r="A56" s="2">
        <v>46204</v>
      </c>
      <c r="B56" s="3" t="s">
        <v>22</v>
      </c>
      <c r="C56" s="3" t="s">
        <v>23</v>
      </c>
      <c r="D56" s="3" t="s">
        <v>24</v>
      </c>
      <c r="E56" s="3">
        <v>86651.830685938112</v>
      </c>
      <c r="F56" s="3">
        <v>2.037387724999722E-3</v>
      </c>
      <c r="G56" s="14">
        <v>1210.5293022000001</v>
      </c>
      <c r="H56" s="14">
        <v>0</v>
      </c>
      <c r="I56" s="14">
        <v>1210.5293022000001</v>
      </c>
      <c r="J56" s="14">
        <v>0</v>
      </c>
    </row>
    <row r="57" spans="1:10" x14ac:dyDescent="0.25">
      <c r="A57" s="2">
        <v>46235</v>
      </c>
      <c r="B57" s="3" t="s">
        <v>22</v>
      </c>
      <c r="C57" s="3" t="s">
        <v>23</v>
      </c>
      <c r="D57" s="3" t="s">
        <v>24</v>
      </c>
      <c r="E57" s="3">
        <v>86651.830685938112</v>
      </c>
      <c r="F57" s="3">
        <v>2.037387724999722E-3</v>
      </c>
      <c r="G57" s="14">
        <v>1210.5293022000001</v>
      </c>
      <c r="H57" s="14">
        <v>0</v>
      </c>
      <c r="I57" s="14">
        <v>1210.5293022000001</v>
      </c>
      <c r="J57" s="14">
        <v>0</v>
      </c>
    </row>
    <row r="58" spans="1:10" x14ac:dyDescent="0.25">
      <c r="A58" s="2">
        <v>46266</v>
      </c>
      <c r="B58" s="3" t="s">
        <v>22</v>
      </c>
      <c r="C58" s="3" t="s">
        <v>23</v>
      </c>
      <c r="D58" s="3" t="s">
        <v>24</v>
      </c>
      <c r="E58" s="3">
        <v>86651.830685938112</v>
      </c>
      <c r="F58" s="3">
        <v>2.037387724999722E-3</v>
      </c>
      <c r="G58" s="14">
        <v>1210.5293022000001</v>
      </c>
      <c r="H58" s="14">
        <v>0</v>
      </c>
      <c r="I58" s="14">
        <v>1210.5293022000001</v>
      </c>
      <c r="J58" s="14">
        <v>0</v>
      </c>
    </row>
    <row r="59" spans="1:10" x14ac:dyDescent="0.25">
      <c r="A59" s="2">
        <v>46296</v>
      </c>
      <c r="B59" s="3" t="s">
        <v>22</v>
      </c>
      <c r="C59" s="3" t="s">
        <v>23</v>
      </c>
      <c r="D59" s="3" t="s">
        <v>24</v>
      </c>
      <c r="E59" s="3">
        <v>86651.830685938112</v>
      </c>
      <c r="F59" s="3">
        <v>2.037387724999722E-3</v>
      </c>
      <c r="G59" s="14">
        <v>1210.5293022000001</v>
      </c>
      <c r="H59" s="14">
        <v>0</v>
      </c>
      <c r="I59" s="14">
        <v>1210.5293022000001</v>
      </c>
      <c r="J59" s="14">
        <v>0</v>
      </c>
    </row>
    <row r="60" spans="1:10" x14ac:dyDescent="0.25">
      <c r="A60" s="2">
        <v>46327</v>
      </c>
      <c r="B60" s="3" t="s">
        <v>22</v>
      </c>
      <c r="C60" s="3" t="s">
        <v>23</v>
      </c>
      <c r="D60" s="3" t="s">
        <v>24</v>
      </c>
      <c r="E60" s="3">
        <v>86651.830685938112</v>
      </c>
      <c r="F60" s="3">
        <v>2.037387724999722E-3</v>
      </c>
      <c r="G60" s="14">
        <v>1210.5293022000003</v>
      </c>
      <c r="H60" s="14">
        <v>0</v>
      </c>
      <c r="I60" s="14">
        <v>1210.5293022000003</v>
      </c>
      <c r="J60" s="14">
        <v>0</v>
      </c>
    </row>
    <row r="61" spans="1:10" x14ac:dyDescent="0.25">
      <c r="A61" s="2">
        <v>46357</v>
      </c>
      <c r="B61" s="3" t="s">
        <v>22</v>
      </c>
      <c r="C61" s="3" t="s">
        <v>23</v>
      </c>
      <c r="D61" s="3" t="s">
        <v>24</v>
      </c>
      <c r="E61" s="3">
        <v>86651.830685938112</v>
      </c>
      <c r="F61" s="3">
        <v>2.037387724999722E-3</v>
      </c>
      <c r="G61" s="14">
        <v>1210.5293022000001</v>
      </c>
      <c r="H61" s="14">
        <v>0</v>
      </c>
      <c r="I61" s="14">
        <v>1210.5293022000001</v>
      </c>
      <c r="J61" s="14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E37E-86A3-4E32-AD83-35F1E3AA0278}">
  <dimension ref="A1:J61"/>
  <sheetViews>
    <sheetView workbookViewId="0">
      <selection activeCell="G53" sqref="G53"/>
    </sheetView>
  </sheetViews>
  <sheetFormatPr baseColWidth="10" defaultColWidth="9.140625" defaultRowHeight="15" x14ac:dyDescent="0.25"/>
  <cols>
    <col min="2" max="2" width="25.140625" customWidth="1"/>
    <col min="3" max="4" width="25.7109375" bestFit="1" customWidth="1"/>
    <col min="5" max="5" width="18" customWidth="1"/>
    <col min="6" max="6" width="22.5703125" bestFit="1" customWidth="1"/>
    <col min="7" max="7" width="33.140625" customWidth="1"/>
    <col min="8" max="8" width="29.5703125" customWidth="1"/>
    <col min="9" max="9" width="27.85546875" customWidth="1"/>
    <col min="10" max="10" width="17.7109375" bestFit="1" customWidth="1"/>
  </cols>
  <sheetData>
    <row r="1" spans="1:10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46</v>
      </c>
      <c r="C2" s="3" t="s">
        <v>45</v>
      </c>
      <c r="D2" s="3" t="s">
        <v>45</v>
      </c>
      <c r="E2" s="3">
        <v>376.91800000000001</v>
      </c>
      <c r="F2" s="3">
        <v>1.4908999999999999</v>
      </c>
      <c r="G2" s="14">
        <v>0</v>
      </c>
      <c r="H2" s="14">
        <v>27.322283263993196</v>
      </c>
      <c r="I2" s="14">
        <f t="shared" ref="I2:I36" si="0">G2+H2</f>
        <v>27.322283263993196</v>
      </c>
      <c r="J2" s="14">
        <v>0</v>
      </c>
    </row>
    <row r="3" spans="1:10" x14ac:dyDescent="0.25">
      <c r="A3" s="2">
        <v>44593</v>
      </c>
      <c r="B3" s="3" t="s">
        <v>46</v>
      </c>
      <c r="C3" s="3" t="s">
        <v>45</v>
      </c>
      <c r="D3" s="3" t="s">
        <v>45</v>
      </c>
      <c r="E3" s="3">
        <v>376.91800000000001</v>
      </c>
      <c r="F3" s="3">
        <v>1.4908999999999999</v>
      </c>
      <c r="G3" s="14">
        <v>0</v>
      </c>
      <c r="H3" s="14">
        <v>32.785903311188996</v>
      </c>
      <c r="I3" s="14">
        <f t="shared" si="0"/>
        <v>32.785903311188996</v>
      </c>
      <c r="J3" s="14">
        <v>0</v>
      </c>
    </row>
    <row r="4" spans="1:10" x14ac:dyDescent="0.25">
      <c r="A4" s="2">
        <v>44621</v>
      </c>
      <c r="B4" s="3" t="s">
        <v>46</v>
      </c>
      <c r="C4" s="3" t="s">
        <v>45</v>
      </c>
      <c r="D4" s="3" t="s">
        <v>45</v>
      </c>
      <c r="E4" s="3">
        <v>376.91800000000001</v>
      </c>
      <c r="F4" s="3">
        <v>1.4908999999999999</v>
      </c>
      <c r="G4" s="14">
        <v>0</v>
      </c>
      <c r="H4" s="14">
        <v>32.780945690900396</v>
      </c>
      <c r="I4" s="14">
        <f t="shared" si="0"/>
        <v>32.780945690900396</v>
      </c>
      <c r="J4" s="14">
        <v>0</v>
      </c>
    </row>
    <row r="5" spans="1:10" x14ac:dyDescent="0.25">
      <c r="A5" s="2">
        <v>44652</v>
      </c>
      <c r="B5" s="3" t="s">
        <v>46</v>
      </c>
      <c r="C5" s="3" t="s">
        <v>45</v>
      </c>
      <c r="D5" s="3" t="s">
        <v>45</v>
      </c>
      <c r="E5" s="3">
        <v>376.91800000000001</v>
      </c>
      <c r="F5" s="3">
        <v>1.4908999999999999</v>
      </c>
      <c r="G5" s="14">
        <v>0</v>
      </c>
      <c r="H5" s="14">
        <v>37.5</v>
      </c>
      <c r="I5" s="14">
        <f t="shared" si="0"/>
        <v>37.5</v>
      </c>
      <c r="J5" s="14">
        <v>0</v>
      </c>
    </row>
    <row r="6" spans="1:10" x14ac:dyDescent="0.25">
      <c r="A6" s="2">
        <v>44682</v>
      </c>
      <c r="B6" s="3" t="s">
        <v>46</v>
      </c>
      <c r="C6" s="3" t="s">
        <v>45</v>
      </c>
      <c r="D6" s="3" t="s">
        <v>45</v>
      </c>
      <c r="E6" s="3">
        <v>376.91800000000001</v>
      </c>
      <c r="F6" s="3">
        <v>1.4908999999999999</v>
      </c>
      <c r="G6" s="14">
        <v>0</v>
      </c>
      <c r="H6" s="14">
        <v>37.5</v>
      </c>
      <c r="I6" s="14">
        <f t="shared" si="0"/>
        <v>37.5</v>
      </c>
      <c r="J6" s="14">
        <v>0</v>
      </c>
    </row>
    <row r="7" spans="1:10" x14ac:dyDescent="0.25">
      <c r="A7" s="2">
        <v>44713</v>
      </c>
      <c r="B7" s="3" t="s">
        <v>46</v>
      </c>
      <c r="C7" s="3" t="s">
        <v>45</v>
      </c>
      <c r="D7" s="3" t="s">
        <v>45</v>
      </c>
      <c r="E7" s="3">
        <v>376.91800000000001</v>
      </c>
      <c r="F7" s="3">
        <v>1.4908999999999999</v>
      </c>
      <c r="G7" s="14">
        <v>0</v>
      </c>
      <c r="H7" s="14">
        <v>37.5</v>
      </c>
      <c r="I7" s="14">
        <f t="shared" si="0"/>
        <v>37.5</v>
      </c>
      <c r="J7" s="14">
        <v>0</v>
      </c>
    </row>
    <row r="8" spans="1:10" x14ac:dyDescent="0.25">
      <c r="A8" s="2">
        <v>44743</v>
      </c>
      <c r="B8" s="3" t="s">
        <v>46</v>
      </c>
      <c r="C8" s="3" t="s">
        <v>45</v>
      </c>
      <c r="D8" s="3" t="s">
        <v>45</v>
      </c>
      <c r="E8" s="3">
        <v>376.91800000000001</v>
      </c>
      <c r="F8" s="3">
        <v>1.4908999999999999</v>
      </c>
      <c r="G8" s="14">
        <v>0</v>
      </c>
      <c r="H8" s="14">
        <v>37.5</v>
      </c>
      <c r="I8" s="14">
        <f t="shared" si="0"/>
        <v>37.5</v>
      </c>
      <c r="J8" s="14">
        <v>0</v>
      </c>
    </row>
    <row r="9" spans="1:10" x14ac:dyDescent="0.25">
      <c r="A9" s="2">
        <v>44774</v>
      </c>
      <c r="B9" s="3" t="s">
        <v>46</v>
      </c>
      <c r="C9" s="3" t="s">
        <v>45</v>
      </c>
      <c r="D9" s="3" t="s">
        <v>45</v>
      </c>
      <c r="E9" s="3">
        <v>376.91800000000001</v>
      </c>
      <c r="F9" s="3">
        <v>1.4908999999999999</v>
      </c>
      <c r="G9" s="14">
        <v>0</v>
      </c>
      <c r="H9" s="14">
        <v>37.5</v>
      </c>
      <c r="I9" s="14">
        <f t="shared" si="0"/>
        <v>37.5</v>
      </c>
      <c r="J9" s="14">
        <v>0</v>
      </c>
    </row>
    <row r="10" spans="1:10" x14ac:dyDescent="0.25">
      <c r="A10" s="2">
        <v>44805</v>
      </c>
      <c r="B10" s="3" t="s">
        <v>46</v>
      </c>
      <c r="C10" s="3" t="s">
        <v>45</v>
      </c>
      <c r="D10" s="3" t="s">
        <v>45</v>
      </c>
      <c r="E10" s="3">
        <v>376.91800000000001</v>
      </c>
      <c r="F10" s="3">
        <v>1.4908999999999999</v>
      </c>
      <c r="G10" s="14">
        <v>0</v>
      </c>
      <c r="H10" s="14">
        <v>37.5</v>
      </c>
      <c r="I10" s="14">
        <f t="shared" si="0"/>
        <v>37.5</v>
      </c>
      <c r="J10" s="14">
        <v>0</v>
      </c>
    </row>
    <row r="11" spans="1:10" x14ac:dyDescent="0.25">
      <c r="A11" s="2">
        <v>44835</v>
      </c>
      <c r="B11" s="3" t="s">
        <v>46</v>
      </c>
      <c r="C11" s="3" t="s">
        <v>45</v>
      </c>
      <c r="D11" s="3" t="s">
        <v>45</v>
      </c>
      <c r="E11" s="3">
        <v>376.91800000000001</v>
      </c>
      <c r="F11" s="3">
        <v>1.4908999999999999</v>
      </c>
      <c r="G11" s="14">
        <v>0</v>
      </c>
      <c r="H11" s="14">
        <v>37.5</v>
      </c>
      <c r="I11" s="14">
        <f t="shared" si="0"/>
        <v>37.5</v>
      </c>
      <c r="J11" s="14">
        <v>0</v>
      </c>
    </row>
    <row r="12" spans="1:10" x14ac:dyDescent="0.25">
      <c r="A12" s="2">
        <v>44866</v>
      </c>
      <c r="B12" s="3" t="s">
        <v>46</v>
      </c>
      <c r="C12" s="3" t="s">
        <v>45</v>
      </c>
      <c r="D12" s="3" t="s">
        <v>45</v>
      </c>
      <c r="E12" s="3">
        <v>376.91800000000001</v>
      </c>
      <c r="F12" s="3">
        <v>1.4908999999999999</v>
      </c>
      <c r="G12" s="14">
        <v>0</v>
      </c>
      <c r="H12" s="14">
        <v>37.5</v>
      </c>
      <c r="I12" s="14">
        <f t="shared" si="0"/>
        <v>37.5</v>
      </c>
      <c r="J12" s="14">
        <v>0</v>
      </c>
    </row>
    <row r="13" spans="1:10" x14ac:dyDescent="0.25">
      <c r="A13" s="2">
        <v>44896</v>
      </c>
      <c r="B13" s="3" t="s">
        <v>46</v>
      </c>
      <c r="C13" s="3" t="s">
        <v>45</v>
      </c>
      <c r="D13" s="3" t="s">
        <v>45</v>
      </c>
      <c r="E13" s="3">
        <v>376.91800000000001</v>
      </c>
      <c r="F13" s="3">
        <v>1.4908999999999999</v>
      </c>
      <c r="G13" s="14">
        <v>0</v>
      </c>
      <c r="H13" s="14">
        <v>37.5</v>
      </c>
      <c r="I13" s="14">
        <f t="shared" si="0"/>
        <v>37.5</v>
      </c>
      <c r="J13" s="14">
        <v>0</v>
      </c>
    </row>
    <row r="14" spans="1:10" x14ac:dyDescent="0.25">
      <c r="A14" s="2">
        <v>44927</v>
      </c>
      <c r="B14" s="3" t="s">
        <v>46</v>
      </c>
      <c r="C14" s="3" t="s">
        <v>45</v>
      </c>
      <c r="D14" s="3" t="s">
        <v>45</v>
      </c>
      <c r="E14" s="3">
        <v>376.91800000000001</v>
      </c>
      <c r="F14" s="3">
        <v>1.4908999999999999</v>
      </c>
      <c r="G14" s="14">
        <v>0</v>
      </c>
      <c r="H14" s="14">
        <v>37.5</v>
      </c>
      <c r="I14" s="14">
        <f t="shared" si="0"/>
        <v>37.5</v>
      </c>
      <c r="J14" s="14">
        <v>0</v>
      </c>
    </row>
    <row r="15" spans="1:10" x14ac:dyDescent="0.25">
      <c r="A15" s="2">
        <v>44958</v>
      </c>
      <c r="B15" s="3" t="s">
        <v>46</v>
      </c>
      <c r="C15" s="3" t="s">
        <v>45</v>
      </c>
      <c r="D15" s="3" t="s">
        <v>45</v>
      </c>
      <c r="E15" s="3">
        <v>376.91800000000001</v>
      </c>
      <c r="F15" s="3">
        <v>1.4908999999999999</v>
      </c>
      <c r="G15" s="14">
        <v>0</v>
      </c>
      <c r="H15" s="14">
        <v>37.5</v>
      </c>
      <c r="I15" s="14">
        <f t="shared" si="0"/>
        <v>37.5</v>
      </c>
      <c r="J15" s="14">
        <v>0</v>
      </c>
    </row>
    <row r="16" spans="1:10" x14ac:dyDescent="0.25">
      <c r="A16" s="2">
        <v>44986</v>
      </c>
      <c r="B16" s="3" t="s">
        <v>46</v>
      </c>
      <c r="C16" s="3" t="s">
        <v>45</v>
      </c>
      <c r="D16" s="3" t="s">
        <v>45</v>
      </c>
      <c r="E16" s="3">
        <v>376.91800000000001</v>
      </c>
      <c r="F16" s="3">
        <v>1.4908999999999999</v>
      </c>
      <c r="G16" s="14">
        <v>0</v>
      </c>
      <c r="H16" s="14">
        <v>37.5</v>
      </c>
      <c r="I16" s="14">
        <f t="shared" si="0"/>
        <v>37.5</v>
      </c>
      <c r="J16" s="14">
        <v>0</v>
      </c>
    </row>
    <row r="17" spans="1:10" x14ac:dyDescent="0.25">
      <c r="A17" s="2">
        <v>45017</v>
      </c>
      <c r="B17" s="3" t="s">
        <v>46</v>
      </c>
      <c r="C17" s="3" t="s">
        <v>45</v>
      </c>
      <c r="D17" s="3" t="s">
        <v>45</v>
      </c>
      <c r="E17" s="3">
        <v>376.91800000000001</v>
      </c>
      <c r="F17" s="3">
        <v>1.4908999999999999</v>
      </c>
      <c r="G17" s="14">
        <v>0</v>
      </c>
      <c r="H17" s="14">
        <v>37.5</v>
      </c>
      <c r="I17" s="14">
        <f t="shared" si="0"/>
        <v>37.5</v>
      </c>
      <c r="J17" s="14">
        <v>0</v>
      </c>
    </row>
    <row r="18" spans="1:10" x14ac:dyDescent="0.25">
      <c r="A18" s="2">
        <v>45047</v>
      </c>
      <c r="B18" s="3" t="s">
        <v>46</v>
      </c>
      <c r="C18" s="3" t="s">
        <v>45</v>
      </c>
      <c r="D18" s="3" t="s">
        <v>45</v>
      </c>
      <c r="E18" s="3">
        <v>376.91800000000001</v>
      </c>
      <c r="F18" s="3">
        <v>1.4908999999999999</v>
      </c>
      <c r="G18" s="14">
        <v>0</v>
      </c>
      <c r="H18" s="14">
        <v>37.5</v>
      </c>
      <c r="I18" s="14">
        <f t="shared" si="0"/>
        <v>37.5</v>
      </c>
      <c r="J18" s="14">
        <v>0</v>
      </c>
    </row>
    <row r="19" spans="1:10" x14ac:dyDescent="0.25">
      <c r="A19" s="2">
        <v>45078</v>
      </c>
      <c r="B19" s="3" t="s">
        <v>46</v>
      </c>
      <c r="C19" s="3" t="s">
        <v>45</v>
      </c>
      <c r="D19" s="3" t="s">
        <v>45</v>
      </c>
      <c r="E19" s="3">
        <v>376.91800000000001</v>
      </c>
      <c r="F19" s="3">
        <v>1.4908999999999999</v>
      </c>
      <c r="G19" s="14">
        <v>0</v>
      </c>
      <c r="H19" s="14">
        <v>37.5</v>
      </c>
      <c r="I19" s="14">
        <f t="shared" si="0"/>
        <v>37.5</v>
      </c>
      <c r="J19" s="14">
        <v>0</v>
      </c>
    </row>
    <row r="20" spans="1:10" x14ac:dyDescent="0.25">
      <c r="A20" s="2">
        <v>45108</v>
      </c>
      <c r="B20" s="3" t="s">
        <v>46</v>
      </c>
      <c r="C20" s="3" t="s">
        <v>45</v>
      </c>
      <c r="D20" s="3" t="s">
        <v>45</v>
      </c>
      <c r="E20" s="3">
        <v>376.91800000000001</v>
      </c>
      <c r="F20" s="3">
        <v>1.4908999999999999</v>
      </c>
      <c r="G20" s="14">
        <v>0</v>
      </c>
      <c r="H20" s="14">
        <v>37.5</v>
      </c>
      <c r="I20" s="14">
        <f t="shared" si="0"/>
        <v>37.5</v>
      </c>
      <c r="J20" s="14">
        <v>0</v>
      </c>
    </row>
    <row r="21" spans="1:10" x14ac:dyDescent="0.25">
      <c r="A21" s="2">
        <v>45139</v>
      </c>
      <c r="B21" s="3" t="s">
        <v>46</v>
      </c>
      <c r="C21" s="3" t="s">
        <v>45</v>
      </c>
      <c r="D21" s="3" t="s">
        <v>45</v>
      </c>
      <c r="E21" s="3">
        <v>376.91800000000001</v>
      </c>
      <c r="F21" s="3">
        <v>1.4908999999999999</v>
      </c>
      <c r="G21" s="14">
        <v>0</v>
      </c>
      <c r="H21" s="14">
        <v>37.5</v>
      </c>
      <c r="I21" s="14">
        <f t="shared" si="0"/>
        <v>37.5</v>
      </c>
      <c r="J21" s="14">
        <v>0</v>
      </c>
    </row>
    <row r="22" spans="1:10" x14ac:dyDescent="0.25">
      <c r="A22" s="2">
        <v>45170</v>
      </c>
      <c r="B22" s="3" t="s">
        <v>46</v>
      </c>
      <c r="C22" s="3" t="s">
        <v>45</v>
      </c>
      <c r="D22" s="3" t="s">
        <v>45</v>
      </c>
      <c r="E22" s="3">
        <v>376.91800000000001</v>
      </c>
      <c r="F22" s="3">
        <v>1.4908999999999999</v>
      </c>
      <c r="G22" s="14">
        <v>0</v>
      </c>
      <c r="H22" s="14">
        <v>37.5</v>
      </c>
      <c r="I22" s="14">
        <f t="shared" si="0"/>
        <v>37.5</v>
      </c>
      <c r="J22" s="14">
        <v>0</v>
      </c>
    </row>
    <row r="23" spans="1:10" x14ac:dyDescent="0.25">
      <c r="A23" s="2">
        <v>45200</v>
      </c>
      <c r="B23" s="3" t="s">
        <v>46</v>
      </c>
      <c r="C23" s="3" t="s">
        <v>45</v>
      </c>
      <c r="D23" s="3" t="s">
        <v>45</v>
      </c>
      <c r="E23" s="3">
        <v>376.91800000000001</v>
      </c>
      <c r="F23" s="3">
        <v>1.4908999999999999</v>
      </c>
      <c r="G23" s="14">
        <v>0</v>
      </c>
      <c r="H23" s="14">
        <v>37.5</v>
      </c>
      <c r="I23" s="14">
        <f t="shared" si="0"/>
        <v>37.5</v>
      </c>
      <c r="J23" s="14">
        <v>0</v>
      </c>
    </row>
    <row r="24" spans="1:10" x14ac:dyDescent="0.25">
      <c r="A24" s="2">
        <v>45231</v>
      </c>
      <c r="B24" s="3" t="s">
        <v>46</v>
      </c>
      <c r="C24" s="3" t="s">
        <v>45</v>
      </c>
      <c r="D24" s="3" t="s">
        <v>45</v>
      </c>
      <c r="E24" s="3">
        <v>376.91800000000001</v>
      </c>
      <c r="F24" s="3">
        <v>1.4908999999999999</v>
      </c>
      <c r="G24" s="14">
        <v>0</v>
      </c>
      <c r="H24" s="14">
        <v>37.5</v>
      </c>
      <c r="I24" s="14">
        <f t="shared" si="0"/>
        <v>37.5</v>
      </c>
      <c r="J24" s="14">
        <v>0</v>
      </c>
    </row>
    <row r="25" spans="1:10" x14ac:dyDescent="0.25">
      <c r="A25" s="2">
        <v>45261</v>
      </c>
      <c r="B25" s="3" t="s">
        <v>46</v>
      </c>
      <c r="C25" s="3" t="s">
        <v>45</v>
      </c>
      <c r="D25" s="3" t="s">
        <v>45</v>
      </c>
      <c r="E25" s="3">
        <v>376.91800000000001</v>
      </c>
      <c r="F25" s="3">
        <v>1.4908999999999999</v>
      </c>
      <c r="G25" s="14">
        <v>0</v>
      </c>
      <c r="H25" s="14">
        <v>37.5</v>
      </c>
      <c r="I25" s="14">
        <f t="shared" si="0"/>
        <v>37.5</v>
      </c>
      <c r="J25" s="14">
        <v>0</v>
      </c>
    </row>
    <row r="26" spans="1:10" x14ac:dyDescent="0.25">
      <c r="A26" s="2">
        <v>45292</v>
      </c>
      <c r="B26" s="3" t="s">
        <v>46</v>
      </c>
      <c r="C26" s="3" t="s">
        <v>45</v>
      </c>
      <c r="D26" s="3" t="s">
        <v>45</v>
      </c>
      <c r="E26" s="3">
        <v>376.91800000000001</v>
      </c>
      <c r="F26" s="3">
        <v>1.4908999999999999</v>
      </c>
      <c r="G26" s="14">
        <v>0</v>
      </c>
      <c r="H26" s="14">
        <v>37.5</v>
      </c>
      <c r="I26" s="14">
        <f t="shared" si="0"/>
        <v>37.5</v>
      </c>
      <c r="J26" s="14">
        <v>0</v>
      </c>
    </row>
    <row r="27" spans="1:10" x14ac:dyDescent="0.25">
      <c r="A27" s="2">
        <v>45323</v>
      </c>
      <c r="B27" s="3" t="s">
        <v>46</v>
      </c>
      <c r="C27" s="3" t="s">
        <v>45</v>
      </c>
      <c r="D27" s="3" t="s">
        <v>45</v>
      </c>
      <c r="E27" s="3">
        <v>376.91800000000001</v>
      </c>
      <c r="F27" s="3">
        <v>1.4908999999999999</v>
      </c>
      <c r="G27" s="14">
        <v>0</v>
      </c>
      <c r="H27" s="14">
        <v>37.5</v>
      </c>
      <c r="I27" s="14">
        <f t="shared" si="0"/>
        <v>37.5</v>
      </c>
      <c r="J27" s="14">
        <v>0</v>
      </c>
    </row>
    <row r="28" spans="1:10" x14ac:dyDescent="0.25">
      <c r="A28" s="2">
        <v>45352</v>
      </c>
      <c r="B28" s="3" t="s">
        <v>46</v>
      </c>
      <c r="C28" s="3" t="s">
        <v>45</v>
      </c>
      <c r="D28" s="3" t="s">
        <v>45</v>
      </c>
      <c r="E28" s="3">
        <v>376.91800000000001</v>
      </c>
      <c r="F28" s="3">
        <v>1.4908999999999999</v>
      </c>
      <c r="G28" s="14">
        <v>0</v>
      </c>
      <c r="H28" s="14">
        <v>37.5</v>
      </c>
      <c r="I28" s="14">
        <f t="shared" si="0"/>
        <v>37.5</v>
      </c>
      <c r="J28" s="14">
        <v>0</v>
      </c>
    </row>
    <row r="29" spans="1:10" x14ac:dyDescent="0.25">
      <c r="A29" s="2">
        <v>45383</v>
      </c>
      <c r="B29" s="3" t="s">
        <v>46</v>
      </c>
      <c r="C29" s="3" t="s">
        <v>45</v>
      </c>
      <c r="D29" s="3" t="s">
        <v>45</v>
      </c>
      <c r="E29" s="3">
        <v>376.91800000000001</v>
      </c>
      <c r="F29" s="3">
        <v>1.4908999999999999</v>
      </c>
      <c r="G29" s="14">
        <v>0</v>
      </c>
      <c r="H29" s="14">
        <v>37.5</v>
      </c>
      <c r="I29" s="14">
        <f t="shared" si="0"/>
        <v>37.5</v>
      </c>
      <c r="J29" s="14">
        <v>0</v>
      </c>
    </row>
    <row r="30" spans="1:10" x14ac:dyDescent="0.25">
      <c r="A30" s="2">
        <v>45413</v>
      </c>
      <c r="B30" s="3" t="s">
        <v>46</v>
      </c>
      <c r="C30" s="3" t="s">
        <v>45</v>
      </c>
      <c r="D30" s="3" t="s">
        <v>45</v>
      </c>
      <c r="E30" s="3">
        <v>376.91800000000001</v>
      </c>
      <c r="F30" s="3">
        <v>1.4908999999999999</v>
      </c>
      <c r="G30" s="14">
        <v>0</v>
      </c>
      <c r="H30" s="14">
        <v>37.5</v>
      </c>
      <c r="I30" s="14">
        <f t="shared" si="0"/>
        <v>37.5</v>
      </c>
      <c r="J30" s="14">
        <v>0</v>
      </c>
    </row>
    <row r="31" spans="1:10" x14ac:dyDescent="0.25">
      <c r="A31" s="2">
        <v>45444</v>
      </c>
      <c r="B31" s="3" t="s">
        <v>46</v>
      </c>
      <c r="C31" s="3" t="s">
        <v>45</v>
      </c>
      <c r="D31" s="3" t="s">
        <v>45</v>
      </c>
      <c r="E31" s="3">
        <v>376.91800000000001</v>
      </c>
      <c r="F31" s="3">
        <v>1.4908999999999999</v>
      </c>
      <c r="G31" s="14">
        <v>0</v>
      </c>
      <c r="H31" s="14">
        <v>37.5</v>
      </c>
      <c r="I31" s="14">
        <f t="shared" si="0"/>
        <v>37.5</v>
      </c>
      <c r="J31" s="14">
        <v>0</v>
      </c>
    </row>
    <row r="32" spans="1:10" x14ac:dyDescent="0.25">
      <c r="A32" s="2">
        <v>45474</v>
      </c>
      <c r="B32" s="3" t="s">
        <v>46</v>
      </c>
      <c r="C32" s="3" t="s">
        <v>45</v>
      </c>
      <c r="D32" s="3" t="s">
        <v>45</v>
      </c>
      <c r="E32" s="3">
        <v>376.91800000000001</v>
      </c>
      <c r="F32" s="3">
        <v>1.4908999999999999</v>
      </c>
      <c r="G32" s="14">
        <v>0</v>
      </c>
      <c r="H32" s="14">
        <v>37.5</v>
      </c>
      <c r="I32" s="14">
        <f t="shared" si="0"/>
        <v>37.5</v>
      </c>
      <c r="J32" s="14">
        <v>0</v>
      </c>
    </row>
    <row r="33" spans="1:10" x14ac:dyDescent="0.25">
      <c r="A33" s="2">
        <v>45505</v>
      </c>
      <c r="B33" s="3" t="s">
        <v>46</v>
      </c>
      <c r="C33" s="3" t="s">
        <v>45</v>
      </c>
      <c r="D33" s="3" t="s">
        <v>45</v>
      </c>
      <c r="E33" s="3">
        <v>376.91800000000001</v>
      </c>
      <c r="F33" s="3">
        <v>1.4908999999999999</v>
      </c>
      <c r="G33" s="14">
        <v>0</v>
      </c>
      <c r="H33" s="14">
        <v>37.5</v>
      </c>
      <c r="I33" s="14">
        <f t="shared" si="0"/>
        <v>37.5</v>
      </c>
      <c r="J33" s="14">
        <v>0</v>
      </c>
    </row>
    <row r="34" spans="1:10" x14ac:dyDescent="0.25">
      <c r="A34" s="2">
        <v>45536</v>
      </c>
      <c r="B34" s="3" t="s">
        <v>46</v>
      </c>
      <c r="C34" s="3" t="s">
        <v>45</v>
      </c>
      <c r="D34" s="3" t="s">
        <v>45</v>
      </c>
      <c r="E34" s="3">
        <v>376.91800000000001</v>
      </c>
      <c r="F34" s="3">
        <v>1.4908999999999999</v>
      </c>
      <c r="G34" s="14">
        <v>0</v>
      </c>
      <c r="H34" s="14">
        <v>37.5</v>
      </c>
      <c r="I34" s="14">
        <f t="shared" si="0"/>
        <v>37.5</v>
      </c>
      <c r="J34" s="14">
        <v>0</v>
      </c>
    </row>
    <row r="35" spans="1:10" x14ac:dyDescent="0.25">
      <c r="A35" s="2">
        <v>45566</v>
      </c>
      <c r="B35" s="3" t="s">
        <v>46</v>
      </c>
      <c r="C35" s="3" t="s">
        <v>45</v>
      </c>
      <c r="D35" s="3" t="s">
        <v>45</v>
      </c>
      <c r="E35" s="3">
        <v>376.91800000000001</v>
      </c>
      <c r="F35" s="3">
        <v>1.4908999999999999</v>
      </c>
      <c r="G35" s="14">
        <v>0</v>
      </c>
      <c r="H35" s="14">
        <v>37.5</v>
      </c>
      <c r="I35" s="14">
        <f t="shared" si="0"/>
        <v>37.5</v>
      </c>
      <c r="J35" s="14">
        <v>0</v>
      </c>
    </row>
    <row r="36" spans="1:10" x14ac:dyDescent="0.25">
      <c r="A36" s="2">
        <v>45597</v>
      </c>
      <c r="B36" s="3" t="s">
        <v>46</v>
      </c>
      <c r="C36" s="3" t="s">
        <v>45</v>
      </c>
      <c r="D36" s="3" t="s">
        <v>45</v>
      </c>
      <c r="E36" s="3">
        <v>376.91800000000001</v>
      </c>
      <c r="F36" s="3">
        <v>1.4908999999999999</v>
      </c>
      <c r="G36" s="14">
        <v>0</v>
      </c>
      <c r="H36" s="14">
        <v>37.5</v>
      </c>
      <c r="I36" s="14">
        <f t="shared" si="0"/>
        <v>37.5</v>
      </c>
      <c r="J36" s="14">
        <v>0</v>
      </c>
    </row>
    <row r="37" spans="1:10" x14ac:dyDescent="0.25">
      <c r="A37" s="2">
        <v>45627</v>
      </c>
      <c r="B37" s="3" t="s">
        <v>46</v>
      </c>
      <c r="C37" s="3" t="s">
        <v>45</v>
      </c>
      <c r="D37" s="3" t="s">
        <v>45</v>
      </c>
      <c r="E37" s="3"/>
      <c r="F37" s="3"/>
      <c r="G37" s="14"/>
      <c r="H37" s="14"/>
      <c r="I37" s="14"/>
      <c r="J37" s="14"/>
    </row>
    <row r="38" spans="1:10" x14ac:dyDescent="0.25">
      <c r="A38" s="2">
        <v>45658</v>
      </c>
      <c r="B38" s="3" t="s">
        <v>46</v>
      </c>
      <c r="C38" s="3" t="s">
        <v>45</v>
      </c>
      <c r="D38" s="3" t="s">
        <v>45</v>
      </c>
      <c r="E38" s="3"/>
      <c r="F38" s="3"/>
      <c r="G38" s="14"/>
      <c r="H38" s="14"/>
      <c r="I38" s="14"/>
      <c r="J38" s="14"/>
    </row>
    <row r="39" spans="1:10" x14ac:dyDescent="0.25">
      <c r="A39" s="2">
        <v>45689</v>
      </c>
      <c r="B39" s="3" t="s">
        <v>46</v>
      </c>
      <c r="C39" s="3" t="s">
        <v>45</v>
      </c>
      <c r="D39" s="3" t="s">
        <v>45</v>
      </c>
      <c r="E39" s="3"/>
      <c r="F39" s="3"/>
      <c r="G39" s="14"/>
      <c r="H39" s="14"/>
      <c r="I39" s="14"/>
      <c r="J39" s="14"/>
    </row>
    <row r="40" spans="1:10" x14ac:dyDescent="0.25">
      <c r="A40" s="2">
        <v>45717</v>
      </c>
      <c r="B40" s="3" t="s">
        <v>46</v>
      </c>
      <c r="C40" s="3" t="s">
        <v>45</v>
      </c>
      <c r="D40" s="3" t="s">
        <v>45</v>
      </c>
      <c r="E40" s="3"/>
      <c r="F40" s="3"/>
      <c r="G40" s="14"/>
      <c r="H40" s="14"/>
      <c r="I40" s="14"/>
      <c r="J40" s="14"/>
    </row>
    <row r="41" spans="1:10" x14ac:dyDescent="0.25">
      <c r="A41" s="2">
        <v>45748</v>
      </c>
      <c r="B41" s="3" t="s">
        <v>46</v>
      </c>
      <c r="C41" s="3" t="s">
        <v>45</v>
      </c>
      <c r="D41" s="3" t="s">
        <v>45</v>
      </c>
      <c r="E41" s="3"/>
      <c r="F41" s="3"/>
      <c r="G41" s="14"/>
      <c r="H41" s="14"/>
      <c r="I41" s="14"/>
      <c r="J41" s="14"/>
    </row>
    <row r="42" spans="1:10" x14ac:dyDescent="0.25">
      <c r="A42" s="2">
        <v>45778</v>
      </c>
      <c r="B42" s="3" t="s">
        <v>46</v>
      </c>
      <c r="C42" s="3" t="s">
        <v>45</v>
      </c>
      <c r="D42" s="3" t="s">
        <v>45</v>
      </c>
      <c r="E42" s="3"/>
      <c r="F42" s="3"/>
      <c r="G42" s="14"/>
      <c r="H42" s="14"/>
      <c r="I42" s="14"/>
      <c r="J42" s="14"/>
    </row>
    <row r="43" spans="1:10" x14ac:dyDescent="0.25">
      <c r="A43" s="2">
        <v>45809</v>
      </c>
      <c r="B43" s="3" t="s">
        <v>46</v>
      </c>
      <c r="C43" s="3" t="s">
        <v>45</v>
      </c>
      <c r="D43" s="3" t="s">
        <v>45</v>
      </c>
      <c r="E43" s="3"/>
      <c r="F43" s="3"/>
      <c r="G43" s="14"/>
      <c r="H43" s="14"/>
      <c r="I43" s="14"/>
      <c r="J43" s="14"/>
    </row>
    <row r="44" spans="1:10" x14ac:dyDescent="0.25">
      <c r="A44" s="2">
        <v>45839</v>
      </c>
      <c r="B44" s="3" t="s">
        <v>46</v>
      </c>
      <c r="C44" s="3" t="s">
        <v>45</v>
      </c>
      <c r="D44" s="3" t="s">
        <v>45</v>
      </c>
      <c r="E44" s="3"/>
      <c r="F44" s="3"/>
      <c r="G44" s="14"/>
      <c r="H44" s="14"/>
      <c r="I44" s="14"/>
      <c r="J44" s="14"/>
    </row>
    <row r="45" spans="1:10" x14ac:dyDescent="0.25">
      <c r="A45" s="2">
        <v>45870</v>
      </c>
      <c r="B45" s="3" t="s">
        <v>46</v>
      </c>
      <c r="C45" s="3" t="s">
        <v>45</v>
      </c>
      <c r="D45" s="3" t="s">
        <v>45</v>
      </c>
      <c r="E45" s="3"/>
      <c r="F45" s="3"/>
      <c r="G45" s="14"/>
      <c r="H45" s="14"/>
      <c r="I45" s="14"/>
      <c r="J45" s="14"/>
    </row>
    <row r="46" spans="1:10" x14ac:dyDescent="0.25">
      <c r="A46" s="2">
        <v>45901</v>
      </c>
      <c r="B46" s="3" t="s">
        <v>46</v>
      </c>
      <c r="C46" s="3" t="s">
        <v>45</v>
      </c>
      <c r="D46" s="3" t="s">
        <v>45</v>
      </c>
      <c r="E46" s="3"/>
      <c r="F46" s="3"/>
      <c r="G46" s="14"/>
      <c r="H46" s="14"/>
      <c r="I46" s="14"/>
      <c r="J46" s="14"/>
    </row>
    <row r="47" spans="1:10" x14ac:dyDescent="0.25">
      <c r="A47" s="2">
        <v>45931</v>
      </c>
      <c r="B47" s="3" t="s">
        <v>46</v>
      </c>
      <c r="C47" s="3" t="s">
        <v>45</v>
      </c>
      <c r="D47" s="3" t="s">
        <v>45</v>
      </c>
      <c r="E47" s="3"/>
      <c r="F47" s="3"/>
      <c r="G47" s="14"/>
      <c r="H47" s="14"/>
      <c r="I47" s="14"/>
      <c r="J47" s="14"/>
    </row>
    <row r="48" spans="1:10" x14ac:dyDescent="0.25">
      <c r="A48" s="2">
        <v>45962</v>
      </c>
      <c r="B48" s="3" t="s">
        <v>46</v>
      </c>
      <c r="C48" s="3" t="s">
        <v>45</v>
      </c>
      <c r="D48" s="3" t="s">
        <v>45</v>
      </c>
      <c r="E48" s="3"/>
      <c r="F48" s="3"/>
      <c r="G48" s="14"/>
      <c r="H48" s="14"/>
      <c r="I48" s="14"/>
      <c r="J48" s="14"/>
    </row>
    <row r="49" spans="1:10" x14ac:dyDescent="0.25">
      <c r="A49" s="2">
        <v>45992</v>
      </c>
      <c r="B49" s="3" t="s">
        <v>46</v>
      </c>
      <c r="C49" s="3" t="s">
        <v>45</v>
      </c>
      <c r="D49" s="3" t="s">
        <v>45</v>
      </c>
      <c r="E49" s="3"/>
      <c r="F49" s="3"/>
      <c r="G49" s="14"/>
      <c r="H49" s="14"/>
      <c r="I49" s="14"/>
      <c r="J49" s="14"/>
    </row>
    <row r="50" spans="1:10" x14ac:dyDescent="0.25">
      <c r="A50" s="2">
        <v>46023</v>
      </c>
      <c r="B50" s="3" t="s">
        <v>46</v>
      </c>
      <c r="C50" s="3" t="s">
        <v>45</v>
      </c>
      <c r="D50" s="3" t="s">
        <v>45</v>
      </c>
      <c r="E50" s="3"/>
      <c r="F50" s="3"/>
      <c r="G50" s="14"/>
      <c r="H50" s="14"/>
      <c r="I50" s="14"/>
      <c r="J50" s="14"/>
    </row>
    <row r="51" spans="1:10" x14ac:dyDescent="0.25">
      <c r="A51" s="2">
        <v>46054</v>
      </c>
      <c r="B51" s="3" t="s">
        <v>46</v>
      </c>
      <c r="C51" s="3" t="s">
        <v>45</v>
      </c>
      <c r="D51" s="3" t="s">
        <v>45</v>
      </c>
      <c r="E51" s="3"/>
      <c r="F51" s="3"/>
      <c r="G51" s="14"/>
      <c r="H51" s="14"/>
      <c r="I51" s="14"/>
      <c r="J51" s="14"/>
    </row>
    <row r="52" spans="1:10" x14ac:dyDescent="0.25">
      <c r="A52" s="2">
        <v>46082</v>
      </c>
      <c r="B52" s="3" t="s">
        <v>46</v>
      </c>
      <c r="C52" s="3" t="s">
        <v>45</v>
      </c>
      <c r="D52" s="3" t="s">
        <v>45</v>
      </c>
      <c r="E52" s="3"/>
      <c r="F52" s="3"/>
      <c r="G52" s="14"/>
      <c r="H52" s="14"/>
      <c r="I52" s="14"/>
      <c r="J52" s="14"/>
    </row>
    <row r="53" spans="1:10" x14ac:dyDescent="0.25">
      <c r="A53" s="2">
        <v>46113</v>
      </c>
      <c r="B53" s="3" t="s">
        <v>46</v>
      </c>
      <c r="C53" s="3" t="s">
        <v>45</v>
      </c>
      <c r="D53" s="3" t="s">
        <v>45</v>
      </c>
      <c r="E53" s="3"/>
      <c r="F53" s="3"/>
      <c r="G53" s="14"/>
      <c r="H53" s="14"/>
      <c r="I53" s="14"/>
      <c r="J53" s="14"/>
    </row>
    <row r="54" spans="1:10" x14ac:dyDescent="0.25">
      <c r="A54" s="2">
        <v>46143</v>
      </c>
      <c r="B54" s="3" t="s">
        <v>46</v>
      </c>
      <c r="C54" s="3" t="s">
        <v>45</v>
      </c>
      <c r="D54" s="3" t="s">
        <v>45</v>
      </c>
      <c r="E54" s="3"/>
      <c r="F54" s="3"/>
      <c r="G54" s="14"/>
      <c r="H54" s="14"/>
      <c r="I54" s="14"/>
      <c r="J54" s="14"/>
    </row>
    <row r="55" spans="1:10" x14ac:dyDescent="0.25">
      <c r="A55" s="2">
        <v>46174</v>
      </c>
      <c r="B55" s="3" t="s">
        <v>46</v>
      </c>
      <c r="C55" s="3" t="s">
        <v>45</v>
      </c>
      <c r="D55" s="3" t="s">
        <v>45</v>
      </c>
      <c r="E55" s="3"/>
      <c r="F55" s="3"/>
      <c r="G55" s="14"/>
      <c r="H55" s="14"/>
      <c r="I55" s="14"/>
      <c r="J55" s="14"/>
    </row>
    <row r="56" spans="1:10" x14ac:dyDescent="0.25">
      <c r="A56" s="2">
        <v>46204</v>
      </c>
      <c r="B56" s="3" t="s">
        <v>46</v>
      </c>
      <c r="C56" s="3" t="s">
        <v>45</v>
      </c>
      <c r="D56" s="3" t="s">
        <v>45</v>
      </c>
      <c r="E56" s="3"/>
      <c r="F56" s="3"/>
      <c r="G56" s="14"/>
      <c r="H56" s="14"/>
      <c r="I56" s="14"/>
      <c r="J56" s="14"/>
    </row>
    <row r="57" spans="1:10" x14ac:dyDescent="0.25">
      <c r="A57" s="2">
        <v>46235</v>
      </c>
      <c r="B57" s="3" t="s">
        <v>46</v>
      </c>
      <c r="C57" s="3" t="s">
        <v>45</v>
      </c>
      <c r="D57" s="3" t="s">
        <v>45</v>
      </c>
      <c r="E57" s="3"/>
      <c r="F57" s="3"/>
      <c r="G57" s="14"/>
      <c r="H57" s="14"/>
      <c r="I57" s="14"/>
      <c r="J57" s="14"/>
    </row>
    <row r="58" spans="1:10" x14ac:dyDescent="0.25">
      <c r="A58" s="2">
        <v>46266</v>
      </c>
      <c r="B58" s="3" t="s">
        <v>46</v>
      </c>
      <c r="C58" s="3" t="s">
        <v>45</v>
      </c>
      <c r="D58" s="3" t="s">
        <v>45</v>
      </c>
      <c r="E58" s="3"/>
      <c r="F58" s="3"/>
      <c r="G58" s="14"/>
      <c r="H58" s="14"/>
      <c r="I58" s="14"/>
      <c r="J58" s="14"/>
    </row>
    <row r="59" spans="1:10" x14ac:dyDescent="0.25">
      <c r="A59" s="2">
        <v>46296</v>
      </c>
      <c r="B59" s="3" t="s">
        <v>46</v>
      </c>
      <c r="C59" s="3" t="s">
        <v>45</v>
      </c>
      <c r="D59" s="3" t="s">
        <v>45</v>
      </c>
      <c r="E59" s="3"/>
      <c r="F59" s="3"/>
      <c r="G59" s="14"/>
      <c r="H59" s="14"/>
      <c r="I59" s="14"/>
      <c r="J59" s="14"/>
    </row>
    <row r="60" spans="1:10" x14ac:dyDescent="0.25">
      <c r="A60" s="2">
        <v>46327</v>
      </c>
      <c r="B60" s="3" t="s">
        <v>46</v>
      </c>
      <c r="C60" s="3" t="s">
        <v>45</v>
      </c>
      <c r="D60" s="3" t="s">
        <v>45</v>
      </c>
      <c r="E60" s="3"/>
      <c r="F60" s="3"/>
      <c r="G60" s="14"/>
      <c r="H60" s="14"/>
      <c r="I60" s="14"/>
      <c r="J60" s="14"/>
    </row>
    <row r="61" spans="1:10" x14ac:dyDescent="0.25">
      <c r="A61" s="2">
        <v>46357</v>
      </c>
      <c r="B61" s="3" t="s">
        <v>46</v>
      </c>
      <c r="C61" s="3" t="s">
        <v>45</v>
      </c>
      <c r="D61" s="3" t="s">
        <v>45</v>
      </c>
      <c r="E61" s="3"/>
      <c r="F61" s="3"/>
      <c r="G61" s="14"/>
      <c r="H61" s="14"/>
      <c r="I61" s="14"/>
      <c r="J61" s="14"/>
    </row>
  </sheetData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8D3B-C3C3-4085-8BBB-E3FCE04FD304}">
  <dimension ref="A1:J61"/>
  <sheetViews>
    <sheetView workbookViewId="0">
      <selection activeCell="I30" sqref="I30"/>
    </sheetView>
  </sheetViews>
  <sheetFormatPr baseColWidth="10" defaultColWidth="9.140625" defaultRowHeight="15" x14ac:dyDescent="0.25"/>
  <cols>
    <col min="1" max="1" width="7.42578125" bestFit="1" customWidth="1"/>
    <col min="2" max="2" width="23.85546875" bestFit="1" customWidth="1"/>
    <col min="3" max="3" width="7.85546875" bestFit="1" customWidth="1"/>
    <col min="4" max="4" width="22.8554687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4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49</v>
      </c>
      <c r="C2" s="3" t="s">
        <v>50</v>
      </c>
      <c r="D2" s="3" t="s">
        <v>51</v>
      </c>
      <c r="E2" s="3">
        <v>101076.25691000001</v>
      </c>
      <c r="F2" s="3">
        <v>2.17712116158837E-3</v>
      </c>
      <c r="G2" s="14">
        <v>0</v>
      </c>
      <c r="H2" s="14">
        <v>242.42261085351859</v>
      </c>
      <c r="I2" s="14">
        <v>242.42261085351859</v>
      </c>
      <c r="J2" s="14">
        <v>0</v>
      </c>
    </row>
    <row r="3" spans="1:10" x14ac:dyDescent="0.25">
      <c r="A3" s="2">
        <v>44593</v>
      </c>
      <c r="B3" s="3" t="s">
        <v>49</v>
      </c>
      <c r="C3" s="3" t="s">
        <v>50</v>
      </c>
      <c r="D3" s="3" t="s">
        <v>51</v>
      </c>
      <c r="E3" s="3">
        <v>101076.25691000001</v>
      </c>
      <c r="F3" s="3">
        <v>2.17712116158837E-3</v>
      </c>
      <c r="G3" s="14">
        <v>0</v>
      </c>
      <c r="H3" s="14">
        <v>212.74462285043114</v>
      </c>
      <c r="I3" s="14">
        <v>212.74462285043114</v>
      </c>
      <c r="J3" s="14">
        <v>0</v>
      </c>
    </row>
    <row r="4" spans="1:10" x14ac:dyDescent="0.25">
      <c r="A4" s="2">
        <v>44621</v>
      </c>
      <c r="B4" s="3" t="s">
        <v>49</v>
      </c>
      <c r="C4" s="3" t="s">
        <v>50</v>
      </c>
      <c r="D4" s="3" t="s">
        <v>51</v>
      </c>
      <c r="E4" s="3">
        <v>101076.25691000001</v>
      </c>
      <c r="F4" s="3">
        <v>2.17712116158837E-3</v>
      </c>
      <c r="G4" s="14">
        <v>0</v>
      </c>
      <c r="H4" s="14">
        <v>233.44815368057832</v>
      </c>
      <c r="I4" s="14">
        <v>233.44815368057832</v>
      </c>
      <c r="J4" s="14">
        <v>0</v>
      </c>
    </row>
    <row r="5" spans="1:10" x14ac:dyDescent="0.25">
      <c r="A5" s="2">
        <v>44652</v>
      </c>
      <c r="B5" s="3" t="s">
        <v>49</v>
      </c>
      <c r="C5" s="3" t="s">
        <v>50</v>
      </c>
      <c r="D5" s="3" t="s">
        <v>51</v>
      </c>
      <c r="E5" s="3">
        <v>101076.25691000001</v>
      </c>
      <c r="F5" s="3">
        <v>2.17712116158837E-3</v>
      </c>
      <c r="G5" s="14">
        <v>0</v>
      </c>
      <c r="H5" s="14">
        <v>266.02630839759672</v>
      </c>
      <c r="I5" s="14">
        <v>266.02630839759672</v>
      </c>
      <c r="J5" s="14">
        <v>0</v>
      </c>
    </row>
    <row r="6" spans="1:10" x14ac:dyDescent="0.25">
      <c r="A6" s="2">
        <v>44682</v>
      </c>
      <c r="B6" s="3" t="s">
        <v>49</v>
      </c>
      <c r="C6" s="3" t="s">
        <v>50</v>
      </c>
      <c r="D6" s="3" t="s">
        <v>51</v>
      </c>
      <c r="E6" s="3">
        <v>101076.25691000001</v>
      </c>
      <c r="F6" s="3">
        <v>2.17712116158837E-3</v>
      </c>
      <c r="G6" s="14">
        <v>0</v>
      </c>
      <c r="H6" s="14">
        <v>272.53150126410509</v>
      </c>
      <c r="I6" s="14">
        <v>272.53150126410509</v>
      </c>
      <c r="J6" s="14">
        <v>0</v>
      </c>
    </row>
    <row r="7" spans="1:10" x14ac:dyDescent="0.25">
      <c r="A7" s="2">
        <v>44713</v>
      </c>
      <c r="B7" s="3" t="s">
        <v>49</v>
      </c>
      <c r="C7" s="3" t="s">
        <v>50</v>
      </c>
      <c r="D7" s="3" t="s">
        <v>51</v>
      </c>
      <c r="E7" s="3">
        <v>101076.25691000001</v>
      </c>
      <c r="F7" s="3">
        <v>2.17712116158837E-3</v>
      </c>
      <c r="G7" s="14">
        <v>0</v>
      </c>
      <c r="H7" s="14">
        <v>261.50235992968061</v>
      </c>
      <c r="I7" s="14">
        <v>261.50235992968061</v>
      </c>
      <c r="J7" s="14">
        <v>0</v>
      </c>
    </row>
    <row r="8" spans="1:10" x14ac:dyDescent="0.25">
      <c r="A8" s="2">
        <v>44743</v>
      </c>
      <c r="B8" s="3" t="s">
        <v>49</v>
      </c>
      <c r="C8" s="3" t="s">
        <v>50</v>
      </c>
      <c r="D8" s="3" t="s">
        <v>51</v>
      </c>
      <c r="E8" s="3">
        <v>101076.25691000001</v>
      </c>
      <c r="F8" s="3">
        <v>2.17712116158837E-3</v>
      </c>
      <c r="G8" s="14">
        <v>0</v>
      </c>
      <c r="H8" s="14">
        <v>267.95444826596207</v>
      </c>
      <c r="I8" s="14">
        <v>267.95444826596207</v>
      </c>
      <c r="J8" s="14">
        <v>0</v>
      </c>
    </row>
    <row r="9" spans="1:10" x14ac:dyDescent="0.25">
      <c r="A9" s="2">
        <v>44774</v>
      </c>
      <c r="B9" s="3" t="s">
        <v>49</v>
      </c>
      <c r="C9" s="3" t="s">
        <v>50</v>
      </c>
      <c r="D9" s="3" t="s">
        <v>51</v>
      </c>
      <c r="E9" s="3">
        <v>101076.25691000001</v>
      </c>
      <c r="F9" s="3">
        <v>2.17712116158837E-3</v>
      </c>
      <c r="G9" s="14">
        <v>0</v>
      </c>
      <c r="H9" s="14">
        <v>265.73549079701388</v>
      </c>
      <c r="I9" s="14">
        <v>265.73549079701388</v>
      </c>
      <c r="J9" s="14">
        <v>0</v>
      </c>
    </row>
    <row r="10" spans="1:10" x14ac:dyDescent="0.25">
      <c r="A10" s="2">
        <v>44805</v>
      </c>
      <c r="B10" s="3" t="s">
        <v>49</v>
      </c>
      <c r="C10" s="3" t="s">
        <v>50</v>
      </c>
      <c r="D10" s="3" t="s">
        <v>51</v>
      </c>
      <c r="E10" s="3">
        <v>101076.25691000001</v>
      </c>
      <c r="F10" s="3">
        <v>2.17712116158837E-3</v>
      </c>
      <c r="G10" s="14">
        <v>0</v>
      </c>
      <c r="H10" s="14">
        <v>255.06916787824397</v>
      </c>
      <c r="I10" s="14">
        <v>255.06916787824397</v>
      </c>
      <c r="J10" s="14">
        <v>0</v>
      </c>
    </row>
    <row r="11" spans="1:10" x14ac:dyDescent="0.25">
      <c r="A11" s="2">
        <v>44835</v>
      </c>
      <c r="B11" s="3" t="s">
        <v>49</v>
      </c>
      <c r="C11" s="3" t="s">
        <v>50</v>
      </c>
      <c r="D11" s="3" t="s">
        <v>51</v>
      </c>
      <c r="E11" s="3">
        <v>101076.25691000001</v>
      </c>
      <c r="F11" s="3">
        <v>2.17712116158837E-3</v>
      </c>
      <c r="G11" s="14">
        <v>0</v>
      </c>
      <c r="H11" s="14">
        <v>261.45907269560342</v>
      </c>
      <c r="I11" s="14">
        <v>261.45907269560342</v>
      </c>
      <c r="J11" s="14">
        <v>0</v>
      </c>
    </row>
    <row r="12" spans="1:10" x14ac:dyDescent="0.25">
      <c r="A12" s="2">
        <v>44866</v>
      </c>
      <c r="B12" s="3" t="s">
        <v>49</v>
      </c>
      <c r="C12" s="3" t="s">
        <v>50</v>
      </c>
      <c r="D12" s="3" t="s">
        <v>51</v>
      </c>
      <c r="E12" s="3">
        <v>101076.25691000001</v>
      </c>
      <c r="F12" s="3">
        <v>2.17712116158837E-3</v>
      </c>
      <c r="G12" s="14">
        <v>0</v>
      </c>
      <c r="H12" s="14">
        <v>251.01739504891432</v>
      </c>
      <c r="I12" s="14">
        <v>251.01739504891432</v>
      </c>
      <c r="J12" s="14">
        <v>0</v>
      </c>
    </row>
    <row r="13" spans="1:10" x14ac:dyDescent="0.25">
      <c r="A13" s="2">
        <v>44896</v>
      </c>
      <c r="B13" s="3" t="s">
        <v>49</v>
      </c>
      <c r="C13" s="3" t="s">
        <v>50</v>
      </c>
      <c r="D13" s="3" t="s">
        <v>51</v>
      </c>
      <c r="E13" s="3">
        <v>101076.25691000001</v>
      </c>
      <c r="F13" s="3">
        <v>2.17712116158837E-3</v>
      </c>
      <c r="G13" s="14">
        <v>0</v>
      </c>
      <c r="H13" s="14">
        <v>257.3467952048963</v>
      </c>
      <c r="I13" s="14">
        <v>257.3467952048963</v>
      </c>
      <c r="J13" s="14">
        <v>0</v>
      </c>
    </row>
    <row r="14" spans="1:10" x14ac:dyDescent="0.25">
      <c r="A14" s="2">
        <v>44927</v>
      </c>
      <c r="B14" s="3" t="s">
        <v>49</v>
      </c>
      <c r="C14" s="3" t="s">
        <v>50</v>
      </c>
      <c r="D14" s="3" t="s">
        <v>51</v>
      </c>
      <c r="E14" s="3">
        <v>101076.25691000001</v>
      </c>
      <c r="F14" s="3">
        <v>2.17712116158837E-3</v>
      </c>
      <c r="G14" s="14">
        <v>255.3472206383961</v>
      </c>
      <c r="H14" s="14">
        <v>0</v>
      </c>
      <c r="I14" s="14">
        <v>255.3472206383961</v>
      </c>
      <c r="J14" s="14">
        <v>0</v>
      </c>
    </row>
    <row r="15" spans="1:10" x14ac:dyDescent="0.25">
      <c r="A15" s="2">
        <v>44958</v>
      </c>
      <c r="B15" s="3" t="s">
        <v>49</v>
      </c>
      <c r="C15" s="3" t="s">
        <v>50</v>
      </c>
      <c r="D15" s="3" t="s">
        <v>51</v>
      </c>
      <c r="E15" s="3">
        <v>101076.25691000001</v>
      </c>
      <c r="F15" s="3">
        <v>2.17712116158837E-3</v>
      </c>
      <c r="G15" s="14">
        <v>228.86090205647611</v>
      </c>
      <c r="H15" s="14">
        <v>0</v>
      </c>
      <c r="I15" s="14">
        <v>228.86090205647611</v>
      </c>
      <c r="J15" s="14">
        <v>0</v>
      </c>
    </row>
    <row r="16" spans="1:10" x14ac:dyDescent="0.25">
      <c r="A16" s="2">
        <v>44986</v>
      </c>
      <c r="B16" s="3" t="s">
        <v>49</v>
      </c>
      <c r="C16" s="3" t="s">
        <v>50</v>
      </c>
      <c r="D16" s="3" t="s">
        <v>51</v>
      </c>
      <c r="E16" s="3">
        <v>101076.25691000001</v>
      </c>
      <c r="F16" s="3">
        <v>2.17712116158837E-3</v>
      </c>
      <c r="G16" s="14">
        <v>251.44918957451458</v>
      </c>
      <c r="H16" s="14">
        <v>0</v>
      </c>
      <c r="I16" s="14">
        <v>251.44918957451458</v>
      </c>
      <c r="J16" s="14">
        <v>0</v>
      </c>
    </row>
    <row r="17" spans="1:10" x14ac:dyDescent="0.25">
      <c r="A17" s="2">
        <v>45017</v>
      </c>
      <c r="B17" s="3" t="s">
        <v>49</v>
      </c>
      <c r="C17" s="3" t="s">
        <v>50</v>
      </c>
      <c r="D17" s="3" t="s">
        <v>51</v>
      </c>
      <c r="E17" s="3">
        <v>101076.25691000001</v>
      </c>
      <c r="F17" s="3">
        <v>2.17712116158837E-3</v>
      </c>
      <c r="G17" s="14">
        <v>241.49858953679311</v>
      </c>
      <c r="H17" s="14">
        <v>0</v>
      </c>
      <c r="I17" s="14">
        <v>241.49858953679311</v>
      </c>
      <c r="J17" s="14">
        <v>0</v>
      </c>
    </row>
    <row r="18" spans="1:10" x14ac:dyDescent="0.25">
      <c r="A18" s="2">
        <v>45047</v>
      </c>
      <c r="B18" s="3" t="s">
        <v>49</v>
      </c>
      <c r="C18" s="3" t="s">
        <v>50</v>
      </c>
      <c r="D18" s="3" t="s">
        <v>51</v>
      </c>
      <c r="E18" s="3">
        <v>101076.25691000001</v>
      </c>
      <c r="F18" s="3">
        <v>2.17712116158837E-3</v>
      </c>
      <c r="G18" s="14">
        <v>247.67884021593699</v>
      </c>
      <c r="H18" s="14">
        <v>0</v>
      </c>
      <c r="I18" s="14">
        <v>247.67884021593699</v>
      </c>
      <c r="J18" s="14">
        <v>0</v>
      </c>
    </row>
    <row r="19" spans="1:10" x14ac:dyDescent="0.25">
      <c r="A19" s="2">
        <v>45078</v>
      </c>
      <c r="B19" s="3" t="s">
        <v>49</v>
      </c>
      <c r="C19" s="3" t="s">
        <v>50</v>
      </c>
      <c r="D19" s="3" t="s">
        <v>51</v>
      </c>
      <c r="E19" s="3">
        <v>101076.25691000001</v>
      </c>
      <c r="F19" s="3">
        <v>2.17712116158837E-3</v>
      </c>
      <c r="G19" s="14">
        <v>237.90870964817213</v>
      </c>
      <c r="H19" s="14">
        <v>0</v>
      </c>
      <c r="I19" s="14">
        <v>237.90870964817213</v>
      </c>
      <c r="J19" s="14">
        <v>0</v>
      </c>
    </row>
    <row r="20" spans="1:10" x14ac:dyDescent="0.25">
      <c r="A20" s="2">
        <v>45108</v>
      </c>
      <c r="B20" s="3" t="s">
        <v>49</v>
      </c>
      <c r="C20" s="3" t="s">
        <v>50</v>
      </c>
      <c r="D20" s="3" t="s">
        <v>51</v>
      </c>
      <c r="E20" s="3">
        <v>101076.25691000001</v>
      </c>
      <c r="F20" s="3">
        <v>2.17712116158837E-3</v>
      </c>
      <c r="G20" s="14">
        <v>244.02819088240705</v>
      </c>
      <c r="H20" s="14">
        <v>0</v>
      </c>
      <c r="I20" s="14">
        <v>244.02819088240705</v>
      </c>
      <c r="J20" s="14">
        <v>0</v>
      </c>
    </row>
    <row r="21" spans="1:10" x14ac:dyDescent="0.25">
      <c r="A21" s="2">
        <v>45139</v>
      </c>
      <c r="B21" s="3" t="s">
        <v>49</v>
      </c>
      <c r="C21" s="3" t="s">
        <v>50</v>
      </c>
      <c r="D21" s="3" t="s">
        <v>51</v>
      </c>
      <c r="E21" s="3">
        <v>101076.25691000001</v>
      </c>
      <c r="F21" s="3">
        <v>2.17712116158837E-3</v>
      </c>
      <c r="G21" s="14">
        <v>242.24550651694986</v>
      </c>
      <c r="H21" s="14">
        <v>0</v>
      </c>
      <c r="I21" s="14">
        <v>242.24550651694986</v>
      </c>
      <c r="J21" s="14">
        <v>0</v>
      </c>
    </row>
    <row r="22" spans="1:10" x14ac:dyDescent="0.25">
      <c r="A22" s="2">
        <v>45170</v>
      </c>
      <c r="B22" s="3" t="s">
        <v>49</v>
      </c>
      <c r="C22" s="3" t="s">
        <v>50</v>
      </c>
      <c r="D22" s="3" t="s">
        <v>51</v>
      </c>
      <c r="E22" s="3">
        <v>101076.25691000001</v>
      </c>
      <c r="F22" s="3">
        <v>2.17712116158837E-3</v>
      </c>
      <c r="G22" s="14">
        <v>232.73244339613967</v>
      </c>
      <c r="H22" s="14">
        <v>0</v>
      </c>
      <c r="I22" s="14">
        <v>232.73244339613967</v>
      </c>
      <c r="J22" s="14">
        <v>0</v>
      </c>
    </row>
    <row r="23" spans="1:10" x14ac:dyDescent="0.25">
      <c r="A23" s="2">
        <v>45200</v>
      </c>
      <c r="B23" s="3" t="s">
        <v>49</v>
      </c>
      <c r="C23" s="3" t="s">
        <v>50</v>
      </c>
      <c r="D23" s="3" t="s">
        <v>51</v>
      </c>
      <c r="E23" s="3">
        <v>101076.25691000001</v>
      </c>
      <c r="F23" s="3">
        <v>2.17712116158837E-3</v>
      </c>
      <c r="G23" s="14">
        <v>238.76138978031997</v>
      </c>
      <c r="H23" s="14">
        <v>0</v>
      </c>
      <c r="I23" s="14">
        <v>238.76138978031997</v>
      </c>
      <c r="J23" s="14">
        <v>0</v>
      </c>
    </row>
    <row r="24" spans="1:10" x14ac:dyDescent="0.25">
      <c r="A24" s="2">
        <v>45231</v>
      </c>
      <c r="B24" s="3" t="s">
        <v>49</v>
      </c>
      <c r="C24" s="3" t="s">
        <v>50</v>
      </c>
      <c r="D24" s="3" t="s">
        <v>51</v>
      </c>
      <c r="E24" s="3">
        <v>101076.25691000001</v>
      </c>
      <c r="F24" s="3">
        <v>2.17712116158837E-3</v>
      </c>
      <c r="G24" s="14">
        <v>229.41135128072796</v>
      </c>
      <c r="H24" s="14">
        <v>0</v>
      </c>
      <c r="I24" s="14">
        <v>229.41135128072796</v>
      </c>
      <c r="J24" s="14">
        <v>0</v>
      </c>
    </row>
    <row r="25" spans="1:10" x14ac:dyDescent="0.25">
      <c r="A25" s="2">
        <v>45261</v>
      </c>
      <c r="B25" s="3" t="s">
        <v>49</v>
      </c>
      <c r="C25" s="3" t="s">
        <v>50</v>
      </c>
      <c r="D25" s="3" t="s">
        <v>51</v>
      </c>
      <c r="E25" s="3">
        <v>101076.25691000001</v>
      </c>
      <c r="F25" s="3">
        <v>2.17712116158837E-3</v>
      </c>
      <c r="G25" s="14">
        <v>235.3804809533809</v>
      </c>
      <c r="H25" s="14">
        <v>0</v>
      </c>
      <c r="I25" s="14">
        <v>235.3804809533809</v>
      </c>
      <c r="J25" s="14">
        <v>0</v>
      </c>
    </row>
    <row r="26" spans="1:10" x14ac:dyDescent="0.25">
      <c r="A26" s="2">
        <v>45292</v>
      </c>
      <c r="B26" s="3" t="s">
        <v>49</v>
      </c>
      <c r="C26" s="3" t="s">
        <v>50</v>
      </c>
      <c r="D26" s="3" t="s">
        <v>51</v>
      </c>
      <c r="E26" s="3">
        <v>101076.25691000001</v>
      </c>
      <c r="F26" s="3">
        <v>2.17712116158837E-3</v>
      </c>
      <c r="G26" s="14">
        <v>233.72693866374794</v>
      </c>
      <c r="H26" s="14">
        <v>0</v>
      </c>
      <c r="I26" s="14">
        <v>233.72693866374794</v>
      </c>
      <c r="J26" s="14">
        <v>0</v>
      </c>
    </row>
    <row r="27" spans="1:10" x14ac:dyDescent="0.25">
      <c r="A27" s="2">
        <v>45323</v>
      </c>
      <c r="B27" s="3" t="s">
        <v>49</v>
      </c>
      <c r="C27" s="3" t="s">
        <v>50</v>
      </c>
      <c r="D27" s="3" t="s">
        <v>51</v>
      </c>
      <c r="E27" s="3">
        <v>101076.25691000001</v>
      </c>
      <c r="F27" s="3">
        <v>2.17712116158837E-3</v>
      </c>
      <c r="G27" s="14">
        <v>217.12310739884916</v>
      </c>
      <c r="H27" s="14">
        <v>0</v>
      </c>
      <c r="I27" s="14">
        <v>217.12310739884916</v>
      </c>
      <c r="J27" s="14">
        <v>0</v>
      </c>
    </row>
    <row r="28" spans="1:10" x14ac:dyDescent="0.25">
      <c r="A28" s="2">
        <v>45352</v>
      </c>
      <c r="B28" s="3" t="s">
        <v>49</v>
      </c>
      <c r="C28" s="3" t="s">
        <v>50</v>
      </c>
      <c r="D28" s="3" t="s">
        <v>51</v>
      </c>
      <c r="E28" s="3">
        <v>101076.25691000001</v>
      </c>
      <c r="F28" s="3">
        <v>2.17712116158837E-3</v>
      </c>
      <c r="G28" s="14">
        <v>230.49040508788619</v>
      </c>
      <c r="H28" s="14">
        <v>0</v>
      </c>
      <c r="I28" s="14">
        <v>230.49040508788619</v>
      </c>
      <c r="J28" s="14">
        <v>0</v>
      </c>
    </row>
    <row r="29" spans="1:10" x14ac:dyDescent="0.25">
      <c r="A29" s="2">
        <v>45383</v>
      </c>
      <c r="B29" s="3" t="s">
        <v>49</v>
      </c>
      <c r="C29" s="3" t="s">
        <v>50</v>
      </c>
      <c r="D29" s="3" t="s">
        <v>51</v>
      </c>
      <c r="E29" s="3">
        <v>101076.25691000001</v>
      </c>
      <c r="F29" s="3">
        <v>2.17712116158837E-3</v>
      </c>
      <c r="G29" s="14">
        <v>221.52215844963871</v>
      </c>
      <c r="H29" s="14">
        <v>0</v>
      </c>
      <c r="I29" s="14">
        <v>221.52215844963871</v>
      </c>
      <c r="J29" s="14">
        <v>0</v>
      </c>
    </row>
    <row r="30" spans="1:10" x14ac:dyDescent="0.25">
      <c r="A30" s="2">
        <v>45413</v>
      </c>
      <c r="B30" s="3" t="s">
        <v>49</v>
      </c>
      <c r="C30" s="3" t="s">
        <v>50</v>
      </c>
      <c r="D30" s="3" t="s">
        <v>51</v>
      </c>
      <c r="E30" s="3">
        <v>101076.25691000001</v>
      </c>
      <c r="F30" s="3">
        <v>2.17712116158837E-3</v>
      </c>
      <c r="G30" s="14">
        <v>227.34391090823172</v>
      </c>
      <c r="H30" s="14">
        <v>0</v>
      </c>
      <c r="I30" s="14">
        <v>227.34391090823172</v>
      </c>
      <c r="J30" s="14">
        <v>0</v>
      </c>
    </row>
    <row r="31" spans="1:10" x14ac:dyDescent="0.25">
      <c r="A31" s="2">
        <v>45444</v>
      </c>
      <c r="B31" s="3" t="s">
        <v>49</v>
      </c>
      <c r="C31" s="3" t="s">
        <v>50</v>
      </c>
      <c r="D31" s="3" t="s">
        <v>51</v>
      </c>
      <c r="E31" s="3">
        <v>101076.25691000001</v>
      </c>
      <c r="F31" s="3">
        <v>2.17712116158837E-3</v>
      </c>
      <c r="G31" s="14">
        <v>218.51905023780603</v>
      </c>
      <c r="H31" s="14">
        <v>0</v>
      </c>
      <c r="I31" s="14">
        <v>218.51905023780603</v>
      </c>
      <c r="J31" s="14">
        <v>0</v>
      </c>
    </row>
    <row r="32" spans="1:10" x14ac:dyDescent="0.25">
      <c r="A32" s="2">
        <v>45474</v>
      </c>
      <c r="B32" s="3" t="s">
        <v>49</v>
      </c>
      <c r="C32" s="3" t="s">
        <v>50</v>
      </c>
      <c r="D32" s="3" t="s">
        <v>51</v>
      </c>
      <c r="E32" s="3">
        <v>101076.25691000001</v>
      </c>
      <c r="F32" s="3">
        <v>2.17712116158837E-3</v>
      </c>
      <c r="G32" s="14">
        <v>224.28287358280772</v>
      </c>
      <c r="H32" s="14">
        <v>0</v>
      </c>
      <c r="I32" s="14">
        <v>224.28287358280772</v>
      </c>
      <c r="J32" s="14">
        <v>0</v>
      </c>
    </row>
    <row r="33" spans="1:10" x14ac:dyDescent="0.25">
      <c r="A33" s="2">
        <v>45505</v>
      </c>
      <c r="B33" s="3" t="s">
        <v>49</v>
      </c>
      <c r="C33" s="3" t="s">
        <v>50</v>
      </c>
      <c r="D33" s="3" t="s">
        <v>51</v>
      </c>
      <c r="E33" s="3">
        <v>101076.25691000001</v>
      </c>
      <c r="F33" s="3">
        <v>2.17712116158837E-3</v>
      </c>
      <c r="G33" s="14">
        <v>222.78312341622686</v>
      </c>
      <c r="H33" s="14">
        <v>0</v>
      </c>
      <c r="I33" s="14">
        <v>222.78312341622686</v>
      </c>
      <c r="J33" s="14">
        <v>0</v>
      </c>
    </row>
    <row r="34" spans="1:10" x14ac:dyDescent="0.25">
      <c r="A34" s="2">
        <v>45536</v>
      </c>
      <c r="B34" s="3" t="s">
        <v>49</v>
      </c>
      <c r="C34" s="3" t="s">
        <v>50</v>
      </c>
      <c r="D34" s="3" t="s">
        <v>51</v>
      </c>
      <c r="E34" s="3">
        <v>101076.25691000001</v>
      </c>
      <c r="F34" s="3">
        <v>2.17712116158837E-3</v>
      </c>
      <c r="G34" s="14">
        <v>214.16435205297498</v>
      </c>
      <c r="H34" s="14">
        <v>0</v>
      </c>
      <c r="I34" s="14">
        <v>214.16435205297498</v>
      </c>
      <c r="J34" s="14">
        <v>0</v>
      </c>
    </row>
    <row r="35" spans="1:10" x14ac:dyDescent="0.25">
      <c r="A35" s="2">
        <v>45566</v>
      </c>
      <c r="B35" s="3" t="s">
        <v>49</v>
      </c>
      <c r="C35" s="3" t="s">
        <v>50</v>
      </c>
      <c r="D35" s="3" t="s">
        <v>51</v>
      </c>
      <c r="E35" s="3">
        <v>101076.25691000001</v>
      </c>
      <c r="F35" s="3">
        <v>2.17712116158837E-3</v>
      </c>
      <c r="G35" s="14">
        <v>219.84259183751644</v>
      </c>
      <c r="H35" s="14">
        <v>0</v>
      </c>
      <c r="I35" s="14">
        <v>219.84259183751644</v>
      </c>
      <c r="J35" s="14">
        <v>0</v>
      </c>
    </row>
    <row r="36" spans="1:10" x14ac:dyDescent="0.25">
      <c r="A36" s="2">
        <v>45597</v>
      </c>
      <c r="B36" s="3" t="s">
        <v>49</v>
      </c>
      <c r="C36" s="3" t="s">
        <v>50</v>
      </c>
      <c r="D36" s="3" t="s">
        <v>51</v>
      </c>
      <c r="E36" s="3">
        <v>101076.25691000001</v>
      </c>
      <c r="F36" s="3">
        <v>2.17712116158837E-3</v>
      </c>
      <c r="G36" s="14">
        <v>211.35571353726993</v>
      </c>
      <c r="H36" s="14">
        <v>0</v>
      </c>
      <c r="I36" s="14">
        <v>211.35571353726993</v>
      </c>
      <c r="J36" s="14">
        <v>0</v>
      </c>
    </row>
    <row r="37" spans="1:10" x14ac:dyDescent="0.25">
      <c r="A37" s="2">
        <v>45627</v>
      </c>
      <c r="B37" s="3" t="s">
        <v>49</v>
      </c>
      <c r="C37" s="3" t="s">
        <v>50</v>
      </c>
      <c r="D37" s="3" t="s">
        <v>51</v>
      </c>
      <c r="E37" s="3">
        <v>101076.25691000001</v>
      </c>
      <c r="F37" s="3">
        <v>2.17712116158837E-3</v>
      </c>
      <c r="G37" s="14">
        <v>216.97772255903061</v>
      </c>
      <c r="H37" s="14">
        <v>0</v>
      </c>
      <c r="I37" s="14">
        <v>216.97772255903061</v>
      </c>
      <c r="J37" s="14">
        <v>0</v>
      </c>
    </row>
    <row r="38" spans="1:10" x14ac:dyDescent="0.25">
      <c r="A38" s="2">
        <v>45658</v>
      </c>
      <c r="B38" s="3" t="s">
        <v>49</v>
      </c>
      <c r="C38" s="3" t="s">
        <v>50</v>
      </c>
      <c r="D38" s="3" t="s">
        <v>51</v>
      </c>
      <c r="E38" s="3">
        <v>101076.25691000001</v>
      </c>
      <c r="F38" s="3">
        <v>2.17712116158837E-3</v>
      </c>
      <c r="G38" s="14">
        <v>215.57254397302995</v>
      </c>
      <c r="H38" s="14">
        <v>0</v>
      </c>
      <c r="I38" s="14">
        <v>215.57254397302995</v>
      </c>
      <c r="J38" s="14">
        <v>0</v>
      </c>
    </row>
    <row r="39" spans="1:10" x14ac:dyDescent="0.25">
      <c r="A39" s="2">
        <v>45689</v>
      </c>
      <c r="B39" s="3" t="s">
        <v>49</v>
      </c>
      <c r="C39" s="3" t="s">
        <v>50</v>
      </c>
      <c r="D39" s="3" t="s">
        <v>51</v>
      </c>
      <c r="E39" s="3">
        <v>101076.25691000001</v>
      </c>
      <c r="F39" s="3">
        <v>2.17712116158837E-3</v>
      </c>
      <c r="G39" s="14">
        <v>193.45745630226892</v>
      </c>
      <c r="H39" s="14">
        <v>0</v>
      </c>
      <c r="I39" s="14">
        <v>193.45745630226892</v>
      </c>
      <c r="J39" s="14">
        <v>0</v>
      </c>
    </row>
    <row r="40" spans="1:10" x14ac:dyDescent="0.25">
      <c r="A40" s="2">
        <v>45717</v>
      </c>
      <c r="B40" s="3" t="s">
        <v>49</v>
      </c>
      <c r="C40" s="3" t="s">
        <v>50</v>
      </c>
      <c r="D40" s="3" t="s">
        <v>51</v>
      </c>
      <c r="E40" s="3">
        <v>101076.25691000001</v>
      </c>
      <c r="F40" s="3">
        <v>2.17712116158837E-3</v>
      </c>
      <c r="G40" s="14">
        <v>212.81481049735794</v>
      </c>
      <c r="H40" s="14">
        <v>0</v>
      </c>
      <c r="I40" s="14">
        <v>212.81481049735794</v>
      </c>
      <c r="J40" s="14">
        <v>0</v>
      </c>
    </row>
    <row r="41" spans="1:10" x14ac:dyDescent="0.25">
      <c r="A41" s="2">
        <v>45748</v>
      </c>
      <c r="B41" s="3" t="s">
        <v>49</v>
      </c>
      <c r="C41" s="3" t="s">
        <v>50</v>
      </c>
      <c r="D41" s="3" t="s">
        <v>51</v>
      </c>
      <c r="E41" s="3">
        <v>101076.25691000001</v>
      </c>
      <c r="F41" s="3">
        <v>2.17712116158837E-3</v>
      </c>
      <c r="G41" s="14">
        <v>204.64013715950549</v>
      </c>
      <c r="H41" s="14">
        <v>0</v>
      </c>
      <c r="I41" s="14">
        <v>204.64013715950549</v>
      </c>
      <c r="J41" s="14">
        <v>0</v>
      </c>
    </row>
    <row r="42" spans="1:10" x14ac:dyDescent="0.25">
      <c r="A42" s="2">
        <v>45778</v>
      </c>
      <c r="B42" s="3" t="s">
        <v>49</v>
      </c>
      <c r="C42" s="3" t="s">
        <v>50</v>
      </c>
      <c r="D42" s="3" t="s">
        <v>51</v>
      </c>
      <c r="E42" s="3">
        <v>101076.25691000001</v>
      </c>
      <c r="F42" s="3">
        <v>2.17712116158837E-3</v>
      </c>
      <c r="G42" s="14">
        <v>210.12460656884133</v>
      </c>
      <c r="H42" s="14">
        <v>0</v>
      </c>
      <c r="I42" s="14">
        <v>210.12460656884133</v>
      </c>
      <c r="J42" s="14">
        <v>0</v>
      </c>
    </row>
    <row r="43" spans="1:10" x14ac:dyDescent="0.25">
      <c r="A43" s="2">
        <v>45809</v>
      </c>
      <c r="B43" s="3" t="s">
        <v>49</v>
      </c>
      <c r="C43" s="3" t="s">
        <v>50</v>
      </c>
      <c r="D43" s="3" t="s">
        <v>51</v>
      </c>
      <c r="E43" s="3">
        <v>101076.25691000001</v>
      </c>
      <c r="F43" s="3">
        <v>2.17712116158837E-3</v>
      </c>
      <c r="G43" s="14">
        <v>202.06836619373854</v>
      </c>
      <c r="H43" s="14">
        <v>0</v>
      </c>
      <c r="I43" s="14">
        <v>202.06836619373854</v>
      </c>
      <c r="J43" s="14">
        <v>0</v>
      </c>
    </row>
    <row r="44" spans="1:10" x14ac:dyDescent="0.25">
      <c r="A44" s="2">
        <v>45839</v>
      </c>
      <c r="B44" s="3" t="s">
        <v>49</v>
      </c>
      <c r="C44" s="3" t="s">
        <v>50</v>
      </c>
      <c r="D44" s="3" t="s">
        <v>51</v>
      </c>
      <c r="E44" s="3">
        <v>101076.25691000001</v>
      </c>
      <c r="F44" s="3">
        <v>2.17712116158837E-3</v>
      </c>
      <c r="G44" s="14">
        <v>207.49913734045037</v>
      </c>
      <c r="H44" s="14">
        <v>0</v>
      </c>
      <c r="I44" s="14">
        <v>207.49913734045037</v>
      </c>
      <c r="J44" s="14">
        <v>0</v>
      </c>
    </row>
    <row r="45" spans="1:10" x14ac:dyDescent="0.25">
      <c r="A45" s="2">
        <v>45870</v>
      </c>
      <c r="B45" s="3" t="s">
        <v>49</v>
      </c>
      <c r="C45" s="3" t="s">
        <v>50</v>
      </c>
      <c r="D45" s="3" t="s">
        <v>51</v>
      </c>
      <c r="E45" s="3">
        <v>101076.25691000001</v>
      </c>
      <c r="F45" s="3">
        <v>2.17712116158837E-3</v>
      </c>
      <c r="G45" s="14">
        <v>206.20975606517609</v>
      </c>
      <c r="H45" s="14">
        <v>0</v>
      </c>
      <c r="I45" s="14">
        <v>206.20975606517609</v>
      </c>
      <c r="J45" s="14">
        <v>0</v>
      </c>
    </row>
    <row r="46" spans="1:10" x14ac:dyDescent="0.25">
      <c r="A46" s="2">
        <v>45901</v>
      </c>
      <c r="B46" s="3" t="s">
        <v>49</v>
      </c>
      <c r="C46" s="3" t="s">
        <v>50</v>
      </c>
      <c r="D46" s="3" t="s">
        <v>51</v>
      </c>
      <c r="E46" s="3">
        <v>101076.25691000001</v>
      </c>
      <c r="F46" s="3">
        <v>2.17712116158837E-3</v>
      </c>
      <c r="G46" s="14">
        <v>198.32475753518028</v>
      </c>
      <c r="H46" s="14">
        <v>0</v>
      </c>
      <c r="I46" s="14">
        <v>198.32475753518028</v>
      </c>
      <c r="J46" s="14">
        <v>0</v>
      </c>
    </row>
    <row r="47" spans="1:10" x14ac:dyDescent="0.25">
      <c r="A47" s="2">
        <v>45931</v>
      </c>
      <c r="B47" s="3" t="s">
        <v>49</v>
      </c>
      <c r="C47" s="3" t="s">
        <v>50</v>
      </c>
      <c r="D47" s="3" t="s">
        <v>51</v>
      </c>
      <c r="E47" s="3">
        <v>101076.25691000001</v>
      </c>
      <c r="F47" s="3">
        <v>2.17712116158837E-3</v>
      </c>
      <c r="G47" s="14">
        <v>203.67626500075198</v>
      </c>
      <c r="H47" s="14">
        <v>0</v>
      </c>
      <c r="I47" s="14">
        <v>203.67626500075198</v>
      </c>
      <c r="J47" s="14">
        <v>0</v>
      </c>
    </row>
    <row r="48" spans="1:10" x14ac:dyDescent="0.25">
      <c r="A48" s="2">
        <v>45962</v>
      </c>
      <c r="B48" s="3" t="s">
        <v>49</v>
      </c>
      <c r="C48" s="3" t="s">
        <v>50</v>
      </c>
      <c r="D48" s="3" t="s">
        <v>51</v>
      </c>
      <c r="E48" s="3">
        <v>101076.25691000001</v>
      </c>
      <c r="F48" s="3">
        <v>2.17712116158837E-3</v>
      </c>
      <c r="G48" s="14">
        <v>195.90150089066358</v>
      </c>
      <c r="H48" s="14">
        <v>0</v>
      </c>
      <c r="I48" s="14">
        <v>195.90150089066358</v>
      </c>
      <c r="J48" s="14">
        <v>0</v>
      </c>
    </row>
    <row r="49" spans="1:10" x14ac:dyDescent="0.25">
      <c r="A49" s="2">
        <v>45992</v>
      </c>
      <c r="B49" s="3" t="s">
        <v>49</v>
      </c>
      <c r="C49" s="3" t="s">
        <v>50</v>
      </c>
      <c r="D49" s="3" t="s">
        <v>51</v>
      </c>
      <c r="E49" s="3">
        <v>101076.25691000001</v>
      </c>
      <c r="F49" s="3">
        <v>2.17712116158837E-3</v>
      </c>
      <c r="G49" s="14">
        <v>201.20111322072722</v>
      </c>
      <c r="H49" s="14">
        <v>0</v>
      </c>
      <c r="I49" s="14">
        <v>201.20111322072722</v>
      </c>
      <c r="J49" s="14">
        <v>0</v>
      </c>
    </row>
    <row r="50" spans="1:10" x14ac:dyDescent="0.25">
      <c r="A50" s="2">
        <v>46023</v>
      </c>
      <c r="B50" s="3" t="s">
        <v>49</v>
      </c>
      <c r="C50" s="3" t="s">
        <v>50</v>
      </c>
      <c r="D50" s="3" t="s">
        <v>51</v>
      </c>
      <c r="E50" s="3">
        <v>101076.25691000001</v>
      </c>
      <c r="F50" s="3">
        <v>2.17712116158837E-3</v>
      </c>
      <c r="G50" s="14">
        <v>199.98462457744967</v>
      </c>
      <c r="H50" s="14">
        <v>0</v>
      </c>
      <c r="I50" s="14">
        <v>199.98462457744967</v>
      </c>
      <c r="J50" s="14">
        <v>0</v>
      </c>
    </row>
    <row r="51" spans="1:10" x14ac:dyDescent="0.25">
      <c r="A51" s="2">
        <v>46054</v>
      </c>
      <c r="B51" s="3" t="s">
        <v>49</v>
      </c>
      <c r="C51" s="3" t="s">
        <v>50</v>
      </c>
      <c r="D51" s="3" t="s">
        <v>51</v>
      </c>
      <c r="E51" s="3">
        <v>101076.25691000001</v>
      </c>
      <c r="F51" s="3">
        <v>2.17712116158837E-3</v>
      </c>
      <c r="G51" s="14">
        <v>179.54494982868854</v>
      </c>
      <c r="H51" s="14">
        <v>0</v>
      </c>
      <c r="I51" s="14">
        <v>179.54494982868854</v>
      </c>
      <c r="J51" s="14">
        <v>0</v>
      </c>
    </row>
    <row r="52" spans="1:10" x14ac:dyDescent="0.25">
      <c r="A52" s="2">
        <v>46082</v>
      </c>
      <c r="B52" s="3" t="s">
        <v>49</v>
      </c>
      <c r="C52" s="3" t="s">
        <v>50</v>
      </c>
      <c r="D52" s="3" t="s">
        <v>51</v>
      </c>
      <c r="E52" s="3">
        <v>101076.25691000001</v>
      </c>
      <c r="F52" s="3">
        <v>2.17712116158837E-3</v>
      </c>
      <c r="G52" s="14">
        <v>197.59258802306263</v>
      </c>
      <c r="H52" s="14">
        <v>0</v>
      </c>
      <c r="I52" s="14">
        <v>197.59258802306263</v>
      </c>
      <c r="J52" s="14">
        <v>0</v>
      </c>
    </row>
    <row r="53" spans="1:10" x14ac:dyDescent="0.25">
      <c r="A53" s="2">
        <v>46113</v>
      </c>
      <c r="B53" s="3" t="s">
        <v>49</v>
      </c>
      <c r="C53" s="3" t="s">
        <v>50</v>
      </c>
      <c r="D53" s="3" t="s">
        <v>51</v>
      </c>
      <c r="E53" s="3">
        <v>101076.25691000001</v>
      </c>
      <c r="F53" s="3">
        <v>2.17712116158837E-3</v>
      </c>
      <c r="G53" s="14">
        <v>190.08051922830165</v>
      </c>
      <c r="H53" s="14">
        <v>0</v>
      </c>
      <c r="I53" s="14">
        <v>190.08051922830165</v>
      </c>
      <c r="J53" s="14">
        <v>0</v>
      </c>
    </row>
    <row r="54" spans="1:10" x14ac:dyDescent="0.25">
      <c r="A54" s="2">
        <v>46143</v>
      </c>
      <c r="B54" s="3" t="s">
        <v>49</v>
      </c>
      <c r="C54" s="3" t="s">
        <v>50</v>
      </c>
      <c r="D54" s="3" t="s">
        <v>51</v>
      </c>
      <c r="E54" s="3">
        <v>101076.25691000001</v>
      </c>
      <c r="F54" s="3">
        <v>2.17712116158837E-3</v>
      </c>
      <c r="G54" s="14">
        <v>195.25337659542134</v>
      </c>
      <c r="H54" s="14">
        <v>0</v>
      </c>
      <c r="I54" s="14">
        <v>195.25337659542134</v>
      </c>
      <c r="J54" s="14">
        <v>0</v>
      </c>
    </row>
    <row r="55" spans="1:10" x14ac:dyDescent="0.25">
      <c r="A55" s="2">
        <v>46174</v>
      </c>
      <c r="B55" s="3" t="s">
        <v>49</v>
      </c>
      <c r="C55" s="3" t="s">
        <v>50</v>
      </c>
      <c r="D55" s="3" t="s">
        <v>51</v>
      </c>
      <c r="E55" s="3">
        <v>101076.25691000001</v>
      </c>
      <c r="F55" s="3">
        <v>2.17712116158837E-3</v>
      </c>
      <c r="G55" s="14">
        <v>187.84159578153023</v>
      </c>
      <c r="H55" s="14">
        <v>0</v>
      </c>
      <c r="I55" s="14">
        <v>187.84159578153023</v>
      </c>
      <c r="J55" s="14">
        <v>0</v>
      </c>
    </row>
    <row r="56" spans="1:10" x14ac:dyDescent="0.25">
      <c r="A56" s="2">
        <v>46204</v>
      </c>
      <c r="B56" s="3" t="s">
        <v>49</v>
      </c>
      <c r="C56" s="3" t="s">
        <v>50</v>
      </c>
      <c r="D56" s="3" t="s">
        <v>51</v>
      </c>
      <c r="E56" s="3">
        <v>101076.25691000001</v>
      </c>
      <c r="F56" s="3">
        <v>2.17712116158837E-3</v>
      </c>
      <c r="G56" s="14">
        <v>192.96505152676642</v>
      </c>
      <c r="H56" s="14">
        <v>0</v>
      </c>
      <c r="I56" s="14">
        <v>192.96505152676642</v>
      </c>
      <c r="J56" s="14">
        <v>0</v>
      </c>
    </row>
    <row r="57" spans="1:10" x14ac:dyDescent="0.25">
      <c r="A57" s="2">
        <v>46235</v>
      </c>
      <c r="B57" s="3" t="s">
        <v>49</v>
      </c>
      <c r="C57" s="3" t="s">
        <v>50</v>
      </c>
      <c r="D57" s="3" t="s">
        <v>51</v>
      </c>
      <c r="E57" s="3">
        <v>101076.25691000001</v>
      </c>
      <c r="F57" s="3">
        <v>2.17712116158837E-3</v>
      </c>
      <c r="G57" s="14">
        <v>191.83935764375838</v>
      </c>
      <c r="H57" s="14">
        <v>0</v>
      </c>
      <c r="I57" s="14">
        <v>191.83935764375838</v>
      </c>
      <c r="J57" s="14">
        <v>0</v>
      </c>
    </row>
    <row r="58" spans="1:10" x14ac:dyDescent="0.25">
      <c r="A58" s="2">
        <v>46266</v>
      </c>
      <c r="B58" s="3" t="s">
        <v>49</v>
      </c>
      <c r="C58" s="3" t="s">
        <v>50</v>
      </c>
      <c r="D58" s="3" t="s">
        <v>51</v>
      </c>
      <c r="E58" s="3">
        <v>101076.25691000001</v>
      </c>
      <c r="F58" s="3">
        <v>2.17712116158837E-3</v>
      </c>
      <c r="G58" s="14">
        <v>184.57323295097254</v>
      </c>
      <c r="H58" s="14">
        <v>0</v>
      </c>
      <c r="I58" s="14">
        <v>184.57323295097254</v>
      </c>
      <c r="J58" s="14">
        <v>0</v>
      </c>
    </row>
    <row r="59" spans="1:10" x14ac:dyDescent="0.25">
      <c r="A59" s="2">
        <v>46296</v>
      </c>
      <c r="B59" s="3" t="s">
        <v>49</v>
      </c>
      <c r="C59" s="3" t="s">
        <v>50</v>
      </c>
      <c r="D59" s="3" t="s">
        <v>51</v>
      </c>
      <c r="E59" s="3">
        <v>101076.25691000001</v>
      </c>
      <c r="F59" s="3">
        <v>2.17712116158837E-3</v>
      </c>
      <c r="G59" s="14">
        <v>189.62384967069389</v>
      </c>
      <c r="H59" s="14">
        <v>0</v>
      </c>
      <c r="I59" s="14">
        <v>189.62384967069389</v>
      </c>
      <c r="J59" s="14">
        <v>0</v>
      </c>
    </row>
    <row r="60" spans="1:10" x14ac:dyDescent="0.25">
      <c r="A60" s="2">
        <v>46327</v>
      </c>
      <c r="B60" s="3" t="s">
        <v>49</v>
      </c>
      <c r="C60" s="3" t="s">
        <v>50</v>
      </c>
      <c r="D60" s="3" t="s">
        <v>51</v>
      </c>
      <c r="E60" s="3">
        <v>101076.25691000001</v>
      </c>
      <c r="F60" s="3">
        <v>2.17712116158837E-3</v>
      </c>
      <c r="G60" s="14">
        <v>182.4518782654861</v>
      </c>
      <c r="H60" s="14">
        <v>0</v>
      </c>
      <c r="I60" s="14">
        <v>182.4518782654861</v>
      </c>
      <c r="J60" s="14">
        <v>0</v>
      </c>
    </row>
    <row r="61" spans="1:10" x14ac:dyDescent="0.25">
      <c r="A61" s="2">
        <v>46357</v>
      </c>
      <c r="B61" s="3" t="s">
        <v>49</v>
      </c>
      <c r="C61" s="3" t="s">
        <v>50</v>
      </c>
      <c r="D61" s="3" t="s">
        <v>51</v>
      </c>
      <c r="E61" s="3">
        <v>101076.25691000001</v>
      </c>
      <c r="F61" s="3">
        <v>2.17712116158837E-3</v>
      </c>
      <c r="G61" s="14">
        <v>187.45477140864909</v>
      </c>
      <c r="H61" s="14">
        <v>0</v>
      </c>
      <c r="I61" s="14">
        <v>187.45477140864909</v>
      </c>
      <c r="J61" s="14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F954-E94D-4295-9377-B3D84982178B}">
  <dimension ref="A1:J61"/>
  <sheetViews>
    <sheetView topLeftCell="A25" workbookViewId="0">
      <selection activeCell="G2" sqref="G2:I61"/>
    </sheetView>
  </sheetViews>
  <sheetFormatPr baseColWidth="10" defaultColWidth="9.140625" defaultRowHeight="15" x14ac:dyDescent="0.25"/>
  <cols>
    <col min="1" max="1" width="7.42578125" bestFit="1" customWidth="1"/>
    <col min="2" max="2" width="23.85546875" bestFit="1" customWidth="1"/>
    <col min="3" max="3" width="7.85546875" bestFit="1" customWidth="1"/>
    <col min="4" max="4" width="22.8554687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1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49</v>
      </c>
      <c r="C2" s="3" t="s">
        <v>50</v>
      </c>
      <c r="D2" s="3" t="s">
        <v>51</v>
      </c>
      <c r="E2" s="3">
        <v>90440.998200000016</v>
      </c>
      <c r="F2" s="3">
        <v>1.9220725855519038E-3</v>
      </c>
      <c r="G2" s="14">
        <v>0</v>
      </c>
      <c r="H2" s="14">
        <v>416.56151792773625</v>
      </c>
      <c r="I2" s="14">
        <v>416.56151792773625</v>
      </c>
      <c r="J2" s="14">
        <v>0</v>
      </c>
    </row>
    <row r="3" spans="1:10" x14ac:dyDescent="0.25">
      <c r="A3" s="2">
        <v>44593</v>
      </c>
      <c r="B3" s="3" t="s">
        <v>49</v>
      </c>
      <c r="C3" s="3" t="s">
        <v>50</v>
      </c>
      <c r="D3" s="3" t="s">
        <v>51</v>
      </c>
      <c r="E3" s="3">
        <v>90440.998200000016</v>
      </c>
      <c r="F3" s="3">
        <v>1.9220725855519038E-3</v>
      </c>
      <c r="G3" s="14">
        <v>0</v>
      </c>
      <c r="H3" s="14">
        <v>377.83289609761164</v>
      </c>
      <c r="I3" s="14">
        <v>377.83289609761164</v>
      </c>
      <c r="J3" s="14">
        <v>0</v>
      </c>
    </row>
    <row r="4" spans="1:10" x14ac:dyDescent="0.25">
      <c r="A4" s="2">
        <v>44621</v>
      </c>
      <c r="B4" s="3" t="s">
        <v>49</v>
      </c>
      <c r="C4" s="3" t="s">
        <v>50</v>
      </c>
      <c r="D4" s="3" t="s">
        <v>51</v>
      </c>
      <c r="E4" s="3">
        <v>90440.998200000016</v>
      </c>
      <c r="F4" s="3">
        <v>1.9220725855519038E-3</v>
      </c>
      <c r="G4" s="14">
        <v>0</v>
      </c>
      <c r="H4" s="14">
        <v>414.60221561409247</v>
      </c>
      <c r="I4" s="14">
        <v>414.60221561409247</v>
      </c>
      <c r="J4" s="14">
        <v>0</v>
      </c>
    </row>
    <row r="5" spans="1:10" x14ac:dyDescent="0.25">
      <c r="A5" s="2">
        <v>44652</v>
      </c>
      <c r="B5" s="3" t="s">
        <v>49</v>
      </c>
      <c r="C5" s="3" t="s">
        <v>50</v>
      </c>
      <c r="D5" s="3" t="s">
        <v>51</v>
      </c>
      <c r="E5" s="3">
        <v>90440.998200000016</v>
      </c>
      <c r="F5" s="3">
        <v>1.9220725855519038E-3</v>
      </c>
      <c r="G5" s="14">
        <v>0</v>
      </c>
      <c r="H5" s="14">
        <v>481.46601164299813</v>
      </c>
      <c r="I5" s="14">
        <v>481.46601164299813</v>
      </c>
      <c r="J5" s="14">
        <v>0</v>
      </c>
    </row>
    <row r="6" spans="1:10" x14ac:dyDescent="0.25">
      <c r="A6" s="2">
        <v>44682</v>
      </c>
      <c r="B6" s="3" t="s">
        <v>49</v>
      </c>
      <c r="C6" s="3" t="s">
        <v>50</v>
      </c>
      <c r="D6" s="3" t="s">
        <v>51</v>
      </c>
      <c r="E6" s="3">
        <v>90440.998200000016</v>
      </c>
      <c r="F6" s="3">
        <v>1.9220725855519038E-3</v>
      </c>
      <c r="G6" s="14">
        <v>0</v>
      </c>
      <c r="H6" s="14">
        <v>493.23939331818644</v>
      </c>
      <c r="I6" s="14">
        <v>493.23939331818644</v>
      </c>
      <c r="J6" s="14">
        <v>0</v>
      </c>
    </row>
    <row r="7" spans="1:10" x14ac:dyDescent="0.25">
      <c r="A7" s="2">
        <v>44713</v>
      </c>
      <c r="B7" s="3" t="s">
        <v>49</v>
      </c>
      <c r="C7" s="3" t="s">
        <v>50</v>
      </c>
      <c r="D7" s="3" t="s">
        <v>51</v>
      </c>
      <c r="E7" s="3">
        <v>90440.998200000016</v>
      </c>
      <c r="F7" s="3">
        <v>1.9220725855519038E-3</v>
      </c>
      <c r="G7" s="14">
        <v>0</v>
      </c>
      <c r="H7" s="14">
        <v>473.27837246232485</v>
      </c>
      <c r="I7" s="14">
        <v>473.27837246232485</v>
      </c>
      <c r="J7" s="14">
        <v>0</v>
      </c>
    </row>
    <row r="8" spans="1:10" x14ac:dyDescent="0.25">
      <c r="A8" s="2">
        <v>44743</v>
      </c>
      <c r="B8" s="3" t="s">
        <v>49</v>
      </c>
      <c r="C8" s="3" t="s">
        <v>50</v>
      </c>
      <c r="D8" s="3" t="s">
        <v>51</v>
      </c>
      <c r="E8" s="3">
        <v>90440.998200000016</v>
      </c>
      <c r="F8" s="3">
        <v>1.9220725855519038E-3</v>
      </c>
      <c r="G8" s="14">
        <v>0</v>
      </c>
      <c r="H8" s="14">
        <v>484.95564324335936</v>
      </c>
      <c r="I8" s="14">
        <v>484.95564324335936</v>
      </c>
      <c r="J8" s="14">
        <v>0</v>
      </c>
    </row>
    <row r="9" spans="1:10" x14ac:dyDescent="0.25">
      <c r="A9" s="2">
        <v>44774</v>
      </c>
      <c r="B9" s="3" t="s">
        <v>49</v>
      </c>
      <c r="C9" s="3" t="s">
        <v>50</v>
      </c>
      <c r="D9" s="3" t="s">
        <v>51</v>
      </c>
      <c r="E9" s="3">
        <v>90440.998200000016</v>
      </c>
      <c r="F9" s="3">
        <v>1.9220725855519038E-3</v>
      </c>
      <c r="G9" s="14">
        <v>0</v>
      </c>
      <c r="H9" s="14">
        <v>480.93967726986187</v>
      </c>
      <c r="I9" s="14">
        <v>480.93967726986187</v>
      </c>
      <c r="J9" s="14">
        <v>0</v>
      </c>
    </row>
    <row r="10" spans="1:10" x14ac:dyDescent="0.25">
      <c r="A10" s="2">
        <v>44805</v>
      </c>
      <c r="B10" s="3" t="s">
        <v>49</v>
      </c>
      <c r="C10" s="3" t="s">
        <v>50</v>
      </c>
      <c r="D10" s="3" t="s">
        <v>51</v>
      </c>
      <c r="E10" s="3">
        <v>90440.998200000016</v>
      </c>
      <c r="F10" s="3">
        <v>1.9220725855519038E-3</v>
      </c>
      <c r="G10" s="14">
        <v>0</v>
      </c>
      <c r="H10" s="14">
        <v>461.63530100147744</v>
      </c>
      <c r="I10" s="14">
        <v>461.63530100147744</v>
      </c>
      <c r="J10" s="14">
        <v>0</v>
      </c>
    </row>
    <row r="11" spans="1:10" x14ac:dyDescent="0.25">
      <c r="A11" s="2">
        <v>44835</v>
      </c>
      <c r="B11" s="3" t="s">
        <v>49</v>
      </c>
      <c r="C11" s="3" t="s">
        <v>50</v>
      </c>
      <c r="D11" s="3" t="s">
        <v>51</v>
      </c>
      <c r="E11" s="3">
        <v>90440.998200000016</v>
      </c>
      <c r="F11" s="3">
        <v>1.9220725855519038E-3</v>
      </c>
      <c r="G11" s="14">
        <v>0</v>
      </c>
      <c r="H11" s="14">
        <v>473.20002933877532</v>
      </c>
      <c r="I11" s="14">
        <v>473.20002933877532</v>
      </c>
      <c r="J11" s="14">
        <v>0</v>
      </c>
    </row>
    <row r="12" spans="1:10" x14ac:dyDescent="0.25">
      <c r="A12" s="2">
        <v>44866</v>
      </c>
      <c r="B12" s="3" t="s">
        <v>49</v>
      </c>
      <c r="C12" s="3" t="s">
        <v>50</v>
      </c>
      <c r="D12" s="3" t="s">
        <v>51</v>
      </c>
      <c r="E12" s="3">
        <v>90440.998200000016</v>
      </c>
      <c r="F12" s="3">
        <v>1.9220725855519038E-3</v>
      </c>
      <c r="G12" s="14">
        <v>0</v>
      </c>
      <c r="H12" s="14">
        <v>454.30222587830139</v>
      </c>
      <c r="I12" s="14">
        <v>454.30222587830139</v>
      </c>
      <c r="J12" s="14">
        <v>0</v>
      </c>
    </row>
    <row r="13" spans="1:10" x14ac:dyDescent="0.25">
      <c r="A13" s="2">
        <v>44896</v>
      </c>
      <c r="B13" s="3" t="s">
        <v>49</v>
      </c>
      <c r="C13" s="3" t="s">
        <v>50</v>
      </c>
      <c r="D13" s="3" t="s">
        <v>51</v>
      </c>
      <c r="E13" s="3">
        <v>90440.998200000016</v>
      </c>
      <c r="F13" s="3">
        <v>1.9220725855519038E-3</v>
      </c>
      <c r="G13" s="14">
        <v>0</v>
      </c>
      <c r="H13" s="14">
        <v>465.75745024144447</v>
      </c>
      <c r="I13" s="14">
        <v>465.75745024144447</v>
      </c>
      <c r="J13" s="14">
        <v>0</v>
      </c>
    </row>
    <row r="14" spans="1:10" x14ac:dyDescent="0.25">
      <c r="A14" s="2">
        <v>44927</v>
      </c>
      <c r="B14" s="3" t="s">
        <v>49</v>
      </c>
      <c r="C14" s="3" t="s">
        <v>50</v>
      </c>
      <c r="D14" s="3" t="s">
        <v>51</v>
      </c>
      <c r="E14" s="3">
        <v>90440.998200000016</v>
      </c>
      <c r="F14" s="3">
        <v>1.9220725855519038E-3</v>
      </c>
      <c r="G14" s="14">
        <v>462.13853300985716</v>
      </c>
      <c r="H14" s="14">
        <v>0</v>
      </c>
      <c r="I14" s="14">
        <v>462.13853300985716</v>
      </c>
      <c r="J14" s="14">
        <v>0</v>
      </c>
    </row>
    <row r="15" spans="1:10" x14ac:dyDescent="0.25">
      <c r="A15" s="2">
        <v>44958</v>
      </c>
      <c r="B15" s="3" t="s">
        <v>49</v>
      </c>
      <c r="C15" s="3" t="s">
        <v>50</v>
      </c>
      <c r="D15" s="3" t="s">
        <v>51</v>
      </c>
      <c r="E15" s="3">
        <v>90440.998200000016</v>
      </c>
      <c r="F15" s="3">
        <v>1.9220725855519038E-3</v>
      </c>
      <c r="G15" s="14">
        <v>414.2024388409917</v>
      </c>
      <c r="H15" s="14">
        <v>0</v>
      </c>
      <c r="I15" s="14">
        <v>414.2024388409917</v>
      </c>
      <c r="J15" s="14">
        <v>0</v>
      </c>
    </row>
    <row r="16" spans="1:10" x14ac:dyDescent="0.25">
      <c r="A16" s="2">
        <v>44986</v>
      </c>
      <c r="B16" s="3" t="s">
        <v>49</v>
      </c>
      <c r="C16" s="3" t="s">
        <v>50</v>
      </c>
      <c r="D16" s="3" t="s">
        <v>51</v>
      </c>
      <c r="E16" s="3">
        <v>90440.998200000016</v>
      </c>
      <c r="F16" s="3">
        <v>1.9220725855519038E-3</v>
      </c>
      <c r="G16" s="14">
        <v>455.0837064369058</v>
      </c>
      <c r="H16" s="14">
        <v>0</v>
      </c>
      <c r="I16" s="14">
        <v>455.0837064369058</v>
      </c>
      <c r="J16" s="14">
        <v>0</v>
      </c>
    </row>
    <row r="17" spans="1:10" x14ac:dyDescent="0.25">
      <c r="A17" s="2">
        <v>45017</v>
      </c>
      <c r="B17" s="3" t="s">
        <v>49</v>
      </c>
      <c r="C17" s="3" t="s">
        <v>50</v>
      </c>
      <c r="D17" s="3" t="s">
        <v>51</v>
      </c>
      <c r="E17" s="3">
        <v>90440.998200000016</v>
      </c>
      <c r="F17" s="3">
        <v>1.9220725855519038E-3</v>
      </c>
      <c r="G17" s="14">
        <v>437.07467664404749</v>
      </c>
      <c r="H17" s="14">
        <v>0</v>
      </c>
      <c r="I17" s="14">
        <v>437.07467664404749</v>
      </c>
      <c r="J17" s="14">
        <v>0</v>
      </c>
    </row>
    <row r="18" spans="1:10" x14ac:dyDescent="0.25">
      <c r="A18" s="2">
        <v>45047</v>
      </c>
      <c r="B18" s="3" t="s">
        <v>49</v>
      </c>
      <c r="C18" s="3" t="s">
        <v>50</v>
      </c>
      <c r="D18" s="3" t="s">
        <v>51</v>
      </c>
      <c r="E18" s="3">
        <v>90440.998200000016</v>
      </c>
      <c r="F18" s="3">
        <v>1.9220725855519038E-3</v>
      </c>
      <c r="G18" s="14">
        <v>448.25996378111557</v>
      </c>
      <c r="H18" s="14">
        <v>0</v>
      </c>
      <c r="I18" s="14">
        <v>448.25996378111557</v>
      </c>
      <c r="J18" s="14">
        <v>0</v>
      </c>
    </row>
    <row r="19" spans="1:10" x14ac:dyDescent="0.25">
      <c r="A19" s="2">
        <v>45078</v>
      </c>
      <c r="B19" s="3" t="s">
        <v>49</v>
      </c>
      <c r="C19" s="3" t="s">
        <v>50</v>
      </c>
      <c r="D19" s="3" t="s">
        <v>51</v>
      </c>
      <c r="E19" s="3">
        <v>90440.998200000016</v>
      </c>
      <c r="F19" s="3">
        <v>1.9220725855519038E-3</v>
      </c>
      <c r="G19" s="14">
        <v>430.57755550342517</v>
      </c>
      <c r="H19" s="14">
        <v>0</v>
      </c>
      <c r="I19" s="14">
        <v>430.57755550342517</v>
      </c>
      <c r="J19" s="14">
        <v>0</v>
      </c>
    </row>
    <row r="20" spans="1:10" x14ac:dyDescent="0.25">
      <c r="A20" s="2">
        <v>45108</v>
      </c>
      <c r="B20" s="3" t="s">
        <v>49</v>
      </c>
      <c r="C20" s="3" t="s">
        <v>50</v>
      </c>
      <c r="D20" s="3" t="s">
        <v>51</v>
      </c>
      <c r="E20" s="3">
        <v>90440.998200000016</v>
      </c>
      <c r="F20" s="3">
        <v>1.9220725855519038E-3</v>
      </c>
      <c r="G20" s="14">
        <v>441.65285944955878</v>
      </c>
      <c r="H20" s="14">
        <v>0</v>
      </c>
      <c r="I20" s="14">
        <v>441.65285944955878</v>
      </c>
      <c r="J20" s="14">
        <v>0</v>
      </c>
    </row>
    <row r="21" spans="1:10" x14ac:dyDescent="0.25">
      <c r="A21" s="2">
        <v>45139</v>
      </c>
      <c r="B21" s="3" t="s">
        <v>49</v>
      </c>
      <c r="C21" s="3" t="s">
        <v>50</v>
      </c>
      <c r="D21" s="3" t="s">
        <v>51</v>
      </c>
      <c r="E21" s="3">
        <v>90440.998200000016</v>
      </c>
      <c r="F21" s="3">
        <v>1.9220725855519038E-3</v>
      </c>
      <c r="G21" s="14">
        <v>438.42647956019761</v>
      </c>
      <c r="H21" s="14">
        <v>0</v>
      </c>
      <c r="I21" s="14">
        <v>438.42647956019761</v>
      </c>
      <c r="J21" s="14">
        <v>0</v>
      </c>
    </row>
    <row r="22" spans="1:10" x14ac:dyDescent="0.25">
      <c r="A22" s="2">
        <v>45170</v>
      </c>
      <c r="B22" s="3" t="s">
        <v>49</v>
      </c>
      <c r="C22" s="3" t="s">
        <v>50</v>
      </c>
      <c r="D22" s="3" t="s">
        <v>51</v>
      </c>
      <c r="E22" s="3">
        <v>90440.998200000016</v>
      </c>
      <c r="F22" s="3">
        <v>1.9220725855519038E-3</v>
      </c>
      <c r="G22" s="14">
        <v>421.20932315610594</v>
      </c>
      <c r="H22" s="14">
        <v>0</v>
      </c>
      <c r="I22" s="14">
        <v>421.20932315610594</v>
      </c>
      <c r="J22" s="14">
        <v>0</v>
      </c>
    </row>
    <row r="23" spans="1:10" x14ac:dyDescent="0.25">
      <c r="A23" s="2">
        <v>45200</v>
      </c>
      <c r="B23" s="3" t="s">
        <v>49</v>
      </c>
      <c r="C23" s="3" t="s">
        <v>50</v>
      </c>
      <c r="D23" s="3" t="s">
        <v>51</v>
      </c>
      <c r="E23" s="3">
        <v>90440.998200000016</v>
      </c>
      <c r="F23" s="3">
        <v>1.9220725855519038E-3</v>
      </c>
      <c r="G23" s="14">
        <v>432.1207731833054</v>
      </c>
      <c r="H23" s="14">
        <v>0</v>
      </c>
      <c r="I23" s="14">
        <v>432.1207731833054</v>
      </c>
      <c r="J23" s="14">
        <v>0</v>
      </c>
    </row>
    <row r="24" spans="1:10" x14ac:dyDescent="0.25">
      <c r="A24" s="2">
        <v>45231</v>
      </c>
      <c r="B24" s="3" t="s">
        <v>49</v>
      </c>
      <c r="C24" s="3" t="s">
        <v>50</v>
      </c>
      <c r="D24" s="3" t="s">
        <v>51</v>
      </c>
      <c r="E24" s="3">
        <v>90440.998200000016</v>
      </c>
      <c r="F24" s="3">
        <v>1.9220725855519038E-3</v>
      </c>
      <c r="G24" s="14">
        <v>415.19866584654204</v>
      </c>
      <c r="H24" s="14">
        <v>0</v>
      </c>
      <c r="I24" s="14">
        <v>415.19866584654204</v>
      </c>
      <c r="J24" s="14">
        <v>0</v>
      </c>
    </row>
    <row r="25" spans="1:10" x14ac:dyDescent="0.25">
      <c r="A25" s="2">
        <v>45261</v>
      </c>
      <c r="B25" s="3" t="s">
        <v>49</v>
      </c>
      <c r="C25" s="3" t="s">
        <v>50</v>
      </c>
      <c r="D25" s="3" t="s">
        <v>51</v>
      </c>
      <c r="E25" s="3">
        <v>90440.998200000016</v>
      </c>
      <c r="F25" s="3">
        <v>1.9220725855519038E-3</v>
      </c>
      <c r="G25" s="14">
        <v>426.0018569812201</v>
      </c>
      <c r="H25" s="14">
        <v>0</v>
      </c>
      <c r="I25" s="14">
        <v>426.0018569812201</v>
      </c>
      <c r="J25" s="14">
        <v>0</v>
      </c>
    </row>
    <row r="26" spans="1:10" x14ac:dyDescent="0.25">
      <c r="A26" s="2">
        <v>45292</v>
      </c>
      <c r="B26" s="3" t="s">
        <v>49</v>
      </c>
      <c r="C26" s="3" t="s">
        <v>50</v>
      </c>
      <c r="D26" s="3" t="s">
        <v>51</v>
      </c>
      <c r="E26" s="3">
        <v>90440.998200000016</v>
      </c>
      <c r="F26" s="3">
        <v>1.9220725855519038E-3</v>
      </c>
      <c r="G26" s="14">
        <v>423.00920405125993</v>
      </c>
      <c r="H26" s="14">
        <v>0</v>
      </c>
      <c r="I26" s="14">
        <v>423.00920405125993</v>
      </c>
      <c r="J26" s="14">
        <v>0</v>
      </c>
    </row>
    <row r="27" spans="1:10" x14ac:dyDescent="0.25">
      <c r="A27" s="2">
        <v>45323</v>
      </c>
      <c r="B27" s="3" t="s">
        <v>49</v>
      </c>
      <c r="C27" s="3" t="s">
        <v>50</v>
      </c>
      <c r="D27" s="3" t="s">
        <v>51</v>
      </c>
      <c r="E27" s="3">
        <v>90440.998200000016</v>
      </c>
      <c r="F27" s="3">
        <v>1.9220725855519038E-3</v>
      </c>
      <c r="G27" s="14">
        <v>392.95886630362543</v>
      </c>
      <c r="H27" s="14">
        <v>0</v>
      </c>
      <c r="I27" s="14">
        <v>392.95886630362543</v>
      </c>
      <c r="J27" s="14">
        <v>0</v>
      </c>
    </row>
    <row r="28" spans="1:10" x14ac:dyDescent="0.25">
      <c r="A28" s="2">
        <v>45352</v>
      </c>
      <c r="B28" s="3" t="s">
        <v>49</v>
      </c>
      <c r="C28" s="3" t="s">
        <v>50</v>
      </c>
      <c r="D28" s="3" t="s">
        <v>51</v>
      </c>
      <c r="E28" s="3">
        <v>90440.998200000016</v>
      </c>
      <c r="F28" s="3">
        <v>1.9220725855519038E-3</v>
      </c>
      <c r="G28" s="14">
        <v>417.15158447331248</v>
      </c>
      <c r="H28" s="14">
        <v>0</v>
      </c>
      <c r="I28" s="14">
        <v>417.15158447331248</v>
      </c>
      <c r="J28" s="14">
        <v>0</v>
      </c>
    </row>
    <row r="29" spans="1:10" x14ac:dyDescent="0.25">
      <c r="A29" s="2">
        <v>45383</v>
      </c>
      <c r="B29" s="3" t="s">
        <v>49</v>
      </c>
      <c r="C29" s="3" t="s">
        <v>50</v>
      </c>
      <c r="D29" s="3" t="s">
        <v>51</v>
      </c>
      <c r="E29" s="3">
        <v>90440.998200000016</v>
      </c>
      <c r="F29" s="3">
        <v>1.9220725855519038E-3</v>
      </c>
      <c r="G29" s="14">
        <v>400.92046069327534</v>
      </c>
      <c r="H29" s="14">
        <v>0</v>
      </c>
      <c r="I29" s="14">
        <v>400.92046069327534</v>
      </c>
      <c r="J29" s="14">
        <v>0</v>
      </c>
    </row>
    <row r="30" spans="1:10" x14ac:dyDescent="0.25">
      <c r="A30" s="2">
        <v>45413</v>
      </c>
      <c r="B30" s="3" t="s">
        <v>49</v>
      </c>
      <c r="C30" s="3" t="s">
        <v>50</v>
      </c>
      <c r="D30" s="3" t="s">
        <v>51</v>
      </c>
      <c r="E30" s="3">
        <v>90440.998200000016</v>
      </c>
      <c r="F30" s="3">
        <v>1.9220725855519038E-3</v>
      </c>
      <c r="G30" s="14">
        <v>411.45692212032463</v>
      </c>
      <c r="H30" s="14">
        <v>0</v>
      </c>
      <c r="I30" s="14">
        <v>411.45692212032463</v>
      </c>
      <c r="J30" s="14">
        <v>0</v>
      </c>
    </row>
    <row r="31" spans="1:10" x14ac:dyDescent="0.25">
      <c r="A31" s="2">
        <v>45444</v>
      </c>
      <c r="B31" s="3" t="s">
        <v>49</v>
      </c>
      <c r="C31" s="3" t="s">
        <v>50</v>
      </c>
      <c r="D31" s="3" t="s">
        <v>51</v>
      </c>
      <c r="E31" s="3">
        <v>90440.998200000016</v>
      </c>
      <c r="F31" s="3">
        <v>1.9220725855519038E-3</v>
      </c>
      <c r="G31" s="14">
        <v>395.48530451645684</v>
      </c>
      <c r="H31" s="14">
        <v>0</v>
      </c>
      <c r="I31" s="14">
        <v>395.48530451645684</v>
      </c>
      <c r="J31" s="14">
        <v>0</v>
      </c>
    </row>
    <row r="32" spans="1:10" x14ac:dyDescent="0.25">
      <c r="A32" s="2">
        <v>45474</v>
      </c>
      <c r="B32" s="3" t="s">
        <v>49</v>
      </c>
      <c r="C32" s="3" t="s">
        <v>50</v>
      </c>
      <c r="D32" s="3" t="s">
        <v>51</v>
      </c>
      <c r="E32" s="3">
        <v>90440.998200000016</v>
      </c>
      <c r="F32" s="3">
        <v>1.9220725855519038E-3</v>
      </c>
      <c r="G32" s="14">
        <v>405.91692330802829</v>
      </c>
      <c r="H32" s="14">
        <v>0</v>
      </c>
      <c r="I32" s="14">
        <v>405.91692330802829</v>
      </c>
      <c r="J32" s="14">
        <v>0</v>
      </c>
    </row>
    <row r="33" spans="1:10" x14ac:dyDescent="0.25">
      <c r="A33" s="2">
        <v>45505</v>
      </c>
      <c r="B33" s="3" t="s">
        <v>49</v>
      </c>
      <c r="C33" s="3" t="s">
        <v>50</v>
      </c>
      <c r="D33" s="3" t="s">
        <v>51</v>
      </c>
      <c r="E33" s="3">
        <v>90440.998200000016</v>
      </c>
      <c r="F33" s="3">
        <v>1.9220725855519038E-3</v>
      </c>
      <c r="G33" s="14">
        <v>403.20261006767981</v>
      </c>
      <c r="H33" s="14">
        <v>0</v>
      </c>
      <c r="I33" s="14">
        <v>403.20261006767981</v>
      </c>
      <c r="J33" s="14">
        <v>0</v>
      </c>
    </row>
    <row r="34" spans="1:10" x14ac:dyDescent="0.25">
      <c r="A34" s="2">
        <v>45536</v>
      </c>
      <c r="B34" s="3" t="s">
        <v>49</v>
      </c>
      <c r="C34" s="3" t="s">
        <v>50</v>
      </c>
      <c r="D34" s="3" t="s">
        <v>51</v>
      </c>
      <c r="E34" s="3">
        <v>90440.998200000016</v>
      </c>
      <c r="F34" s="3">
        <v>1.9220725855519038E-3</v>
      </c>
      <c r="G34" s="14">
        <v>387.60398187739656</v>
      </c>
      <c r="H34" s="14">
        <v>0</v>
      </c>
      <c r="I34" s="14">
        <v>387.60398187739656</v>
      </c>
      <c r="J34" s="14">
        <v>0</v>
      </c>
    </row>
    <row r="35" spans="1:10" x14ac:dyDescent="0.25">
      <c r="A35" s="2">
        <v>45566</v>
      </c>
      <c r="B35" s="3" t="s">
        <v>49</v>
      </c>
      <c r="C35" s="3" t="s">
        <v>50</v>
      </c>
      <c r="D35" s="3" t="s">
        <v>51</v>
      </c>
      <c r="E35" s="3">
        <v>90440.998200000016</v>
      </c>
      <c r="F35" s="3">
        <v>1.9220725855519038E-3</v>
      </c>
      <c r="G35" s="14">
        <v>397.88070780981752</v>
      </c>
      <c r="H35" s="14">
        <v>0</v>
      </c>
      <c r="I35" s="14">
        <v>397.88070780981752</v>
      </c>
      <c r="J35" s="14">
        <v>0</v>
      </c>
    </row>
    <row r="36" spans="1:10" x14ac:dyDescent="0.25">
      <c r="A36" s="2">
        <v>45597</v>
      </c>
      <c r="B36" s="3" t="s">
        <v>49</v>
      </c>
      <c r="C36" s="3" t="s">
        <v>50</v>
      </c>
      <c r="D36" s="3" t="s">
        <v>51</v>
      </c>
      <c r="E36" s="3">
        <v>90440.998200000016</v>
      </c>
      <c r="F36" s="3">
        <v>1.9220725855519038E-3</v>
      </c>
      <c r="G36" s="14">
        <v>382.52078543547793</v>
      </c>
      <c r="H36" s="14">
        <v>0</v>
      </c>
      <c r="I36" s="14">
        <v>382.52078543547793</v>
      </c>
      <c r="J36" s="14">
        <v>0</v>
      </c>
    </row>
    <row r="37" spans="1:10" x14ac:dyDescent="0.25">
      <c r="A37" s="2">
        <v>45627</v>
      </c>
      <c r="B37" s="3" t="s">
        <v>49</v>
      </c>
      <c r="C37" s="3" t="s">
        <v>50</v>
      </c>
      <c r="D37" s="3" t="s">
        <v>51</v>
      </c>
      <c r="E37" s="3">
        <v>90440.998200000016</v>
      </c>
      <c r="F37" s="3">
        <v>1.9220725855519038E-3</v>
      </c>
      <c r="G37" s="14">
        <v>392.69574248176571</v>
      </c>
      <c r="H37" s="14">
        <v>0</v>
      </c>
      <c r="I37" s="14">
        <v>392.69574248176571</v>
      </c>
      <c r="J37" s="14">
        <v>0</v>
      </c>
    </row>
    <row r="38" spans="1:10" x14ac:dyDescent="0.25">
      <c r="A38" s="2">
        <v>45658</v>
      </c>
      <c r="B38" s="3" t="s">
        <v>49</v>
      </c>
      <c r="C38" s="3" t="s">
        <v>50</v>
      </c>
      <c r="D38" s="3" t="s">
        <v>51</v>
      </c>
      <c r="E38" s="3">
        <v>90440.998200000016</v>
      </c>
      <c r="F38" s="3">
        <v>1.9220725855519038E-3</v>
      </c>
      <c r="G38" s="14">
        <v>390.15258901125736</v>
      </c>
      <c r="H38" s="14">
        <v>0</v>
      </c>
      <c r="I38" s="14">
        <v>390.15258901125736</v>
      </c>
      <c r="J38" s="14">
        <v>0</v>
      </c>
    </row>
    <row r="39" spans="1:10" x14ac:dyDescent="0.25">
      <c r="A39" s="2">
        <v>45689</v>
      </c>
      <c r="B39" s="3" t="s">
        <v>49</v>
      </c>
      <c r="C39" s="3" t="s">
        <v>50</v>
      </c>
      <c r="D39" s="3" t="s">
        <v>51</v>
      </c>
      <c r="E39" s="3">
        <v>90440.998200000016</v>
      </c>
      <c r="F39" s="3">
        <v>1.9220725855519038E-3</v>
      </c>
      <c r="G39" s="14">
        <v>350.12773913038461</v>
      </c>
      <c r="H39" s="14">
        <v>0</v>
      </c>
      <c r="I39" s="14">
        <v>350.12773913038461</v>
      </c>
      <c r="J39" s="14">
        <v>0</v>
      </c>
    </row>
    <row r="40" spans="1:10" x14ac:dyDescent="0.25">
      <c r="A40" s="2">
        <v>45717</v>
      </c>
      <c r="B40" s="3" t="s">
        <v>49</v>
      </c>
      <c r="C40" s="3" t="s">
        <v>50</v>
      </c>
      <c r="D40" s="3" t="s">
        <v>51</v>
      </c>
      <c r="E40" s="3">
        <v>90440.998200000016</v>
      </c>
      <c r="F40" s="3">
        <v>1.9220725855519038E-3</v>
      </c>
      <c r="G40" s="14">
        <v>385.16152273024215</v>
      </c>
      <c r="H40" s="14">
        <v>0</v>
      </c>
      <c r="I40" s="14">
        <v>385.16152273024215</v>
      </c>
      <c r="J40" s="14">
        <v>0</v>
      </c>
    </row>
    <row r="41" spans="1:10" x14ac:dyDescent="0.25">
      <c r="A41" s="2">
        <v>45748</v>
      </c>
      <c r="B41" s="3" t="s">
        <v>49</v>
      </c>
      <c r="C41" s="3" t="s">
        <v>50</v>
      </c>
      <c r="D41" s="3" t="s">
        <v>51</v>
      </c>
      <c r="E41" s="3">
        <v>90440.998200000016</v>
      </c>
      <c r="F41" s="3">
        <v>1.9220725855519038E-3</v>
      </c>
      <c r="G41" s="14">
        <v>370.36664250893051</v>
      </c>
      <c r="H41" s="14">
        <v>0</v>
      </c>
      <c r="I41" s="14">
        <v>370.36664250893051</v>
      </c>
      <c r="J41" s="14">
        <v>0</v>
      </c>
    </row>
    <row r="42" spans="1:10" x14ac:dyDescent="0.25">
      <c r="A42" s="2">
        <v>45778</v>
      </c>
      <c r="B42" s="3" t="s">
        <v>49</v>
      </c>
      <c r="C42" s="3" t="s">
        <v>50</v>
      </c>
      <c r="D42" s="3" t="s">
        <v>51</v>
      </c>
      <c r="E42" s="3">
        <v>90440.998200000016</v>
      </c>
      <c r="F42" s="3">
        <v>1.9220725855519038E-3</v>
      </c>
      <c r="G42" s="14">
        <v>380.29267436794646</v>
      </c>
      <c r="H42" s="14">
        <v>0</v>
      </c>
      <c r="I42" s="14">
        <v>380.29267436794646</v>
      </c>
      <c r="J42" s="14">
        <v>0</v>
      </c>
    </row>
    <row r="43" spans="1:10" x14ac:dyDescent="0.25">
      <c r="A43" s="2">
        <v>45809</v>
      </c>
      <c r="B43" s="3" t="s">
        <v>49</v>
      </c>
      <c r="C43" s="3" t="s">
        <v>50</v>
      </c>
      <c r="D43" s="3" t="s">
        <v>51</v>
      </c>
      <c r="E43" s="3">
        <v>90440.998200000016</v>
      </c>
      <c r="F43" s="3">
        <v>1.9220725855519038E-3</v>
      </c>
      <c r="G43" s="14">
        <v>365.71213928627759</v>
      </c>
      <c r="H43" s="14">
        <v>0</v>
      </c>
      <c r="I43" s="14">
        <v>365.71213928627759</v>
      </c>
      <c r="J43" s="14">
        <v>0</v>
      </c>
    </row>
    <row r="44" spans="1:10" x14ac:dyDescent="0.25">
      <c r="A44" s="2">
        <v>45839</v>
      </c>
      <c r="B44" s="3" t="s">
        <v>49</v>
      </c>
      <c r="C44" s="3" t="s">
        <v>50</v>
      </c>
      <c r="D44" s="3" t="s">
        <v>51</v>
      </c>
      <c r="E44" s="3">
        <v>90440.998200000016</v>
      </c>
      <c r="F44" s="3">
        <v>1.9220725855519038E-3</v>
      </c>
      <c r="G44" s="14">
        <v>375.54098568836088</v>
      </c>
      <c r="H44" s="14">
        <v>0</v>
      </c>
      <c r="I44" s="14">
        <v>375.54098568836088</v>
      </c>
      <c r="J44" s="14">
        <v>0</v>
      </c>
    </row>
    <row r="45" spans="1:10" x14ac:dyDescent="0.25">
      <c r="A45" s="2">
        <v>45870</v>
      </c>
      <c r="B45" s="3" t="s">
        <v>49</v>
      </c>
      <c r="C45" s="3" t="s">
        <v>50</v>
      </c>
      <c r="D45" s="3" t="s">
        <v>51</v>
      </c>
      <c r="E45" s="3">
        <v>90440.998200000016</v>
      </c>
      <c r="F45" s="3">
        <v>1.9220725855519038E-3</v>
      </c>
      <c r="G45" s="14">
        <v>373.20740723954958</v>
      </c>
      <c r="H45" s="14">
        <v>0</v>
      </c>
      <c r="I45" s="14">
        <v>373.20740723954958</v>
      </c>
      <c r="J45" s="14">
        <v>0</v>
      </c>
    </row>
    <row r="46" spans="1:10" x14ac:dyDescent="0.25">
      <c r="A46" s="2">
        <v>45901</v>
      </c>
      <c r="B46" s="3" t="s">
        <v>49</v>
      </c>
      <c r="C46" s="3" t="s">
        <v>50</v>
      </c>
      <c r="D46" s="3" t="s">
        <v>51</v>
      </c>
      <c r="E46" s="3">
        <v>90440.998200000016</v>
      </c>
      <c r="F46" s="3">
        <v>1.9220725855519038E-3</v>
      </c>
      <c r="G46" s="14">
        <v>358.93679311527268</v>
      </c>
      <c r="H46" s="14">
        <v>0</v>
      </c>
      <c r="I46" s="14">
        <v>358.93679311527268</v>
      </c>
      <c r="J46" s="14">
        <v>0</v>
      </c>
    </row>
    <row r="47" spans="1:10" x14ac:dyDescent="0.25">
      <c r="A47" s="2">
        <v>45931</v>
      </c>
      <c r="B47" s="3" t="s">
        <v>49</v>
      </c>
      <c r="C47" s="3" t="s">
        <v>50</v>
      </c>
      <c r="D47" s="3" t="s">
        <v>51</v>
      </c>
      <c r="E47" s="3">
        <v>90440.998200000016</v>
      </c>
      <c r="F47" s="3">
        <v>1.9220725855519038E-3</v>
      </c>
      <c r="G47" s="14">
        <v>368.62218465134441</v>
      </c>
      <c r="H47" s="14">
        <v>0</v>
      </c>
      <c r="I47" s="14">
        <v>368.62218465134441</v>
      </c>
      <c r="J47" s="14">
        <v>0</v>
      </c>
    </row>
    <row r="48" spans="1:10" x14ac:dyDescent="0.25">
      <c r="A48" s="2">
        <v>45962</v>
      </c>
      <c r="B48" s="3" t="s">
        <v>49</v>
      </c>
      <c r="C48" s="3" t="s">
        <v>50</v>
      </c>
      <c r="D48" s="3" t="s">
        <v>51</v>
      </c>
      <c r="E48" s="3">
        <v>90440.998200000016</v>
      </c>
      <c r="F48" s="3">
        <v>1.9220725855519038E-3</v>
      </c>
      <c r="G48" s="14">
        <v>354.55107758641935</v>
      </c>
      <c r="H48" s="14">
        <v>0</v>
      </c>
      <c r="I48" s="14">
        <v>354.55107758641935</v>
      </c>
      <c r="J48" s="14">
        <v>0</v>
      </c>
    </row>
    <row r="49" spans="1:10" x14ac:dyDescent="0.25">
      <c r="A49" s="2">
        <v>45992</v>
      </c>
      <c r="B49" s="3" t="s">
        <v>49</v>
      </c>
      <c r="C49" s="3" t="s">
        <v>50</v>
      </c>
      <c r="D49" s="3" t="s">
        <v>51</v>
      </c>
      <c r="E49" s="3">
        <v>90440.998200000016</v>
      </c>
      <c r="F49" s="3">
        <v>1.9220725855519038E-3</v>
      </c>
      <c r="G49" s="14">
        <v>364.14254704362912</v>
      </c>
      <c r="H49" s="14">
        <v>0</v>
      </c>
      <c r="I49" s="14">
        <v>364.14254704362912</v>
      </c>
      <c r="J49" s="14">
        <v>0</v>
      </c>
    </row>
    <row r="50" spans="1:10" x14ac:dyDescent="0.25">
      <c r="A50" s="2">
        <v>46023</v>
      </c>
      <c r="B50" s="3" t="s">
        <v>49</v>
      </c>
      <c r="C50" s="3" t="s">
        <v>50</v>
      </c>
      <c r="D50" s="3" t="s">
        <v>51</v>
      </c>
      <c r="E50" s="3">
        <v>90440.998200000016</v>
      </c>
      <c r="F50" s="3">
        <v>1.9220725855519038E-3</v>
      </c>
      <c r="G50" s="14">
        <v>361.94089285831268</v>
      </c>
      <c r="H50" s="14">
        <v>0</v>
      </c>
      <c r="I50" s="14">
        <v>361.94089285831268</v>
      </c>
      <c r="J50" s="14">
        <v>0</v>
      </c>
    </row>
    <row r="51" spans="1:10" x14ac:dyDescent="0.25">
      <c r="A51" s="2">
        <v>46054</v>
      </c>
      <c r="B51" s="3" t="s">
        <v>49</v>
      </c>
      <c r="C51" s="3" t="s">
        <v>50</v>
      </c>
      <c r="D51" s="3" t="s">
        <v>51</v>
      </c>
      <c r="E51" s="3">
        <v>90440.998200000016</v>
      </c>
      <c r="F51" s="3">
        <v>1.9220725855519038E-3</v>
      </c>
      <c r="G51" s="14">
        <v>324.94827833141409</v>
      </c>
      <c r="H51" s="14">
        <v>0</v>
      </c>
      <c r="I51" s="14">
        <v>324.94827833141409</v>
      </c>
      <c r="J51" s="14">
        <v>0</v>
      </c>
    </row>
    <row r="52" spans="1:10" x14ac:dyDescent="0.25">
      <c r="A52" s="2">
        <v>46082</v>
      </c>
      <c r="B52" s="3" t="s">
        <v>49</v>
      </c>
      <c r="C52" s="3" t="s">
        <v>50</v>
      </c>
      <c r="D52" s="3" t="s">
        <v>51</v>
      </c>
      <c r="E52" s="3">
        <v>90440.998200000016</v>
      </c>
      <c r="F52" s="3">
        <v>1.9220725855519038E-3</v>
      </c>
      <c r="G52" s="14">
        <v>357.61168080976699</v>
      </c>
      <c r="H52" s="14">
        <v>0</v>
      </c>
      <c r="I52" s="14">
        <v>357.61168080976699</v>
      </c>
      <c r="J52" s="14">
        <v>0</v>
      </c>
    </row>
    <row r="53" spans="1:10" x14ac:dyDescent="0.25">
      <c r="A53" s="2">
        <v>46113</v>
      </c>
      <c r="B53" s="3" t="s">
        <v>49</v>
      </c>
      <c r="C53" s="3" t="s">
        <v>50</v>
      </c>
      <c r="D53" s="3" t="s">
        <v>51</v>
      </c>
      <c r="E53" s="3">
        <v>90440.998200000016</v>
      </c>
      <c r="F53" s="3">
        <v>1.9220725855519038E-3</v>
      </c>
      <c r="G53" s="14">
        <v>344.01601117999576</v>
      </c>
      <c r="H53" s="14">
        <v>0</v>
      </c>
      <c r="I53" s="14">
        <v>344.01601117999576</v>
      </c>
      <c r="J53" s="14">
        <v>0</v>
      </c>
    </row>
    <row r="54" spans="1:10" x14ac:dyDescent="0.25">
      <c r="A54" s="2">
        <v>46143</v>
      </c>
      <c r="B54" s="3" t="s">
        <v>49</v>
      </c>
      <c r="C54" s="3" t="s">
        <v>50</v>
      </c>
      <c r="D54" s="3" t="s">
        <v>51</v>
      </c>
      <c r="E54" s="3">
        <v>90440.998200000016</v>
      </c>
      <c r="F54" s="3">
        <v>1.9220725855519038E-3</v>
      </c>
      <c r="G54" s="14">
        <v>353.37807397877305</v>
      </c>
      <c r="H54" s="14">
        <v>0</v>
      </c>
      <c r="I54" s="14">
        <v>353.37807397877305</v>
      </c>
      <c r="J54" s="14">
        <v>0</v>
      </c>
    </row>
    <row r="55" spans="1:10" x14ac:dyDescent="0.25">
      <c r="A55" s="2">
        <v>46174</v>
      </c>
      <c r="B55" s="3" t="s">
        <v>49</v>
      </c>
      <c r="C55" s="3" t="s">
        <v>50</v>
      </c>
      <c r="D55" s="3" t="s">
        <v>51</v>
      </c>
      <c r="E55" s="3">
        <v>90440.998200000016</v>
      </c>
      <c r="F55" s="3">
        <v>1.9220725855519038E-3</v>
      </c>
      <c r="G55" s="14">
        <v>339.96390990932014</v>
      </c>
      <c r="H55" s="14">
        <v>0</v>
      </c>
      <c r="I55" s="14">
        <v>339.96390990932014</v>
      </c>
      <c r="J55" s="14">
        <v>0</v>
      </c>
    </row>
    <row r="56" spans="1:10" x14ac:dyDescent="0.25">
      <c r="A56" s="2">
        <v>46204</v>
      </c>
      <c r="B56" s="3" t="s">
        <v>49</v>
      </c>
      <c r="C56" s="3" t="s">
        <v>50</v>
      </c>
      <c r="D56" s="3" t="s">
        <v>51</v>
      </c>
      <c r="E56" s="3">
        <v>90440.998200000016</v>
      </c>
      <c r="F56" s="3">
        <v>1.9220725855519038E-3</v>
      </c>
      <c r="G56" s="14">
        <v>349.23656349890985</v>
      </c>
      <c r="H56" s="14">
        <v>0</v>
      </c>
      <c r="I56" s="14">
        <v>349.23656349890985</v>
      </c>
      <c r="J56" s="14">
        <v>0</v>
      </c>
    </row>
    <row r="57" spans="1:10" x14ac:dyDescent="0.25">
      <c r="A57" s="2">
        <v>46235</v>
      </c>
      <c r="B57" s="3" t="s">
        <v>49</v>
      </c>
      <c r="C57" s="3" t="s">
        <v>50</v>
      </c>
      <c r="D57" s="3" t="s">
        <v>51</v>
      </c>
      <c r="E57" s="3">
        <v>90440.998200000016</v>
      </c>
      <c r="F57" s="3">
        <v>1.9220725855519038E-3</v>
      </c>
      <c r="G57" s="14">
        <v>347.19923362936629</v>
      </c>
      <c r="H57" s="14">
        <v>0</v>
      </c>
      <c r="I57" s="14">
        <v>347.19923362936629</v>
      </c>
      <c r="J57" s="14">
        <v>0</v>
      </c>
    </row>
    <row r="58" spans="1:10" x14ac:dyDescent="0.25">
      <c r="A58" s="2">
        <v>46266</v>
      </c>
      <c r="B58" s="3" t="s">
        <v>49</v>
      </c>
      <c r="C58" s="3" t="s">
        <v>50</v>
      </c>
      <c r="D58" s="3" t="s">
        <v>51</v>
      </c>
      <c r="E58" s="3">
        <v>90440.998200000016</v>
      </c>
      <c r="F58" s="3">
        <v>1.9220725855519038E-3</v>
      </c>
      <c r="G58" s="14">
        <v>334.04868435847362</v>
      </c>
      <c r="H58" s="14">
        <v>0</v>
      </c>
      <c r="I58" s="14">
        <v>334.04868435847362</v>
      </c>
      <c r="J58" s="14">
        <v>0</v>
      </c>
    </row>
    <row r="59" spans="1:10" x14ac:dyDescent="0.25">
      <c r="A59" s="2">
        <v>46296</v>
      </c>
      <c r="B59" s="3" t="s">
        <v>49</v>
      </c>
      <c r="C59" s="3" t="s">
        <v>50</v>
      </c>
      <c r="D59" s="3" t="s">
        <v>51</v>
      </c>
      <c r="E59" s="3">
        <v>90440.998200000016</v>
      </c>
      <c r="F59" s="3">
        <v>1.9220725855519038E-3</v>
      </c>
      <c r="G59" s="14">
        <v>343.18951070391654</v>
      </c>
      <c r="H59" s="14">
        <v>0</v>
      </c>
      <c r="I59" s="14">
        <v>343.18951070391654</v>
      </c>
      <c r="J59" s="14">
        <v>0</v>
      </c>
    </row>
    <row r="60" spans="1:10" x14ac:dyDescent="0.25">
      <c r="A60" s="2">
        <v>46327</v>
      </c>
      <c r="B60" s="3" t="s">
        <v>49</v>
      </c>
      <c r="C60" s="3" t="s">
        <v>50</v>
      </c>
      <c r="D60" s="3" t="s">
        <v>51</v>
      </c>
      <c r="E60" s="3">
        <v>90440.998200000016</v>
      </c>
      <c r="F60" s="3">
        <v>1.9220725855519038E-3</v>
      </c>
      <c r="G60" s="14">
        <v>330.20936415795103</v>
      </c>
      <c r="H60" s="14">
        <v>0</v>
      </c>
      <c r="I60" s="14">
        <v>330.20936415795103</v>
      </c>
      <c r="J60" s="14">
        <v>0</v>
      </c>
    </row>
    <row r="61" spans="1:10" x14ac:dyDescent="0.25">
      <c r="A61" s="2">
        <v>46357</v>
      </c>
      <c r="B61" s="3" t="s">
        <v>49</v>
      </c>
      <c r="C61" s="3" t="s">
        <v>50</v>
      </c>
      <c r="D61" s="3" t="s">
        <v>51</v>
      </c>
      <c r="E61" s="3">
        <v>90440.998200000016</v>
      </c>
      <c r="F61" s="3">
        <v>1.9220725855519038E-3</v>
      </c>
      <c r="G61" s="14">
        <v>339.26381829379824</v>
      </c>
      <c r="H61" s="14">
        <v>0</v>
      </c>
      <c r="I61" s="14">
        <v>339.26381829379824</v>
      </c>
      <c r="J61" s="14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C0AF3-1DD7-413D-AD91-9532828CD514}">
  <dimension ref="A1:J61"/>
  <sheetViews>
    <sheetView topLeftCell="A25" workbookViewId="0">
      <selection activeCell="A2" sqref="A2:J61"/>
    </sheetView>
  </sheetViews>
  <sheetFormatPr baseColWidth="10" defaultColWidth="9.140625" defaultRowHeight="15" x14ac:dyDescent="0.25"/>
  <cols>
    <col min="1" max="1" width="7.42578125" bestFit="1" customWidth="1"/>
    <col min="2" max="2" width="16.7109375" bestFit="1" customWidth="1"/>
    <col min="3" max="4" width="18.710937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4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52</v>
      </c>
      <c r="C2" s="3" t="s">
        <v>53</v>
      </c>
      <c r="D2" s="3" t="s">
        <v>53</v>
      </c>
      <c r="E2" s="3">
        <v>91000</v>
      </c>
      <c r="F2" s="3">
        <v>1.9449999999999999E-3</v>
      </c>
      <c r="G2" s="9">
        <v>0</v>
      </c>
      <c r="H2" s="9">
        <v>90</v>
      </c>
      <c r="I2" s="9">
        <v>90</v>
      </c>
      <c r="J2" s="9">
        <v>0</v>
      </c>
    </row>
    <row r="3" spans="1:10" x14ac:dyDescent="0.25">
      <c r="A3" s="2">
        <v>44593</v>
      </c>
      <c r="B3" s="3" t="s">
        <v>52</v>
      </c>
      <c r="C3" s="3" t="s">
        <v>53</v>
      </c>
      <c r="D3" s="3" t="s">
        <v>53</v>
      </c>
      <c r="E3" s="3">
        <v>91000</v>
      </c>
      <c r="F3" s="3">
        <v>1.9449999999999999E-3</v>
      </c>
      <c r="G3" s="9">
        <v>0</v>
      </c>
      <c r="H3" s="9">
        <v>90</v>
      </c>
      <c r="I3" s="9">
        <v>90</v>
      </c>
      <c r="J3" s="9">
        <v>0</v>
      </c>
    </row>
    <row r="4" spans="1:10" x14ac:dyDescent="0.25">
      <c r="A4" s="2">
        <v>44621</v>
      </c>
      <c r="B4" s="3" t="s">
        <v>52</v>
      </c>
      <c r="C4" s="3" t="s">
        <v>53</v>
      </c>
      <c r="D4" s="3" t="s">
        <v>53</v>
      </c>
      <c r="E4" s="3">
        <v>91000</v>
      </c>
      <c r="F4" s="3">
        <v>1.9449999999999999E-3</v>
      </c>
      <c r="G4" s="9">
        <v>0</v>
      </c>
      <c r="H4" s="9">
        <v>90</v>
      </c>
      <c r="I4" s="9">
        <v>90</v>
      </c>
      <c r="J4" s="9">
        <v>0</v>
      </c>
    </row>
    <row r="5" spans="1:10" x14ac:dyDescent="0.25">
      <c r="A5" s="2">
        <v>44652</v>
      </c>
      <c r="B5" s="3" t="s">
        <v>52</v>
      </c>
      <c r="C5" s="3" t="s">
        <v>53</v>
      </c>
      <c r="D5" s="3" t="s">
        <v>53</v>
      </c>
      <c r="E5" s="3">
        <v>91000</v>
      </c>
      <c r="F5" s="3">
        <v>1.9449999999999999E-3</v>
      </c>
      <c r="G5" s="9">
        <v>0</v>
      </c>
      <c r="H5" s="9">
        <v>90</v>
      </c>
      <c r="I5" s="9">
        <v>90</v>
      </c>
      <c r="J5" s="9">
        <v>0</v>
      </c>
    </row>
    <row r="6" spans="1:10" x14ac:dyDescent="0.25">
      <c r="A6" s="2">
        <v>44682</v>
      </c>
      <c r="B6" s="3" t="s">
        <v>52</v>
      </c>
      <c r="C6" s="3" t="s">
        <v>53</v>
      </c>
      <c r="D6" s="3" t="s">
        <v>53</v>
      </c>
      <c r="E6" s="3">
        <v>91000</v>
      </c>
      <c r="F6" s="3">
        <v>1.9449999999999999E-3</v>
      </c>
      <c r="G6" s="9">
        <v>0</v>
      </c>
      <c r="H6" s="9">
        <v>90</v>
      </c>
      <c r="I6" s="9">
        <v>90</v>
      </c>
      <c r="J6" s="9">
        <v>0</v>
      </c>
    </row>
    <row r="7" spans="1:10" x14ac:dyDescent="0.25">
      <c r="A7" s="2">
        <v>44713</v>
      </c>
      <c r="B7" s="3" t="s">
        <v>52</v>
      </c>
      <c r="C7" s="3" t="s">
        <v>53</v>
      </c>
      <c r="D7" s="3" t="s">
        <v>53</v>
      </c>
      <c r="E7" s="3">
        <v>91000</v>
      </c>
      <c r="F7" s="3">
        <v>1.9449999999999999E-3</v>
      </c>
      <c r="G7" s="9">
        <v>0</v>
      </c>
      <c r="H7" s="9">
        <v>90</v>
      </c>
      <c r="I7" s="9">
        <v>90</v>
      </c>
      <c r="J7" s="9">
        <v>0</v>
      </c>
    </row>
    <row r="8" spans="1:10" x14ac:dyDescent="0.25">
      <c r="A8" s="2">
        <v>44743</v>
      </c>
      <c r="B8" s="3" t="s">
        <v>52</v>
      </c>
      <c r="C8" s="3" t="s">
        <v>53</v>
      </c>
      <c r="D8" s="3" t="s">
        <v>53</v>
      </c>
      <c r="E8" s="3">
        <v>91000</v>
      </c>
      <c r="F8" s="3">
        <v>1.9449999999999999E-3</v>
      </c>
      <c r="G8" s="9">
        <v>90</v>
      </c>
      <c r="H8" s="9">
        <v>0</v>
      </c>
      <c r="I8" s="9">
        <v>90</v>
      </c>
      <c r="J8" s="9">
        <v>0</v>
      </c>
    </row>
    <row r="9" spans="1:10" x14ac:dyDescent="0.25">
      <c r="A9" s="2">
        <v>44774</v>
      </c>
      <c r="B9" s="3" t="s">
        <v>52</v>
      </c>
      <c r="C9" s="3" t="s">
        <v>53</v>
      </c>
      <c r="D9" s="3" t="s">
        <v>53</v>
      </c>
      <c r="E9" s="3">
        <v>91000</v>
      </c>
      <c r="F9" s="3">
        <v>1.9449999999999999E-3</v>
      </c>
      <c r="G9" s="9">
        <v>90</v>
      </c>
      <c r="H9" s="9">
        <v>0</v>
      </c>
      <c r="I9" s="9">
        <v>90</v>
      </c>
      <c r="J9" s="9">
        <v>0</v>
      </c>
    </row>
    <row r="10" spans="1:10" x14ac:dyDescent="0.25">
      <c r="A10" s="2">
        <v>44805</v>
      </c>
      <c r="B10" s="3" t="s">
        <v>52</v>
      </c>
      <c r="C10" s="3" t="s">
        <v>53</v>
      </c>
      <c r="D10" s="3" t="s">
        <v>53</v>
      </c>
      <c r="E10" s="3">
        <v>91000</v>
      </c>
      <c r="F10" s="3">
        <v>1.9449999999999999E-3</v>
      </c>
      <c r="G10" s="9">
        <v>90</v>
      </c>
      <c r="H10" s="9">
        <v>0</v>
      </c>
      <c r="I10" s="9">
        <v>90</v>
      </c>
      <c r="J10" s="9">
        <v>0</v>
      </c>
    </row>
    <row r="11" spans="1:10" x14ac:dyDescent="0.25">
      <c r="A11" s="2">
        <v>44835</v>
      </c>
      <c r="B11" s="3" t="s">
        <v>52</v>
      </c>
      <c r="C11" s="3" t="s">
        <v>53</v>
      </c>
      <c r="D11" s="3" t="s">
        <v>53</v>
      </c>
      <c r="E11" s="3">
        <v>91000</v>
      </c>
      <c r="F11" s="3">
        <v>1.9449999999999999E-3</v>
      </c>
      <c r="G11" s="9">
        <v>90</v>
      </c>
      <c r="H11" s="9">
        <v>0</v>
      </c>
      <c r="I11" s="9">
        <v>90</v>
      </c>
      <c r="J11" s="9">
        <v>0</v>
      </c>
    </row>
    <row r="12" spans="1:10" x14ac:dyDescent="0.25">
      <c r="A12" s="2">
        <v>44866</v>
      </c>
      <c r="B12" s="3" t="s">
        <v>52</v>
      </c>
      <c r="C12" s="3" t="s">
        <v>53</v>
      </c>
      <c r="D12" s="3" t="s">
        <v>53</v>
      </c>
      <c r="E12" s="3">
        <v>91000</v>
      </c>
      <c r="F12" s="3">
        <v>1.9449999999999999E-3</v>
      </c>
      <c r="G12" s="9">
        <v>90</v>
      </c>
      <c r="H12" s="9">
        <v>0</v>
      </c>
      <c r="I12" s="9">
        <v>90</v>
      </c>
      <c r="J12" s="9">
        <v>0</v>
      </c>
    </row>
    <row r="13" spans="1:10" x14ac:dyDescent="0.25">
      <c r="A13" s="2">
        <v>44896</v>
      </c>
      <c r="B13" s="3" t="s">
        <v>52</v>
      </c>
      <c r="C13" s="3" t="s">
        <v>53</v>
      </c>
      <c r="D13" s="3" t="s">
        <v>53</v>
      </c>
      <c r="E13" s="3">
        <v>91000</v>
      </c>
      <c r="F13" s="3">
        <v>1.9449999999999999E-3</v>
      </c>
      <c r="G13" s="9">
        <v>90</v>
      </c>
      <c r="H13" s="9">
        <v>0</v>
      </c>
      <c r="I13" s="9">
        <v>90</v>
      </c>
      <c r="J13" s="9">
        <v>0</v>
      </c>
    </row>
    <row r="14" spans="1:10" x14ac:dyDescent="0.25">
      <c r="A14" s="2">
        <v>44927</v>
      </c>
      <c r="B14" s="3" t="s">
        <v>52</v>
      </c>
      <c r="C14" s="3" t="s">
        <v>53</v>
      </c>
      <c r="D14" s="3" t="s">
        <v>53</v>
      </c>
      <c r="E14" s="3">
        <v>91000</v>
      </c>
      <c r="F14" s="3">
        <v>1.9449999999999999E-3</v>
      </c>
      <c r="G14" s="9">
        <v>90</v>
      </c>
      <c r="H14" s="9">
        <v>0</v>
      </c>
      <c r="I14" s="9">
        <v>90</v>
      </c>
      <c r="J14" s="9">
        <v>0</v>
      </c>
    </row>
    <row r="15" spans="1:10" x14ac:dyDescent="0.25">
      <c r="A15" s="2">
        <v>44958</v>
      </c>
      <c r="B15" s="3" t="s">
        <v>52</v>
      </c>
      <c r="C15" s="3" t="s">
        <v>53</v>
      </c>
      <c r="D15" s="3" t="s">
        <v>53</v>
      </c>
      <c r="E15" s="3">
        <v>91000</v>
      </c>
      <c r="F15" s="3">
        <v>1.9449999999999999E-3</v>
      </c>
      <c r="G15" s="9">
        <v>90</v>
      </c>
      <c r="H15" s="9">
        <v>0</v>
      </c>
      <c r="I15" s="9">
        <v>90</v>
      </c>
      <c r="J15" s="9">
        <v>0</v>
      </c>
    </row>
    <row r="16" spans="1:10" x14ac:dyDescent="0.25">
      <c r="A16" s="2">
        <v>44986</v>
      </c>
      <c r="B16" s="3" t="s">
        <v>52</v>
      </c>
      <c r="C16" s="3" t="s">
        <v>53</v>
      </c>
      <c r="D16" s="3" t="s">
        <v>53</v>
      </c>
      <c r="E16" s="3">
        <v>91000</v>
      </c>
      <c r="F16" s="3">
        <v>1.9449999999999999E-3</v>
      </c>
      <c r="G16" s="9">
        <v>90</v>
      </c>
      <c r="H16" s="9">
        <v>0</v>
      </c>
      <c r="I16" s="9">
        <v>90</v>
      </c>
      <c r="J16" s="9">
        <v>0</v>
      </c>
    </row>
    <row r="17" spans="1:10" x14ac:dyDescent="0.25">
      <c r="A17" s="2">
        <v>45017</v>
      </c>
      <c r="B17" s="3" t="s">
        <v>52</v>
      </c>
      <c r="C17" s="3" t="s">
        <v>53</v>
      </c>
      <c r="D17" s="3" t="s">
        <v>53</v>
      </c>
      <c r="E17" s="3">
        <v>91000</v>
      </c>
      <c r="F17" s="3">
        <v>1.9449999999999999E-3</v>
      </c>
      <c r="G17" s="9">
        <v>90</v>
      </c>
      <c r="H17" s="9">
        <v>0</v>
      </c>
      <c r="I17" s="9">
        <v>90</v>
      </c>
      <c r="J17" s="9">
        <v>0</v>
      </c>
    </row>
    <row r="18" spans="1:10" x14ac:dyDescent="0.25">
      <c r="A18" s="2">
        <v>45047</v>
      </c>
      <c r="B18" s="3" t="s">
        <v>52</v>
      </c>
      <c r="C18" s="3" t="s">
        <v>53</v>
      </c>
      <c r="D18" s="3" t="s">
        <v>53</v>
      </c>
      <c r="E18" s="3">
        <v>91000</v>
      </c>
      <c r="F18" s="3">
        <v>1.9449999999999999E-3</v>
      </c>
      <c r="G18" s="9">
        <v>90</v>
      </c>
      <c r="H18" s="9">
        <v>0</v>
      </c>
      <c r="I18" s="9">
        <v>90</v>
      </c>
      <c r="J18" s="9">
        <v>0</v>
      </c>
    </row>
    <row r="19" spans="1:10" x14ac:dyDescent="0.25">
      <c r="A19" s="2">
        <v>45078</v>
      </c>
      <c r="B19" s="3" t="s">
        <v>52</v>
      </c>
      <c r="C19" s="3" t="s">
        <v>53</v>
      </c>
      <c r="D19" s="3" t="s">
        <v>53</v>
      </c>
      <c r="E19" s="3">
        <v>91000</v>
      </c>
      <c r="F19" s="3">
        <v>1.9449999999999999E-3</v>
      </c>
      <c r="G19" s="9">
        <v>90</v>
      </c>
      <c r="H19" s="9">
        <v>0</v>
      </c>
      <c r="I19" s="9">
        <v>90</v>
      </c>
      <c r="J19" s="9">
        <v>0</v>
      </c>
    </row>
    <row r="20" spans="1:10" x14ac:dyDescent="0.25">
      <c r="A20" s="2">
        <v>45108</v>
      </c>
      <c r="B20" s="3" t="s">
        <v>52</v>
      </c>
      <c r="C20" s="3" t="s">
        <v>53</v>
      </c>
      <c r="D20" s="3" t="s">
        <v>53</v>
      </c>
      <c r="E20" s="3">
        <v>91000</v>
      </c>
      <c r="F20" s="3">
        <v>1.9449999999999999E-3</v>
      </c>
      <c r="G20" s="9">
        <v>90</v>
      </c>
      <c r="H20" s="9">
        <v>0</v>
      </c>
      <c r="I20" s="9">
        <v>90</v>
      </c>
      <c r="J20" s="9">
        <v>0</v>
      </c>
    </row>
    <row r="21" spans="1:10" x14ac:dyDescent="0.25">
      <c r="A21" s="2">
        <v>45139</v>
      </c>
      <c r="B21" s="3" t="s">
        <v>52</v>
      </c>
      <c r="C21" s="3" t="s">
        <v>53</v>
      </c>
      <c r="D21" s="3" t="s">
        <v>53</v>
      </c>
      <c r="E21" s="3">
        <v>91000</v>
      </c>
      <c r="F21" s="3">
        <v>1.9449999999999999E-3</v>
      </c>
      <c r="G21" s="9">
        <v>90</v>
      </c>
      <c r="H21" s="9">
        <v>0</v>
      </c>
      <c r="I21" s="9">
        <v>90</v>
      </c>
      <c r="J21" s="9">
        <v>0</v>
      </c>
    </row>
    <row r="22" spans="1:10" x14ac:dyDescent="0.25">
      <c r="A22" s="2">
        <v>45170</v>
      </c>
      <c r="B22" s="3" t="s">
        <v>52</v>
      </c>
      <c r="C22" s="3" t="s">
        <v>53</v>
      </c>
      <c r="D22" s="3" t="s">
        <v>53</v>
      </c>
      <c r="E22" s="3">
        <v>91000</v>
      </c>
      <c r="F22" s="3">
        <v>1.9449999999999999E-3</v>
      </c>
      <c r="G22" s="9">
        <v>90</v>
      </c>
      <c r="H22" s="9">
        <v>0</v>
      </c>
      <c r="I22" s="9">
        <v>90</v>
      </c>
      <c r="J22" s="9">
        <v>0</v>
      </c>
    </row>
    <row r="23" spans="1:10" x14ac:dyDescent="0.25">
      <c r="A23" s="2">
        <v>45200</v>
      </c>
      <c r="B23" s="3" t="s">
        <v>52</v>
      </c>
      <c r="C23" s="3" t="s">
        <v>53</v>
      </c>
      <c r="D23" s="3" t="s">
        <v>53</v>
      </c>
      <c r="E23" s="3">
        <v>91000</v>
      </c>
      <c r="F23" s="3">
        <v>1.9449999999999999E-3</v>
      </c>
      <c r="G23" s="9">
        <v>90</v>
      </c>
      <c r="H23" s="9">
        <v>0</v>
      </c>
      <c r="I23" s="9">
        <v>90</v>
      </c>
      <c r="J23" s="9">
        <v>0</v>
      </c>
    </row>
    <row r="24" spans="1:10" x14ac:dyDescent="0.25">
      <c r="A24" s="2">
        <v>45231</v>
      </c>
      <c r="B24" s="3" t="s">
        <v>52</v>
      </c>
      <c r="C24" s="3" t="s">
        <v>53</v>
      </c>
      <c r="D24" s="3" t="s">
        <v>53</v>
      </c>
      <c r="E24" s="3">
        <v>91000</v>
      </c>
      <c r="F24" s="3">
        <v>1.9449999999999999E-3</v>
      </c>
      <c r="G24" s="9">
        <v>90</v>
      </c>
      <c r="H24" s="9">
        <v>0</v>
      </c>
      <c r="I24" s="9">
        <v>90</v>
      </c>
      <c r="J24" s="9">
        <v>0</v>
      </c>
    </row>
    <row r="25" spans="1:10" x14ac:dyDescent="0.25">
      <c r="A25" s="2">
        <v>45261</v>
      </c>
      <c r="B25" s="3" t="s">
        <v>52</v>
      </c>
      <c r="C25" s="3" t="s">
        <v>53</v>
      </c>
      <c r="D25" s="3" t="s">
        <v>53</v>
      </c>
      <c r="E25" s="3">
        <v>91000</v>
      </c>
      <c r="F25" s="3">
        <v>1.9449999999999999E-3</v>
      </c>
      <c r="G25" s="9">
        <v>90</v>
      </c>
      <c r="H25" s="9">
        <v>0</v>
      </c>
      <c r="I25" s="9">
        <v>90</v>
      </c>
      <c r="J25" s="9">
        <v>0</v>
      </c>
    </row>
    <row r="26" spans="1:10" x14ac:dyDescent="0.25">
      <c r="A26" s="2">
        <v>45292</v>
      </c>
      <c r="B26" s="3" t="s">
        <v>52</v>
      </c>
      <c r="C26" s="3" t="s">
        <v>53</v>
      </c>
      <c r="D26" s="3" t="s">
        <v>53</v>
      </c>
      <c r="E26" s="3">
        <v>91000</v>
      </c>
      <c r="F26" s="3">
        <v>1.9449999999999999E-3</v>
      </c>
      <c r="G26" s="9">
        <v>90</v>
      </c>
      <c r="H26" s="9">
        <v>0</v>
      </c>
      <c r="I26" s="9">
        <v>90</v>
      </c>
      <c r="J26" s="9">
        <v>0</v>
      </c>
    </row>
    <row r="27" spans="1:10" x14ac:dyDescent="0.25">
      <c r="A27" s="2">
        <v>45323</v>
      </c>
      <c r="B27" s="3" t="s">
        <v>52</v>
      </c>
      <c r="C27" s="3" t="s">
        <v>53</v>
      </c>
      <c r="D27" s="3" t="s">
        <v>53</v>
      </c>
      <c r="E27" s="3">
        <v>91000</v>
      </c>
      <c r="F27" s="3">
        <v>1.9449999999999999E-3</v>
      </c>
      <c r="G27" s="9">
        <v>90</v>
      </c>
      <c r="H27" s="9">
        <v>0</v>
      </c>
      <c r="I27" s="9">
        <v>90</v>
      </c>
      <c r="J27" s="9">
        <v>0</v>
      </c>
    </row>
    <row r="28" spans="1:10" x14ac:dyDescent="0.25">
      <c r="A28" s="2">
        <v>45352</v>
      </c>
      <c r="B28" s="3" t="s">
        <v>52</v>
      </c>
      <c r="C28" s="3" t="s">
        <v>53</v>
      </c>
      <c r="D28" s="3" t="s">
        <v>53</v>
      </c>
      <c r="E28" s="3">
        <v>91000</v>
      </c>
      <c r="F28" s="3">
        <v>1.9449999999999999E-3</v>
      </c>
      <c r="G28" s="9">
        <v>90</v>
      </c>
      <c r="H28" s="9">
        <v>0</v>
      </c>
      <c r="I28" s="9">
        <v>90</v>
      </c>
      <c r="J28" s="9">
        <v>0</v>
      </c>
    </row>
    <row r="29" spans="1:10" x14ac:dyDescent="0.25">
      <c r="A29" s="2">
        <v>45383</v>
      </c>
      <c r="B29" s="3" t="s">
        <v>52</v>
      </c>
      <c r="C29" s="3" t="s">
        <v>53</v>
      </c>
      <c r="D29" s="3" t="s">
        <v>53</v>
      </c>
      <c r="E29" s="3">
        <v>91000</v>
      </c>
      <c r="F29" s="3">
        <v>1.9449999999999999E-3</v>
      </c>
      <c r="G29" s="9">
        <v>90</v>
      </c>
      <c r="H29" s="9">
        <v>0</v>
      </c>
      <c r="I29" s="9">
        <v>90</v>
      </c>
      <c r="J29" s="9">
        <v>0</v>
      </c>
    </row>
    <row r="30" spans="1:10" x14ac:dyDescent="0.25">
      <c r="A30" s="2">
        <v>45413</v>
      </c>
      <c r="B30" s="3" t="s">
        <v>52</v>
      </c>
      <c r="C30" s="3" t="s">
        <v>53</v>
      </c>
      <c r="D30" s="3" t="s">
        <v>53</v>
      </c>
      <c r="E30" s="3">
        <v>91000</v>
      </c>
      <c r="F30" s="3">
        <v>1.9449999999999999E-3</v>
      </c>
      <c r="G30" s="9">
        <v>90</v>
      </c>
      <c r="H30" s="9">
        <v>0</v>
      </c>
      <c r="I30" s="9">
        <v>90</v>
      </c>
      <c r="J30" s="9">
        <v>0</v>
      </c>
    </row>
    <row r="31" spans="1:10" x14ac:dyDescent="0.25">
      <c r="A31" s="2">
        <v>45444</v>
      </c>
      <c r="B31" s="3" t="s">
        <v>52</v>
      </c>
      <c r="C31" s="3" t="s">
        <v>53</v>
      </c>
      <c r="D31" s="3" t="s">
        <v>53</v>
      </c>
      <c r="E31" s="3">
        <v>91000</v>
      </c>
      <c r="F31" s="3">
        <v>1.9449999999999999E-3</v>
      </c>
      <c r="G31" s="9">
        <v>90</v>
      </c>
      <c r="H31" s="9">
        <v>0</v>
      </c>
      <c r="I31" s="9">
        <v>90</v>
      </c>
      <c r="J31" s="9">
        <v>0</v>
      </c>
    </row>
    <row r="32" spans="1:10" x14ac:dyDescent="0.25">
      <c r="A32" s="2">
        <v>45474</v>
      </c>
      <c r="B32" s="3" t="s">
        <v>52</v>
      </c>
      <c r="C32" s="3" t="s">
        <v>53</v>
      </c>
      <c r="D32" s="3" t="s">
        <v>53</v>
      </c>
      <c r="E32" s="3">
        <v>91000</v>
      </c>
      <c r="F32" s="3">
        <v>1.9449999999999999E-3</v>
      </c>
      <c r="G32" s="9">
        <v>90</v>
      </c>
      <c r="H32" s="9">
        <v>0</v>
      </c>
      <c r="I32" s="9">
        <v>90</v>
      </c>
      <c r="J32" s="9">
        <v>0</v>
      </c>
    </row>
    <row r="33" spans="1:10" x14ac:dyDescent="0.25">
      <c r="A33" s="2">
        <v>45505</v>
      </c>
      <c r="B33" s="3" t="s">
        <v>52</v>
      </c>
      <c r="C33" s="3" t="s">
        <v>53</v>
      </c>
      <c r="D33" s="3" t="s">
        <v>53</v>
      </c>
      <c r="E33" s="3">
        <v>91000</v>
      </c>
      <c r="F33" s="3">
        <v>1.9449999999999999E-3</v>
      </c>
      <c r="G33" s="9">
        <v>90</v>
      </c>
      <c r="H33" s="9">
        <v>0</v>
      </c>
      <c r="I33" s="9">
        <v>90</v>
      </c>
      <c r="J33" s="9">
        <v>0</v>
      </c>
    </row>
    <row r="34" spans="1:10" x14ac:dyDescent="0.25">
      <c r="A34" s="2">
        <v>45536</v>
      </c>
      <c r="B34" s="3" t="s">
        <v>52</v>
      </c>
      <c r="C34" s="3" t="s">
        <v>53</v>
      </c>
      <c r="D34" s="3" t="s">
        <v>53</v>
      </c>
      <c r="E34" s="3">
        <v>91000</v>
      </c>
      <c r="F34" s="3">
        <v>1.9449999999999999E-3</v>
      </c>
      <c r="G34" s="9">
        <v>90</v>
      </c>
      <c r="H34" s="9">
        <v>0</v>
      </c>
      <c r="I34" s="9">
        <v>90</v>
      </c>
      <c r="J34" s="9">
        <v>0</v>
      </c>
    </row>
    <row r="35" spans="1:10" x14ac:dyDescent="0.25">
      <c r="A35" s="2">
        <v>45566</v>
      </c>
      <c r="B35" s="3" t="s">
        <v>52</v>
      </c>
      <c r="C35" s="3" t="s">
        <v>53</v>
      </c>
      <c r="D35" s="3" t="s">
        <v>53</v>
      </c>
      <c r="E35" s="3">
        <v>91000</v>
      </c>
      <c r="F35" s="3">
        <v>1.9449999999999999E-3</v>
      </c>
      <c r="G35" s="9">
        <v>90</v>
      </c>
      <c r="H35" s="9">
        <v>0</v>
      </c>
      <c r="I35" s="9">
        <v>90</v>
      </c>
      <c r="J35" s="9">
        <v>0</v>
      </c>
    </row>
    <row r="36" spans="1:10" x14ac:dyDescent="0.25">
      <c r="A36" s="2">
        <v>45597</v>
      </c>
      <c r="B36" s="3" t="s">
        <v>52</v>
      </c>
      <c r="C36" s="3" t="s">
        <v>53</v>
      </c>
      <c r="D36" s="3" t="s">
        <v>53</v>
      </c>
      <c r="E36" s="3">
        <v>91000</v>
      </c>
      <c r="F36" s="3">
        <v>1.9449999999999999E-3</v>
      </c>
      <c r="G36" s="9">
        <v>90</v>
      </c>
      <c r="H36" s="9">
        <v>0</v>
      </c>
      <c r="I36" s="9">
        <v>90</v>
      </c>
      <c r="J36" s="9">
        <v>0</v>
      </c>
    </row>
    <row r="37" spans="1:10" x14ac:dyDescent="0.25">
      <c r="A37" s="2">
        <v>45627</v>
      </c>
      <c r="B37" s="3" t="s">
        <v>52</v>
      </c>
      <c r="C37" s="3" t="s">
        <v>53</v>
      </c>
      <c r="D37" s="3" t="s">
        <v>53</v>
      </c>
      <c r="E37" s="3">
        <v>91000</v>
      </c>
      <c r="F37" s="3">
        <v>1.9449999999999999E-3</v>
      </c>
      <c r="G37" s="9">
        <v>90</v>
      </c>
      <c r="H37" s="9">
        <v>0</v>
      </c>
      <c r="I37" s="9">
        <v>90</v>
      </c>
      <c r="J37" s="9">
        <v>0</v>
      </c>
    </row>
    <row r="38" spans="1:10" x14ac:dyDescent="0.25">
      <c r="A38" s="2">
        <v>45658</v>
      </c>
      <c r="B38" s="3" t="s">
        <v>52</v>
      </c>
      <c r="C38" s="3" t="s">
        <v>53</v>
      </c>
      <c r="D38" s="3" t="s">
        <v>53</v>
      </c>
      <c r="E38" s="3">
        <v>91000</v>
      </c>
      <c r="F38" s="3">
        <v>1.9449999999999999E-3</v>
      </c>
      <c r="G38" s="9">
        <v>90</v>
      </c>
      <c r="H38" s="9">
        <v>0</v>
      </c>
      <c r="I38" s="9">
        <v>90</v>
      </c>
      <c r="J38" s="9">
        <v>0</v>
      </c>
    </row>
    <row r="39" spans="1:10" x14ac:dyDescent="0.25">
      <c r="A39" s="2">
        <v>45689</v>
      </c>
      <c r="B39" s="3" t="s">
        <v>52</v>
      </c>
      <c r="C39" s="3" t="s">
        <v>53</v>
      </c>
      <c r="D39" s="3" t="s">
        <v>53</v>
      </c>
      <c r="E39" s="3">
        <v>91000</v>
      </c>
      <c r="F39" s="3">
        <v>1.9449999999999999E-3</v>
      </c>
      <c r="G39" s="9">
        <v>90</v>
      </c>
      <c r="H39" s="9">
        <v>0</v>
      </c>
      <c r="I39" s="9">
        <v>90</v>
      </c>
      <c r="J39" s="9">
        <v>0</v>
      </c>
    </row>
    <row r="40" spans="1:10" x14ac:dyDescent="0.25">
      <c r="A40" s="2">
        <v>45717</v>
      </c>
      <c r="B40" s="3" t="s">
        <v>52</v>
      </c>
      <c r="C40" s="3" t="s">
        <v>53</v>
      </c>
      <c r="D40" s="3" t="s">
        <v>53</v>
      </c>
      <c r="E40" s="3">
        <v>91000</v>
      </c>
      <c r="F40" s="3">
        <v>1.9449999999999999E-3</v>
      </c>
      <c r="G40" s="9">
        <v>90</v>
      </c>
      <c r="H40" s="9">
        <v>0</v>
      </c>
      <c r="I40" s="9">
        <v>90</v>
      </c>
      <c r="J40" s="9">
        <v>0</v>
      </c>
    </row>
    <row r="41" spans="1:10" x14ac:dyDescent="0.25">
      <c r="A41" s="2">
        <v>45748</v>
      </c>
      <c r="B41" s="3" t="s">
        <v>52</v>
      </c>
      <c r="C41" s="3" t="s">
        <v>53</v>
      </c>
      <c r="D41" s="3" t="s">
        <v>53</v>
      </c>
      <c r="E41" s="3">
        <v>91000</v>
      </c>
      <c r="F41" s="3">
        <v>1.9449999999999999E-3</v>
      </c>
      <c r="G41" s="9">
        <v>90</v>
      </c>
      <c r="H41" s="9">
        <v>0</v>
      </c>
      <c r="I41" s="9">
        <v>90</v>
      </c>
      <c r="J41" s="9">
        <v>0</v>
      </c>
    </row>
    <row r="42" spans="1:10" x14ac:dyDescent="0.25">
      <c r="A42" s="2">
        <v>45778</v>
      </c>
      <c r="B42" s="3" t="s">
        <v>52</v>
      </c>
      <c r="C42" s="3" t="s">
        <v>53</v>
      </c>
      <c r="D42" s="3" t="s">
        <v>53</v>
      </c>
      <c r="E42" s="3">
        <v>91000</v>
      </c>
      <c r="F42" s="3">
        <v>1.9449999999999999E-3</v>
      </c>
      <c r="G42" s="9">
        <v>90</v>
      </c>
      <c r="H42" s="9">
        <v>0</v>
      </c>
      <c r="I42" s="9">
        <v>90</v>
      </c>
      <c r="J42" s="9">
        <v>0</v>
      </c>
    </row>
    <row r="43" spans="1:10" x14ac:dyDescent="0.25">
      <c r="A43" s="2">
        <v>45809</v>
      </c>
      <c r="B43" s="3" t="s">
        <v>52</v>
      </c>
      <c r="C43" s="3" t="s">
        <v>53</v>
      </c>
      <c r="D43" s="3" t="s">
        <v>53</v>
      </c>
      <c r="E43" s="3">
        <v>91000</v>
      </c>
      <c r="F43" s="3">
        <v>1.9449999999999999E-3</v>
      </c>
      <c r="G43" s="9">
        <v>90</v>
      </c>
      <c r="H43" s="9">
        <v>0</v>
      </c>
      <c r="I43" s="9">
        <v>90</v>
      </c>
      <c r="J43" s="9">
        <v>0</v>
      </c>
    </row>
    <row r="44" spans="1:10" x14ac:dyDescent="0.25">
      <c r="A44" s="2">
        <v>45839</v>
      </c>
      <c r="B44" s="3" t="s">
        <v>52</v>
      </c>
      <c r="C44" s="3" t="s">
        <v>53</v>
      </c>
      <c r="D44" s="3" t="s">
        <v>53</v>
      </c>
      <c r="E44" s="3">
        <v>91000</v>
      </c>
      <c r="F44" s="3">
        <v>1.9449999999999999E-3</v>
      </c>
      <c r="G44" s="9">
        <v>90</v>
      </c>
      <c r="H44" s="9">
        <v>0</v>
      </c>
      <c r="I44" s="9">
        <v>90</v>
      </c>
      <c r="J44" s="9">
        <v>0</v>
      </c>
    </row>
    <row r="45" spans="1:10" x14ac:dyDescent="0.25">
      <c r="A45" s="2">
        <v>45870</v>
      </c>
      <c r="B45" s="3" t="s">
        <v>52</v>
      </c>
      <c r="C45" s="3" t="s">
        <v>53</v>
      </c>
      <c r="D45" s="3" t="s">
        <v>53</v>
      </c>
      <c r="E45" s="3">
        <v>91000</v>
      </c>
      <c r="F45" s="3">
        <v>1.9449999999999999E-3</v>
      </c>
      <c r="G45" s="9">
        <v>90</v>
      </c>
      <c r="H45" s="9">
        <v>0</v>
      </c>
      <c r="I45" s="9">
        <v>90</v>
      </c>
      <c r="J45" s="9">
        <v>0</v>
      </c>
    </row>
    <row r="46" spans="1:10" x14ac:dyDescent="0.25">
      <c r="A46" s="2">
        <v>45901</v>
      </c>
      <c r="B46" s="3" t="s">
        <v>52</v>
      </c>
      <c r="C46" s="3" t="s">
        <v>53</v>
      </c>
      <c r="D46" s="3" t="s">
        <v>53</v>
      </c>
      <c r="E46" s="3">
        <v>91000</v>
      </c>
      <c r="F46" s="3">
        <v>1.9449999999999999E-3</v>
      </c>
      <c r="G46" s="9">
        <v>90</v>
      </c>
      <c r="H46" s="9">
        <v>0</v>
      </c>
      <c r="I46" s="9">
        <v>90</v>
      </c>
      <c r="J46" s="9">
        <v>0</v>
      </c>
    </row>
    <row r="47" spans="1:10" x14ac:dyDescent="0.25">
      <c r="A47" s="2">
        <v>45931</v>
      </c>
      <c r="B47" s="3" t="s">
        <v>52</v>
      </c>
      <c r="C47" s="3" t="s">
        <v>53</v>
      </c>
      <c r="D47" s="3" t="s">
        <v>53</v>
      </c>
      <c r="E47" s="3">
        <v>91000</v>
      </c>
      <c r="F47" s="3">
        <v>1.9449999999999999E-3</v>
      </c>
      <c r="G47" s="9">
        <v>90</v>
      </c>
      <c r="H47" s="9">
        <v>0</v>
      </c>
      <c r="I47" s="9">
        <v>90</v>
      </c>
      <c r="J47" s="9">
        <v>0</v>
      </c>
    </row>
    <row r="48" spans="1:10" x14ac:dyDescent="0.25">
      <c r="A48" s="2">
        <v>45962</v>
      </c>
      <c r="B48" s="3" t="s">
        <v>52</v>
      </c>
      <c r="C48" s="3" t="s">
        <v>53</v>
      </c>
      <c r="D48" s="3" t="s">
        <v>53</v>
      </c>
      <c r="E48" s="3">
        <v>91000</v>
      </c>
      <c r="F48" s="3">
        <v>1.9449999999999999E-3</v>
      </c>
      <c r="G48" s="9">
        <v>90</v>
      </c>
      <c r="H48" s="9">
        <v>0</v>
      </c>
      <c r="I48" s="9">
        <v>90</v>
      </c>
      <c r="J48" s="9">
        <v>0</v>
      </c>
    </row>
    <row r="49" spans="1:10" x14ac:dyDescent="0.25">
      <c r="A49" s="2">
        <v>45992</v>
      </c>
      <c r="B49" s="3" t="s">
        <v>52</v>
      </c>
      <c r="C49" s="3" t="s">
        <v>53</v>
      </c>
      <c r="D49" s="3" t="s">
        <v>53</v>
      </c>
      <c r="E49" s="3">
        <v>91000</v>
      </c>
      <c r="F49" s="3">
        <v>1.9449999999999999E-3</v>
      </c>
      <c r="G49" s="9">
        <v>90</v>
      </c>
      <c r="H49" s="9">
        <v>0</v>
      </c>
      <c r="I49" s="9">
        <v>90</v>
      </c>
      <c r="J49" s="9">
        <v>0</v>
      </c>
    </row>
    <row r="50" spans="1:10" x14ac:dyDescent="0.25">
      <c r="A50" s="2">
        <v>46023</v>
      </c>
      <c r="B50" s="3" t="s">
        <v>52</v>
      </c>
      <c r="C50" s="3" t="s">
        <v>53</v>
      </c>
      <c r="D50" s="3" t="s">
        <v>53</v>
      </c>
      <c r="E50" s="3">
        <v>91000</v>
      </c>
      <c r="F50" s="3">
        <v>1.9449999999999999E-3</v>
      </c>
      <c r="G50" s="9">
        <v>90</v>
      </c>
      <c r="H50" s="9">
        <v>0</v>
      </c>
      <c r="I50" s="9">
        <v>90</v>
      </c>
      <c r="J50" s="9">
        <v>0</v>
      </c>
    </row>
    <row r="51" spans="1:10" x14ac:dyDescent="0.25">
      <c r="A51" s="2">
        <v>46054</v>
      </c>
      <c r="B51" s="3" t="s">
        <v>52</v>
      </c>
      <c r="C51" s="3" t="s">
        <v>53</v>
      </c>
      <c r="D51" s="3" t="s">
        <v>53</v>
      </c>
      <c r="E51" s="3">
        <v>91000</v>
      </c>
      <c r="F51" s="3">
        <v>1.9449999999999999E-3</v>
      </c>
      <c r="G51" s="9">
        <v>90</v>
      </c>
      <c r="H51" s="9">
        <v>0</v>
      </c>
      <c r="I51" s="9">
        <v>90</v>
      </c>
      <c r="J51" s="9">
        <v>0</v>
      </c>
    </row>
    <row r="52" spans="1:10" x14ac:dyDescent="0.25">
      <c r="A52" s="2">
        <v>46082</v>
      </c>
      <c r="B52" s="3" t="s">
        <v>52</v>
      </c>
      <c r="C52" s="3" t="s">
        <v>53</v>
      </c>
      <c r="D52" s="3" t="s">
        <v>53</v>
      </c>
      <c r="E52" s="3">
        <v>91000</v>
      </c>
      <c r="F52" s="3">
        <v>1.9449999999999999E-3</v>
      </c>
      <c r="G52" s="9">
        <v>90</v>
      </c>
      <c r="H52" s="9">
        <v>0</v>
      </c>
      <c r="I52" s="9">
        <v>90</v>
      </c>
      <c r="J52" s="9">
        <v>0</v>
      </c>
    </row>
    <row r="53" spans="1:10" x14ac:dyDescent="0.25">
      <c r="A53" s="2">
        <v>46113</v>
      </c>
      <c r="B53" s="3" t="s">
        <v>52</v>
      </c>
      <c r="C53" s="3" t="s">
        <v>53</v>
      </c>
      <c r="D53" s="3" t="s">
        <v>53</v>
      </c>
      <c r="E53" s="3">
        <v>91000</v>
      </c>
      <c r="F53" s="3">
        <v>1.9449999999999999E-3</v>
      </c>
      <c r="G53" s="9">
        <v>90</v>
      </c>
      <c r="H53" s="9">
        <v>0</v>
      </c>
      <c r="I53" s="9">
        <v>90</v>
      </c>
      <c r="J53" s="9">
        <v>0</v>
      </c>
    </row>
    <row r="54" spans="1:10" x14ac:dyDescent="0.25">
      <c r="A54" s="2">
        <v>46143</v>
      </c>
      <c r="B54" s="3" t="s">
        <v>52</v>
      </c>
      <c r="C54" s="3" t="s">
        <v>53</v>
      </c>
      <c r="D54" s="3" t="s">
        <v>53</v>
      </c>
      <c r="E54" s="3">
        <v>91000</v>
      </c>
      <c r="F54" s="3">
        <v>1.9449999999999999E-3</v>
      </c>
      <c r="G54" s="9">
        <v>90</v>
      </c>
      <c r="H54" s="9">
        <v>0</v>
      </c>
      <c r="I54" s="9">
        <v>90</v>
      </c>
      <c r="J54" s="9">
        <v>0</v>
      </c>
    </row>
    <row r="55" spans="1:10" x14ac:dyDescent="0.25">
      <c r="A55" s="2">
        <v>46174</v>
      </c>
      <c r="B55" s="3" t="s">
        <v>52</v>
      </c>
      <c r="C55" s="3" t="s">
        <v>53</v>
      </c>
      <c r="D55" s="3" t="s">
        <v>53</v>
      </c>
      <c r="E55" s="3">
        <v>91000</v>
      </c>
      <c r="F55" s="3">
        <v>1.9449999999999999E-3</v>
      </c>
      <c r="G55" s="9">
        <v>90</v>
      </c>
      <c r="H55" s="9">
        <v>0</v>
      </c>
      <c r="I55" s="9">
        <v>90</v>
      </c>
      <c r="J55" s="9">
        <v>0</v>
      </c>
    </row>
    <row r="56" spans="1:10" x14ac:dyDescent="0.25">
      <c r="A56" s="2">
        <v>46204</v>
      </c>
      <c r="B56" s="3" t="s">
        <v>52</v>
      </c>
      <c r="C56" s="3" t="s">
        <v>53</v>
      </c>
      <c r="D56" s="3" t="s">
        <v>53</v>
      </c>
      <c r="E56" s="3">
        <v>91000</v>
      </c>
      <c r="F56" s="3">
        <v>1.9449999999999999E-3</v>
      </c>
      <c r="G56" s="9">
        <v>90</v>
      </c>
      <c r="H56" s="9">
        <v>0</v>
      </c>
      <c r="I56" s="9">
        <v>90</v>
      </c>
      <c r="J56" s="9">
        <v>0</v>
      </c>
    </row>
    <row r="57" spans="1:10" x14ac:dyDescent="0.25">
      <c r="A57" s="2">
        <v>46235</v>
      </c>
      <c r="B57" s="3" t="s">
        <v>52</v>
      </c>
      <c r="C57" s="3" t="s">
        <v>53</v>
      </c>
      <c r="D57" s="3" t="s">
        <v>53</v>
      </c>
      <c r="E57" s="3">
        <v>91000</v>
      </c>
      <c r="F57" s="3">
        <v>1.9449999999999999E-3</v>
      </c>
      <c r="G57" s="9">
        <v>90</v>
      </c>
      <c r="H57" s="9">
        <v>0</v>
      </c>
      <c r="I57" s="9">
        <v>90</v>
      </c>
      <c r="J57" s="9">
        <v>0</v>
      </c>
    </row>
    <row r="58" spans="1:10" x14ac:dyDescent="0.25">
      <c r="A58" s="2">
        <v>46266</v>
      </c>
      <c r="B58" s="3" t="s">
        <v>52</v>
      </c>
      <c r="C58" s="3" t="s">
        <v>53</v>
      </c>
      <c r="D58" s="3" t="s">
        <v>53</v>
      </c>
      <c r="E58" s="3">
        <v>91000</v>
      </c>
      <c r="F58" s="3">
        <v>1.9449999999999999E-3</v>
      </c>
      <c r="G58" s="9">
        <v>90</v>
      </c>
      <c r="H58" s="9">
        <v>0</v>
      </c>
      <c r="I58" s="9">
        <v>90</v>
      </c>
      <c r="J58" s="9">
        <v>0</v>
      </c>
    </row>
    <row r="59" spans="1:10" x14ac:dyDescent="0.25">
      <c r="A59" s="2">
        <v>46296</v>
      </c>
      <c r="B59" s="3" t="s">
        <v>52</v>
      </c>
      <c r="C59" s="3" t="s">
        <v>53</v>
      </c>
      <c r="D59" s="3" t="s">
        <v>53</v>
      </c>
      <c r="E59" s="3">
        <v>91000</v>
      </c>
      <c r="F59" s="3">
        <v>1.9449999999999999E-3</v>
      </c>
      <c r="G59" s="9">
        <v>90</v>
      </c>
      <c r="H59" s="9">
        <v>0</v>
      </c>
      <c r="I59" s="9">
        <v>90</v>
      </c>
      <c r="J59" s="9">
        <v>0</v>
      </c>
    </row>
    <row r="60" spans="1:10" x14ac:dyDescent="0.25">
      <c r="A60" s="2">
        <v>46327</v>
      </c>
      <c r="B60" s="3" t="s">
        <v>52</v>
      </c>
      <c r="C60" s="3" t="s">
        <v>53</v>
      </c>
      <c r="D60" s="3" t="s">
        <v>53</v>
      </c>
      <c r="E60" s="3">
        <v>91000</v>
      </c>
      <c r="F60" s="3">
        <v>1.9449999999999999E-3</v>
      </c>
      <c r="G60" s="9">
        <v>90</v>
      </c>
      <c r="H60" s="9">
        <v>0</v>
      </c>
      <c r="I60" s="9">
        <v>90</v>
      </c>
      <c r="J60" s="9">
        <v>0</v>
      </c>
    </row>
    <row r="61" spans="1:10" x14ac:dyDescent="0.25">
      <c r="A61" s="2">
        <v>46357</v>
      </c>
      <c r="B61" s="3" t="s">
        <v>52</v>
      </c>
      <c r="C61" s="3" t="s">
        <v>53</v>
      </c>
      <c r="D61" s="3" t="s">
        <v>53</v>
      </c>
      <c r="E61" s="3">
        <v>91000</v>
      </c>
      <c r="F61" s="3">
        <v>1.9449999999999999E-3</v>
      </c>
      <c r="G61" s="9">
        <v>90</v>
      </c>
      <c r="H61" s="9">
        <v>0</v>
      </c>
      <c r="I61" s="9">
        <v>90</v>
      </c>
      <c r="J61" s="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A2EB-65B0-4E59-98EC-91ADF30F59A5}">
  <dimension ref="A1:F61"/>
  <sheetViews>
    <sheetView topLeftCell="A26" workbookViewId="0">
      <selection activeCell="F2" activeCellId="1" sqref="A2:C61 F2:F61"/>
    </sheetView>
  </sheetViews>
  <sheetFormatPr baseColWidth="10" defaultColWidth="9.140625" defaultRowHeight="15" x14ac:dyDescent="0.25"/>
  <cols>
    <col min="1" max="1" width="7.42578125" bestFit="1" customWidth="1"/>
    <col min="2" max="2" width="42.85546875" bestFit="1" customWidth="1"/>
    <col min="3" max="3" width="14.140625" bestFit="1" customWidth="1"/>
    <col min="4" max="4" width="11.5703125" bestFit="1" customWidth="1"/>
    <col min="5" max="5" width="10.7109375" bestFit="1" customWidth="1"/>
    <col min="6" max="6" width="28.42578125" bestFit="1" customWidth="1"/>
  </cols>
  <sheetData>
    <row r="1" spans="1:6" ht="45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44562</v>
      </c>
      <c r="B2" s="3" t="s">
        <v>43</v>
      </c>
      <c r="C2" s="11" t="s">
        <v>44</v>
      </c>
      <c r="D2" s="9">
        <v>91600</v>
      </c>
      <c r="E2" s="9">
        <v>0</v>
      </c>
      <c r="F2" s="14">
        <v>0</v>
      </c>
    </row>
    <row r="3" spans="1:6" x14ac:dyDescent="0.25">
      <c r="A3" s="2">
        <v>44593</v>
      </c>
      <c r="B3" s="3" t="s">
        <v>43</v>
      </c>
      <c r="C3" s="11" t="s">
        <v>44</v>
      </c>
      <c r="D3" s="9">
        <v>91600</v>
      </c>
      <c r="E3" s="9">
        <v>0</v>
      </c>
      <c r="F3" s="14">
        <v>0</v>
      </c>
    </row>
    <row r="4" spans="1:6" x14ac:dyDescent="0.25">
      <c r="A4" s="2">
        <v>44621</v>
      </c>
      <c r="B4" s="3" t="s">
        <v>43</v>
      </c>
      <c r="C4" s="11" t="s">
        <v>44</v>
      </c>
      <c r="D4" s="9">
        <v>91600</v>
      </c>
      <c r="E4" s="9">
        <v>0</v>
      </c>
      <c r="F4" s="14">
        <v>0</v>
      </c>
    </row>
    <row r="5" spans="1:6" x14ac:dyDescent="0.25">
      <c r="A5" s="2">
        <v>44652</v>
      </c>
      <c r="B5" s="3" t="s">
        <v>43</v>
      </c>
      <c r="C5" s="11" t="s">
        <v>44</v>
      </c>
      <c r="D5" s="9">
        <v>91600</v>
      </c>
      <c r="E5" s="9">
        <v>1500</v>
      </c>
      <c r="F5" s="14">
        <v>1500</v>
      </c>
    </row>
    <row r="6" spans="1:6" x14ac:dyDescent="0.25">
      <c r="A6" s="2">
        <v>44682</v>
      </c>
      <c r="B6" s="3" t="s">
        <v>43</v>
      </c>
      <c r="C6" s="11" t="s">
        <v>44</v>
      </c>
      <c r="D6" s="9">
        <v>91600</v>
      </c>
      <c r="E6" s="9">
        <v>1800</v>
      </c>
      <c r="F6" s="14">
        <v>1800</v>
      </c>
    </row>
    <row r="7" spans="1:6" x14ac:dyDescent="0.25">
      <c r="A7" s="2">
        <v>44713</v>
      </c>
      <c r="B7" s="3" t="s">
        <v>43</v>
      </c>
      <c r="C7" s="11" t="s">
        <v>44</v>
      </c>
      <c r="D7" s="9">
        <v>91600</v>
      </c>
      <c r="E7" s="9">
        <v>2000</v>
      </c>
      <c r="F7" s="14">
        <v>2000</v>
      </c>
    </row>
    <row r="8" spans="1:6" x14ac:dyDescent="0.25">
      <c r="A8" s="2">
        <v>44743</v>
      </c>
      <c r="B8" s="3" t="s">
        <v>43</v>
      </c>
      <c r="C8" s="11" t="s">
        <v>44</v>
      </c>
      <c r="D8" s="9">
        <v>91600</v>
      </c>
      <c r="E8" s="9">
        <v>2000</v>
      </c>
      <c r="F8" s="14">
        <v>2000</v>
      </c>
    </row>
    <row r="9" spans="1:6" x14ac:dyDescent="0.25">
      <c r="A9" s="2">
        <v>44774</v>
      </c>
      <c r="B9" s="3" t="s">
        <v>43</v>
      </c>
      <c r="C9" s="11" t="s">
        <v>44</v>
      </c>
      <c r="D9" s="9">
        <v>91600</v>
      </c>
      <c r="E9" s="9">
        <v>4000</v>
      </c>
      <c r="F9" s="14">
        <v>4000</v>
      </c>
    </row>
    <row r="10" spans="1:6" x14ac:dyDescent="0.25">
      <c r="A10" s="2">
        <v>44805</v>
      </c>
      <c r="B10" s="3" t="s">
        <v>43</v>
      </c>
      <c r="C10" s="11" t="s">
        <v>44</v>
      </c>
      <c r="D10" s="9">
        <v>91600</v>
      </c>
      <c r="E10" s="9">
        <v>4000</v>
      </c>
      <c r="F10" s="14">
        <v>4000</v>
      </c>
    </row>
    <row r="11" spans="1:6" x14ac:dyDescent="0.25">
      <c r="A11" s="2">
        <v>44835</v>
      </c>
      <c r="B11" s="3" t="s">
        <v>43</v>
      </c>
      <c r="C11" s="11" t="s">
        <v>44</v>
      </c>
      <c r="D11" s="9">
        <v>91600</v>
      </c>
      <c r="E11" s="9">
        <v>4000</v>
      </c>
      <c r="F11" s="14">
        <v>4000</v>
      </c>
    </row>
    <row r="12" spans="1:6" x14ac:dyDescent="0.25">
      <c r="A12" s="2">
        <v>44866</v>
      </c>
      <c r="B12" s="3" t="s">
        <v>43</v>
      </c>
      <c r="C12" s="11" t="s">
        <v>44</v>
      </c>
      <c r="D12" s="9">
        <v>91600</v>
      </c>
      <c r="E12" s="9">
        <v>4000</v>
      </c>
      <c r="F12" s="14">
        <v>4000</v>
      </c>
    </row>
    <row r="13" spans="1:6" x14ac:dyDescent="0.25">
      <c r="A13" s="2">
        <v>44896</v>
      </c>
      <c r="B13" s="3" t="s">
        <v>43</v>
      </c>
      <c r="C13" s="11" t="s">
        <v>44</v>
      </c>
      <c r="D13" s="9">
        <v>91600</v>
      </c>
      <c r="E13" s="9">
        <v>4000</v>
      </c>
      <c r="F13" s="14">
        <v>4000</v>
      </c>
    </row>
    <row r="14" spans="1:6" x14ac:dyDescent="0.25">
      <c r="A14" s="2">
        <v>44927</v>
      </c>
      <c r="B14" s="3" t="s">
        <v>43</v>
      </c>
      <c r="C14" s="11" t="s">
        <v>44</v>
      </c>
      <c r="D14" s="9">
        <v>91600</v>
      </c>
      <c r="E14" s="9">
        <v>6000</v>
      </c>
      <c r="F14" s="14">
        <v>6000</v>
      </c>
    </row>
    <row r="15" spans="1:6" x14ac:dyDescent="0.25">
      <c r="A15" s="2">
        <v>44958</v>
      </c>
      <c r="B15" s="3" t="s">
        <v>43</v>
      </c>
      <c r="C15" s="11" t="s">
        <v>44</v>
      </c>
      <c r="D15" s="9">
        <v>91600</v>
      </c>
      <c r="E15" s="9">
        <v>6000</v>
      </c>
      <c r="F15" s="14">
        <v>6000</v>
      </c>
    </row>
    <row r="16" spans="1:6" x14ac:dyDescent="0.25">
      <c r="A16" s="2">
        <v>44986</v>
      </c>
      <c r="B16" s="3" t="s">
        <v>43</v>
      </c>
      <c r="C16" s="11" t="s">
        <v>44</v>
      </c>
      <c r="D16" s="9">
        <v>91600</v>
      </c>
      <c r="E16" s="9">
        <v>6000</v>
      </c>
      <c r="F16" s="14">
        <v>6000</v>
      </c>
    </row>
    <row r="17" spans="1:6" x14ac:dyDescent="0.25">
      <c r="A17" s="2">
        <v>45017</v>
      </c>
      <c r="B17" s="3" t="s">
        <v>43</v>
      </c>
      <c r="C17" s="11" t="s">
        <v>44</v>
      </c>
      <c r="D17" s="9">
        <v>91600</v>
      </c>
      <c r="E17" s="9">
        <v>6000</v>
      </c>
      <c r="F17" s="14">
        <v>6000</v>
      </c>
    </row>
    <row r="18" spans="1:6" x14ac:dyDescent="0.25">
      <c r="A18" s="2">
        <v>45047</v>
      </c>
      <c r="B18" s="3" t="s">
        <v>43</v>
      </c>
      <c r="C18" s="11" t="s">
        <v>44</v>
      </c>
      <c r="D18" s="9">
        <v>91600</v>
      </c>
      <c r="E18" s="9">
        <v>6000</v>
      </c>
      <c r="F18" s="14">
        <v>6000</v>
      </c>
    </row>
    <row r="19" spans="1:6" x14ac:dyDescent="0.25">
      <c r="A19" s="2">
        <v>45078</v>
      </c>
      <c r="B19" s="3" t="s">
        <v>43</v>
      </c>
      <c r="C19" s="11" t="s">
        <v>44</v>
      </c>
      <c r="D19" s="9">
        <v>91600</v>
      </c>
      <c r="E19" s="9">
        <v>6000</v>
      </c>
      <c r="F19" s="14">
        <v>6000</v>
      </c>
    </row>
    <row r="20" spans="1:6" x14ac:dyDescent="0.25">
      <c r="A20" s="2">
        <v>45108</v>
      </c>
      <c r="B20" s="3" t="s">
        <v>43</v>
      </c>
      <c r="C20" s="11" t="s">
        <v>44</v>
      </c>
      <c r="D20" s="9">
        <v>91600</v>
      </c>
      <c r="E20" s="9">
        <v>6000</v>
      </c>
      <c r="F20" s="14">
        <v>6000</v>
      </c>
    </row>
    <row r="21" spans="1:6" x14ac:dyDescent="0.25">
      <c r="A21" s="2">
        <v>45139</v>
      </c>
      <c r="B21" s="3" t="s">
        <v>43</v>
      </c>
      <c r="C21" s="11" t="s">
        <v>44</v>
      </c>
      <c r="D21" s="9">
        <v>91600</v>
      </c>
      <c r="E21" s="9">
        <v>6000</v>
      </c>
      <c r="F21" s="14">
        <v>6000</v>
      </c>
    </row>
    <row r="22" spans="1:6" x14ac:dyDescent="0.25">
      <c r="A22" s="2">
        <v>45170</v>
      </c>
      <c r="B22" s="3" t="s">
        <v>43</v>
      </c>
      <c r="C22" s="11" t="s">
        <v>44</v>
      </c>
      <c r="D22" s="9">
        <v>91600</v>
      </c>
      <c r="E22" s="9">
        <v>6000</v>
      </c>
      <c r="F22" s="14">
        <v>6000</v>
      </c>
    </row>
    <row r="23" spans="1:6" x14ac:dyDescent="0.25">
      <c r="A23" s="2">
        <v>45200</v>
      </c>
      <c r="B23" s="3" t="s">
        <v>43</v>
      </c>
      <c r="C23" s="11" t="s">
        <v>44</v>
      </c>
      <c r="D23" s="9">
        <v>91600</v>
      </c>
      <c r="E23" s="9">
        <v>6000</v>
      </c>
      <c r="F23" s="14">
        <v>6000</v>
      </c>
    </row>
    <row r="24" spans="1:6" x14ac:dyDescent="0.25">
      <c r="A24" s="2">
        <v>45231</v>
      </c>
      <c r="B24" s="3" t="s">
        <v>43</v>
      </c>
      <c r="C24" s="11" t="s">
        <v>44</v>
      </c>
      <c r="D24" s="9">
        <v>91600</v>
      </c>
      <c r="E24" s="9">
        <v>6000</v>
      </c>
      <c r="F24" s="14">
        <v>6000</v>
      </c>
    </row>
    <row r="25" spans="1:6" x14ac:dyDescent="0.25">
      <c r="A25" s="2">
        <v>45261</v>
      </c>
      <c r="B25" s="3" t="s">
        <v>43</v>
      </c>
      <c r="C25" s="11" t="s">
        <v>44</v>
      </c>
      <c r="D25" s="9">
        <v>91600</v>
      </c>
      <c r="E25" s="9">
        <v>6000</v>
      </c>
      <c r="F25" s="14">
        <v>6000</v>
      </c>
    </row>
    <row r="26" spans="1:6" x14ac:dyDescent="0.25">
      <c r="A26" s="2">
        <v>45292</v>
      </c>
      <c r="B26" s="3" t="s">
        <v>43</v>
      </c>
      <c r="C26" s="11" t="s">
        <v>44</v>
      </c>
      <c r="D26" s="9">
        <v>91600</v>
      </c>
      <c r="E26" s="9">
        <v>6000</v>
      </c>
      <c r="F26" s="14">
        <v>6000</v>
      </c>
    </row>
    <row r="27" spans="1:6" x14ac:dyDescent="0.25">
      <c r="A27" s="2">
        <v>45323</v>
      </c>
      <c r="B27" s="3" t="s">
        <v>43</v>
      </c>
      <c r="C27" s="11" t="s">
        <v>44</v>
      </c>
      <c r="D27" s="9">
        <v>91600</v>
      </c>
      <c r="E27" s="9">
        <v>6000</v>
      </c>
      <c r="F27" s="14">
        <v>6000</v>
      </c>
    </row>
    <row r="28" spans="1:6" x14ac:dyDescent="0.25">
      <c r="A28" s="2">
        <v>45352</v>
      </c>
      <c r="B28" s="3" t="s">
        <v>43</v>
      </c>
      <c r="C28" s="11" t="s">
        <v>44</v>
      </c>
      <c r="D28" s="9">
        <v>91600</v>
      </c>
      <c r="E28" s="9">
        <v>6000</v>
      </c>
      <c r="F28" s="14">
        <v>6000</v>
      </c>
    </row>
    <row r="29" spans="1:6" x14ac:dyDescent="0.25">
      <c r="A29" s="2">
        <v>45383</v>
      </c>
      <c r="B29" s="3" t="s">
        <v>43</v>
      </c>
      <c r="C29" s="11" t="s">
        <v>44</v>
      </c>
      <c r="D29" s="9">
        <v>91600</v>
      </c>
      <c r="E29" s="9">
        <v>6000</v>
      </c>
      <c r="F29" s="14">
        <v>6000</v>
      </c>
    </row>
    <row r="30" spans="1:6" x14ac:dyDescent="0.25">
      <c r="A30" s="2">
        <v>45413</v>
      </c>
      <c r="B30" s="3" t="s">
        <v>43</v>
      </c>
      <c r="C30" s="11" t="s">
        <v>44</v>
      </c>
      <c r="D30" s="9">
        <v>91600</v>
      </c>
      <c r="E30" s="9">
        <v>6000</v>
      </c>
      <c r="F30" s="14">
        <v>6000</v>
      </c>
    </row>
    <row r="31" spans="1:6" x14ac:dyDescent="0.25">
      <c r="A31" s="2">
        <v>45444</v>
      </c>
      <c r="B31" s="3" t="s">
        <v>43</v>
      </c>
      <c r="C31" s="11" t="s">
        <v>44</v>
      </c>
      <c r="D31" s="9">
        <v>91600</v>
      </c>
      <c r="E31" s="9">
        <v>6000</v>
      </c>
      <c r="F31" s="14">
        <v>6000</v>
      </c>
    </row>
    <row r="32" spans="1:6" x14ac:dyDescent="0.25">
      <c r="A32" s="2">
        <v>45474</v>
      </c>
      <c r="B32" s="3" t="s">
        <v>43</v>
      </c>
      <c r="C32" s="11" t="s">
        <v>44</v>
      </c>
      <c r="D32" s="9">
        <v>91600</v>
      </c>
      <c r="E32" s="9">
        <v>6000</v>
      </c>
      <c r="F32" s="14">
        <v>6000</v>
      </c>
    </row>
    <row r="33" spans="1:6" x14ac:dyDescent="0.25">
      <c r="A33" s="2">
        <v>45505</v>
      </c>
      <c r="B33" s="3" t="s">
        <v>43</v>
      </c>
      <c r="C33" s="11" t="s">
        <v>44</v>
      </c>
      <c r="D33" s="9">
        <v>91600</v>
      </c>
      <c r="E33" s="9">
        <v>6000</v>
      </c>
      <c r="F33" s="14">
        <v>6000</v>
      </c>
    </row>
    <row r="34" spans="1:6" x14ac:dyDescent="0.25">
      <c r="A34" s="2">
        <v>45536</v>
      </c>
      <c r="B34" s="3" t="s">
        <v>43</v>
      </c>
      <c r="C34" s="11" t="s">
        <v>44</v>
      </c>
      <c r="D34" s="9">
        <v>91600</v>
      </c>
      <c r="E34" s="9">
        <v>6000</v>
      </c>
      <c r="F34" s="14">
        <v>6000</v>
      </c>
    </row>
    <row r="35" spans="1:6" x14ac:dyDescent="0.25">
      <c r="A35" s="2">
        <v>45566</v>
      </c>
      <c r="B35" s="3" t="s">
        <v>43</v>
      </c>
      <c r="C35" s="11" t="s">
        <v>44</v>
      </c>
      <c r="D35" s="9">
        <v>91600</v>
      </c>
      <c r="E35" s="9">
        <v>6000</v>
      </c>
      <c r="F35" s="14">
        <v>6000</v>
      </c>
    </row>
    <row r="36" spans="1:6" x14ac:dyDescent="0.25">
      <c r="A36" s="2">
        <v>45597</v>
      </c>
      <c r="B36" s="3" t="s">
        <v>43</v>
      </c>
      <c r="C36" s="11" t="s">
        <v>44</v>
      </c>
      <c r="D36" s="9">
        <v>91600</v>
      </c>
      <c r="E36" s="9">
        <v>6000</v>
      </c>
      <c r="F36" s="14">
        <v>6000</v>
      </c>
    </row>
    <row r="37" spans="1:6" x14ac:dyDescent="0.25">
      <c r="A37" s="2">
        <v>45627</v>
      </c>
      <c r="B37" s="3" t="s">
        <v>43</v>
      </c>
      <c r="C37" s="11" t="s">
        <v>44</v>
      </c>
      <c r="D37" s="9">
        <v>91600</v>
      </c>
      <c r="E37" s="9">
        <v>6000</v>
      </c>
      <c r="F37" s="14">
        <v>6000</v>
      </c>
    </row>
    <row r="38" spans="1:6" x14ac:dyDescent="0.25">
      <c r="A38" s="2">
        <v>45658</v>
      </c>
      <c r="B38" s="3" t="s">
        <v>43</v>
      </c>
      <c r="C38" s="11" t="s">
        <v>44</v>
      </c>
      <c r="D38" s="9">
        <v>91600</v>
      </c>
      <c r="E38" s="9">
        <v>6000</v>
      </c>
      <c r="F38" s="14">
        <v>6000</v>
      </c>
    </row>
    <row r="39" spans="1:6" x14ac:dyDescent="0.25">
      <c r="A39" s="2">
        <v>45689</v>
      </c>
      <c r="B39" s="3" t="s">
        <v>43</v>
      </c>
      <c r="C39" s="11" t="s">
        <v>44</v>
      </c>
      <c r="D39" s="9">
        <v>91600</v>
      </c>
      <c r="E39" s="9">
        <v>6000</v>
      </c>
      <c r="F39" s="14">
        <v>6000</v>
      </c>
    </row>
    <row r="40" spans="1:6" x14ac:dyDescent="0.25">
      <c r="A40" s="2">
        <v>45717</v>
      </c>
      <c r="B40" s="3" t="s">
        <v>43</v>
      </c>
      <c r="C40" s="11" t="s">
        <v>44</v>
      </c>
      <c r="D40" s="9">
        <v>91600</v>
      </c>
      <c r="E40" s="9">
        <v>6000</v>
      </c>
      <c r="F40" s="14">
        <v>6000</v>
      </c>
    </row>
    <row r="41" spans="1:6" x14ac:dyDescent="0.25">
      <c r="A41" s="2">
        <v>45748</v>
      </c>
      <c r="B41" s="3" t="s">
        <v>43</v>
      </c>
      <c r="C41" s="11" t="s">
        <v>44</v>
      </c>
      <c r="D41" s="9">
        <v>91600</v>
      </c>
      <c r="E41" s="9">
        <v>6000</v>
      </c>
      <c r="F41" s="14">
        <v>6000</v>
      </c>
    </row>
    <row r="42" spans="1:6" x14ac:dyDescent="0.25">
      <c r="A42" s="2">
        <v>45778</v>
      </c>
      <c r="B42" s="3" t="s">
        <v>43</v>
      </c>
      <c r="C42" s="11" t="s">
        <v>44</v>
      </c>
      <c r="D42" s="9">
        <v>91600</v>
      </c>
      <c r="E42" s="9">
        <v>6000</v>
      </c>
      <c r="F42" s="14">
        <v>6000</v>
      </c>
    </row>
    <row r="43" spans="1:6" x14ac:dyDescent="0.25">
      <c r="A43" s="2">
        <v>45809</v>
      </c>
      <c r="B43" s="3" t="s">
        <v>43</v>
      </c>
      <c r="C43" s="11" t="s">
        <v>44</v>
      </c>
      <c r="D43" s="9">
        <v>91600</v>
      </c>
      <c r="E43" s="9">
        <v>6000</v>
      </c>
      <c r="F43" s="14">
        <v>6000</v>
      </c>
    </row>
    <row r="44" spans="1:6" x14ac:dyDescent="0.25">
      <c r="A44" s="2">
        <v>45839</v>
      </c>
      <c r="B44" s="3" t="s">
        <v>43</v>
      </c>
      <c r="C44" s="11" t="s">
        <v>44</v>
      </c>
      <c r="D44" s="9">
        <v>91600</v>
      </c>
      <c r="E44" s="9">
        <v>6000</v>
      </c>
      <c r="F44" s="14">
        <v>6000</v>
      </c>
    </row>
    <row r="45" spans="1:6" x14ac:dyDescent="0.25">
      <c r="A45" s="2">
        <v>45870</v>
      </c>
      <c r="B45" s="3" t="s">
        <v>43</v>
      </c>
      <c r="C45" s="11" t="s">
        <v>44</v>
      </c>
      <c r="D45" s="9">
        <v>91600</v>
      </c>
      <c r="E45" s="9">
        <v>6000</v>
      </c>
      <c r="F45" s="14">
        <v>6000</v>
      </c>
    </row>
    <row r="46" spans="1:6" x14ac:dyDescent="0.25">
      <c r="A46" s="2">
        <v>45901</v>
      </c>
      <c r="B46" s="3" t="s">
        <v>43</v>
      </c>
      <c r="C46" s="11" t="s">
        <v>44</v>
      </c>
      <c r="D46" s="9">
        <v>91600</v>
      </c>
      <c r="E46" s="9">
        <v>6000</v>
      </c>
      <c r="F46" s="14">
        <v>6000</v>
      </c>
    </row>
    <row r="47" spans="1:6" x14ac:dyDescent="0.25">
      <c r="A47" s="2">
        <v>45931</v>
      </c>
      <c r="B47" s="3" t="s">
        <v>43</v>
      </c>
      <c r="C47" s="11" t="s">
        <v>44</v>
      </c>
      <c r="D47" s="9">
        <v>91600</v>
      </c>
      <c r="E47" s="9">
        <v>6000</v>
      </c>
      <c r="F47" s="14">
        <v>6000</v>
      </c>
    </row>
    <row r="48" spans="1:6" x14ac:dyDescent="0.25">
      <c r="A48" s="2">
        <v>45962</v>
      </c>
      <c r="B48" s="3" t="s">
        <v>43</v>
      </c>
      <c r="C48" s="11" t="s">
        <v>44</v>
      </c>
      <c r="D48" s="9">
        <v>91600</v>
      </c>
      <c r="E48" s="9">
        <v>6000</v>
      </c>
      <c r="F48" s="14">
        <v>6000</v>
      </c>
    </row>
    <row r="49" spans="1:6" x14ac:dyDescent="0.25">
      <c r="A49" s="2">
        <v>45992</v>
      </c>
      <c r="B49" s="3" t="s">
        <v>43</v>
      </c>
      <c r="C49" s="11" t="s">
        <v>44</v>
      </c>
      <c r="D49" s="9">
        <v>91600</v>
      </c>
      <c r="E49" s="9">
        <v>6000</v>
      </c>
      <c r="F49" s="14">
        <v>6000</v>
      </c>
    </row>
    <row r="50" spans="1:6" x14ac:dyDescent="0.25">
      <c r="A50" s="2">
        <v>46023</v>
      </c>
      <c r="B50" s="3" t="s">
        <v>43</v>
      </c>
      <c r="C50" s="11" t="s">
        <v>44</v>
      </c>
      <c r="D50" s="9">
        <v>91600</v>
      </c>
      <c r="E50" s="9">
        <v>6000</v>
      </c>
      <c r="F50" s="14">
        <v>6000</v>
      </c>
    </row>
    <row r="51" spans="1:6" x14ac:dyDescent="0.25">
      <c r="A51" s="2">
        <v>46054</v>
      </c>
      <c r="B51" s="3" t="s">
        <v>43</v>
      </c>
      <c r="C51" s="11" t="s">
        <v>44</v>
      </c>
      <c r="D51" s="9">
        <v>91600</v>
      </c>
      <c r="E51" s="9">
        <v>6000</v>
      </c>
      <c r="F51" s="14">
        <v>6000</v>
      </c>
    </row>
    <row r="52" spans="1:6" x14ac:dyDescent="0.25">
      <c r="A52" s="2">
        <v>46082</v>
      </c>
      <c r="B52" s="3" t="s">
        <v>43</v>
      </c>
      <c r="C52" s="11" t="s">
        <v>44</v>
      </c>
      <c r="D52" s="9">
        <v>91600</v>
      </c>
      <c r="E52" s="9">
        <v>6000</v>
      </c>
      <c r="F52" s="14">
        <v>6000</v>
      </c>
    </row>
    <row r="53" spans="1:6" x14ac:dyDescent="0.25">
      <c r="A53" s="2">
        <v>46113</v>
      </c>
      <c r="B53" s="3" t="s">
        <v>43</v>
      </c>
      <c r="C53" s="11" t="s">
        <v>44</v>
      </c>
      <c r="D53" s="9">
        <v>91600</v>
      </c>
      <c r="E53" s="9">
        <v>6000</v>
      </c>
      <c r="F53" s="14">
        <v>6000</v>
      </c>
    </row>
    <row r="54" spans="1:6" x14ac:dyDescent="0.25">
      <c r="A54" s="2">
        <v>46143</v>
      </c>
      <c r="B54" s="3" t="s">
        <v>43</v>
      </c>
      <c r="C54" s="11" t="s">
        <v>44</v>
      </c>
      <c r="D54" s="9">
        <v>91600</v>
      </c>
      <c r="E54" s="9">
        <v>6000</v>
      </c>
      <c r="F54" s="14">
        <v>6000</v>
      </c>
    </row>
    <row r="55" spans="1:6" x14ac:dyDescent="0.25">
      <c r="A55" s="2">
        <v>46174</v>
      </c>
      <c r="B55" s="3" t="s">
        <v>43</v>
      </c>
      <c r="C55" s="11" t="s">
        <v>44</v>
      </c>
      <c r="D55" s="9">
        <v>91600</v>
      </c>
      <c r="E55" s="9">
        <v>6000</v>
      </c>
      <c r="F55" s="14">
        <v>6000</v>
      </c>
    </row>
    <row r="56" spans="1:6" x14ac:dyDescent="0.25">
      <c r="A56" s="2">
        <v>46204</v>
      </c>
      <c r="B56" s="3" t="s">
        <v>43</v>
      </c>
      <c r="C56" s="11" t="s">
        <v>44</v>
      </c>
      <c r="D56" s="9">
        <v>91600</v>
      </c>
      <c r="E56" s="9">
        <v>6000</v>
      </c>
      <c r="F56" s="14">
        <v>6000</v>
      </c>
    </row>
    <row r="57" spans="1:6" x14ac:dyDescent="0.25">
      <c r="A57" s="2">
        <v>46235</v>
      </c>
      <c r="B57" s="3" t="s">
        <v>43</v>
      </c>
      <c r="C57" s="11" t="s">
        <v>44</v>
      </c>
      <c r="D57" s="9">
        <v>91600</v>
      </c>
      <c r="E57" s="9">
        <v>6000</v>
      </c>
      <c r="F57" s="14">
        <v>6000</v>
      </c>
    </row>
    <row r="58" spans="1:6" x14ac:dyDescent="0.25">
      <c r="A58" s="2">
        <v>46266</v>
      </c>
      <c r="B58" s="3" t="s">
        <v>43</v>
      </c>
      <c r="C58" s="11" t="s">
        <v>44</v>
      </c>
      <c r="D58" s="9">
        <v>91600</v>
      </c>
      <c r="E58" s="9">
        <v>6000</v>
      </c>
      <c r="F58" s="14">
        <v>6000</v>
      </c>
    </row>
    <row r="59" spans="1:6" x14ac:dyDescent="0.25">
      <c r="A59" s="2">
        <v>46296</v>
      </c>
      <c r="B59" s="3" t="s">
        <v>43</v>
      </c>
      <c r="C59" s="11" t="s">
        <v>44</v>
      </c>
      <c r="D59" s="9">
        <v>91600</v>
      </c>
      <c r="E59" s="9">
        <v>6000</v>
      </c>
      <c r="F59" s="14">
        <v>6000</v>
      </c>
    </row>
    <row r="60" spans="1:6" x14ac:dyDescent="0.25">
      <c r="A60" s="2">
        <v>46327</v>
      </c>
      <c r="B60" s="3" t="s">
        <v>43</v>
      </c>
      <c r="C60" s="11" t="s">
        <v>44</v>
      </c>
      <c r="D60" s="9">
        <v>91600</v>
      </c>
      <c r="E60" s="9">
        <v>6000</v>
      </c>
      <c r="F60" s="14">
        <v>6000</v>
      </c>
    </row>
    <row r="61" spans="1:6" x14ac:dyDescent="0.25">
      <c r="A61" s="2">
        <v>46357</v>
      </c>
      <c r="B61" s="3" t="s">
        <v>43</v>
      </c>
      <c r="C61" s="11" t="s">
        <v>44</v>
      </c>
      <c r="D61" s="9">
        <v>91600</v>
      </c>
      <c r="E61" s="9">
        <v>6000</v>
      </c>
      <c r="F61" s="14">
        <v>6000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CBD9-F470-4837-A432-B45837FA8CAE}">
  <dimension ref="A1:F58"/>
  <sheetViews>
    <sheetView topLeftCell="A22" workbookViewId="0">
      <selection activeCell="F2" sqref="F2:F58"/>
    </sheetView>
  </sheetViews>
  <sheetFormatPr baseColWidth="10" defaultColWidth="9.140625" defaultRowHeight="15" x14ac:dyDescent="0.25"/>
  <cols>
    <col min="1" max="1" width="7.42578125" bestFit="1" customWidth="1"/>
    <col min="2" max="2" width="38.5703125" bestFit="1" customWidth="1"/>
    <col min="3" max="3" width="18" bestFit="1" customWidth="1"/>
    <col min="4" max="4" width="18.28515625" bestFit="1" customWidth="1"/>
    <col min="5" max="5" width="19.28515625" bestFit="1" customWidth="1"/>
    <col min="6" max="6" width="37.42578125" bestFit="1" customWidth="1"/>
  </cols>
  <sheetData>
    <row r="1" spans="1:6" ht="39" customHeight="1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44652</v>
      </c>
      <c r="B2" s="3" t="s">
        <v>48</v>
      </c>
      <c r="C2" s="6" t="s">
        <v>47</v>
      </c>
      <c r="D2" s="12">
        <v>91146.5</v>
      </c>
      <c r="E2" s="13">
        <v>1.92E-3</v>
      </c>
      <c r="F2" s="14">
        <v>1500</v>
      </c>
    </row>
    <row r="3" spans="1:6" x14ac:dyDescent="0.25">
      <c r="A3" s="2">
        <v>44682</v>
      </c>
      <c r="B3" s="3" t="s">
        <v>48</v>
      </c>
      <c r="C3" s="6" t="s">
        <v>47</v>
      </c>
      <c r="D3" s="12">
        <v>91146.5</v>
      </c>
      <c r="E3" s="13">
        <v>1.92E-3</v>
      </c>
      <c r="F3" s="14">
        <v>1000</v>
      </c>
    </row>
    <row r="4" spans="1:6" x14ac:dyDescent="0.25">
      <c r="A4" s="2">
        <v>44713</v>
      </c>
      <c r="B4" s="3" t="s">
        <v>48</v>
      </c>
      <c r="C4" s="6" t="s">
        <v>47</v>
      </c>
      <c r="D4" s="12">
        <v>91146.5</v>
      </c>
      <c r="E4" s="13">
        <v>1.92E-3</v>
      </c>
      <c r="F4" s="14">
        <v>1000</v>
      </c>
    </row>
    <row r="5" spans="1:6" x14ac:dyDescent="0.25">
      <c r="A5" s="2">
        <v>44743</v>
      </c>
      <c r="B5" s="3" t="s">
        <v>48</v>
      </c>
      <c r="C5" s="6" t="s">
        <v>47</v>
      </c>
      <c r="D5" s="12">
        <v>91146.5</v>
      </c>
      <c r="E5" s="13">
        <v>1.92E-3</v>
      </c>
      <c r="F5" s="14">
        <v>1000</v>
      </c>
    </row>
    <row r="6" spans="1:6" x14ac:dyDescent="0.25">
      <c r="A6" s="2">
        <v>44774</v>
      </c>
      <c r="B6" s="3" t="s">
        <v>48</v>
      </c>
      <c r="C6" s="6" t="s">
        <v>47</v>
      </c>
      <c r="D6" s="12">
        <v>91146.5</v>
      </c>
      <c r="E6" s="13">
        <v>1.92E-3</v>
      </c>
      <c r="F6" s="14">
        <v>1000</v>
      </c>
    </row>
    <row r="7" spans="1:6" x14ac:dyDescent="0.25">
      <c r="A7" s="2">
        <v>44805</v>
      </c>
      <c r="B7" s="3" t="s">
        <v>48</v>
      </c>
      <c r="C7" s="6" t="s">
        <v>47</v>
      </c>
      <c r="D7" s="12">
        <v>91146.5</v>
      </c>
      <c r="E7" s="13">
        <v>1.92E-3</v>
      </c>
      <c r="F7" s="14">
        <v>1000</v>
      </c>
    </row>
    <row r="8" spans="1:6" x14ac:dyDescent="0.25">
      <c r="A8" s="2">
        <v>44835</v>
      </c>
      <c r="B8" s="3" t="s">
        <v>48</v>
      </c>
      <c r="C8" s="6" t="s">
        <v>47</v>
      </c>
      <c r="D8" s="12">
        <v>91146.5</v>
      </c>
      <c r="E8" s="13">
        <v>1.92E-3</v>
      </c>
      <c r="F8" s="14">
        <v>1000</v>
      </c>
    </row>
    <row r="9" spans="1:6" x14ac:dyDescent="0.25">
      <c r="A9" s="2">
        <v>44866</v>
      </c>
      <c r="B9" s="3" t="s">
        <v>48</v>
      </c>
      <c r="C9" s="6" t="s">
        <v>47</v>
      </c>
      <c r="D9" s="12">
        <v>91146.5</v>
      </c>
      <c r="E9" s="13">
        <v>1.92E-3</v>
      </c>
      <c r="F9" s="14">
        <v>1000</v>
      </c>
    </row>
    <row r="10" spans="1:6" x14ac:dyDescent="0.25">
      <c r="A10" s="2">
        <v>44896</v>
      </c>
      <c r="B10" s="3" t="s">
        <v>48</v>
      </c>
      <c r="C10" s="6" t="s">
        <v>47</v>
      </c>
      <c r="D10" s="12">
        <v>91146.5</v>
      </c>
      <c r="E10" s="13">
        <v>1.92E-3</v>
      </c>
      <c r="F10" s="14">
        <v>1000</v>
      </c>
    </row>
    <row r="11" spans="1:6" x14ac:dyDescent="0.25">
      <c r="A11" s="2">
        <v>44927</v>
      </c>
      <c r="B11" s="3" t="s">
        <v>48</v>
      </c>
      <c r="C11" s="6" t="s">
        <v>47</v>
      </c>
      <c r="D11" s="12">
        <v>91146.5</v>
      </c>
      <c r="E11" s="13">
        <v>1.92E-3</v>
      </c>
      <c r="F11" s="14">
        <v>1000</v>
      </c>
    </row>
    <row r="12" spans="1:6" x14ac:dyDescent="0.25">
      <c r="A12" s="2">
        <v>44958</v>
      </c>
      <c r="B12" s="3" t="s">
        <v>48</v>
      </c>
      <c r="C12" s="6" t="s">
        <v>47</v>
      </c>
      <c r="D12" s="12">
        <v>91146.5</v>
      </c>
      <c r="E12" s="13">
        <v>1.92E-3</v>
      </c>
      <c r="F12" s="14">
        <v>1000</v>
      </c>
    </row>
    <row r="13" spans="1:6" x14ac:dyDescent="0.25">
      <c r="A13" s="2">
        <v>44986</v>
      </c>
      <c r="B13" s="3" t="s">
        <v>48</v>
      </c>
      <c r="C13" s="6" t="s">
        <v>47</v>
      </c>
      <c r="D13" s="12">
        <v>91146.5</v>
      </c>
      <c r="E13" s="13">
        <v>1.92E-3</v>
      </c>
      <c r="F13" s="14">
        <v>1000</v>
      </c>
    </row>
    <row r="14" spans="1:6" x14ac:dyDescent="0.25">
      <c r="A14" s="2">
        <v>45017</v>
      </c>
      <c r="B14" s="3" t="s">
        <v>48</v>
      </c>
      <c r="C14" s="6" t="s">
        <v>47</v>
      </c>
      <c r="D14" s="12">
        <v>91146.5</v>
      </c>
      <c r="E14" s="13">
        <v>1.92E-3</v>
      </c>
      <c r="F14" s="14">
        <v>1000</v>
      </c>
    </row>
    <row r="15" spans="1:6" x14ac:dyDescent="0.25">
      <c r="A15" s="2">
        <v>45047</v>
      </c>
      <c r="B15" s="3" t="s">
        <v>48</v>
      </c>
      <c r="C15" s="6" t="s">
        <v>47</v>
      </c>
      <c r="D15" s="12">
        <v>91146.5</v>
      </c>
      <c r="E15" s="13">
        <v>1.92E-3</v>
      </c>
      <c r="F15" s="14">
        <v>1000</v>
      </c>
    </row>
    <row r="16" spans="1:6" x14ac:dyDescent="0.25">
      <c r="A16" s="2">
        <v>45078</v>
      </c>
      <c r="B16" s="3" t="s">
        <v>48</v>
      </c>
      <c r="C16" s="6" t="s">
        <v>47</v>
      </c>
      <c r="D16" s="12">
        <v>91146.5</v>
      </c>
      <c r="E16" s="13">
        <v>1.92E-3</v>
      </c>
      <c r="F16" s="14">
        <v>1000</v>
      </c>
    </row>
    <row r="17" spans="1:6" x14ac:dyDescent="0.25">
      <c r="A17" s="2">
        <v>45108</v>
      </c>
      <c r="B17" s="3" t="s">
        <v>48</v>
      </c>
      <c r="C17" s="6" t="s">
        <v>47</v>
      </c>
      <c r="D17" s="12">
        <v>91146.5</v>
      </c>
      <c r="E17" s="13">
        <v>1.92E-3</v>
      </c>
      <c r="F17" s="14">
        <v>1000</v>
      </c>
    </row>
    <row r="18" spans="1:6" x14ac:dyDescent="0.25">
      <c r="A18" s="2">
        <v>45139</v>
      </c>
      <c r="B18" s="3" t="s">
        <v>48</v>
      </c>
      <c r="C18" s="6" t="s">
        <v>47</v>
      </c>
      <c r="D18" s="12">
        <v>91146.5</v>
      </c>
      <c r="E18" s="13">
        <v>1.92E-3</v>
      </c>
      <c r="F18" s="14">
        <v>1000</v>
      </c>
    </row>
    <row r="19" spans="1:6" x14ac:dyDescent="0.25">
      <c r="A19" s="2">
        <v>45170</v>
      </c>
      <c r="B19" s="3" t="s">
        <v>48</v>
      </c>
      <c r="C19" s="6" t="s">
        <v>47</v>
      </c>
      <c r="D19" s="12">
        <v>91146.5</v>
      </c>
      <c r="E19" s="13">
        <v>1.92E-3</v>
      </c>
      <c r="F19" s="14">
        <v>1000</v>
      </c>
    </row>
    <row r="20" spans="1:6" x14ac:dyDescent="0.25">
      <c r="A20" s="2">
        <v>45200</v>
      </c>
      <c r="B20" s="3" t="s">
        <v>48</v>
      </c>
      <c r="C20" s="6" t="s">
        <v>47</v>
      </c>
      <c r="D20" s="12">
        <v>91146.5</v>
      </c>
      <c r="E20" s="13">
        <v>1.92E-3</v>
      </c>
      <c r="F20" s="14">
        <v>1000</v>
      </c>
    </row>
    <row r="21" spans="1:6" x14ac:dyDescent="0.25">
      <c r="A21" s="2">
        <v>45231</v>
      </c>
      <c r="B21" s="3" t="s">
        <v>48</v>
      </c>
      <c r="C21" s="6" t="s">
        <v>47</v>
      </c>
      <c r="D21" s="12">
        <v>91146.5</v>
      </c>
      <c r="E21" s="13">
        <v>1.92E-3</v>
      </c>
      <c r="F21" s="14">
        <v>1000</v>
      </c>
    </row>
    <row r="22" spans="1:6" x14ac:dyDescent="0.25">
      <c r="A22" s="2">
        <v>45261</v>
      </c>
      <c r="B22" s="3" t="s">
        <v>48</v>
      </c>
      <c r="C22" s="6" t="s">
        <v>47</v>
      </c>
      <c r="D22" s="12">
        <v>91146.5</v>
      </c>
      <c r="E22" s="13">
        <v>1.92E-3</v>
      </c>
      <c r="F22" s="14">
        <v>1000</v>
      </c>
    </row>
    <row r="23" spans="1:6" x14ac:dyDescent="0.25">
      <c r="A23" s="2">
        <v>45292</v>
      </c>
      <c r="B23" s="3" t="s">
        <v>48</v>
      </c>
      <c r="C23" s="6" t="s">
        <v>47</v>
      </c>
      <c r="D23" s="12">
        <v>91146.5</v>
      </c>
      <c r="E23" s="13">
        <v>1.92E-3</v>
      </c>
      <c r="F23" s="14">
        <v>1000</v>
      </c>
    </row>
    <row r="24" spans="1:6" x14ac:dyDescent="0.25">
      <c r="A24" s="2">
        <v>45323</v>
      </c>
      <c r="B24" s="3" t="s">
        <v>48</v>
      </c>
      <c r="C24" s="6" t="s">
        <v>47</v>
      </c>
      <c r="D24" s="12">
        <v>91146.5</v>
      </c>
      <c r="E24" s="13">
        <v>1.92E-3</v>
      </c>
      <c r="F24" s="14">
        <v>1000</v>
      </c>
    </row>
    <row r="25" spans="1:6" x14ac:dyDescent="0.25">
      <c r="A25" s="2">
        <v>45352</v>
      </c>
      <c r="B25" s="3" t="s">
        <v>48</v>
      </c>
      <c r="C25" s="6" t="s">
        <v>47</v>
      </c>
      <c r="D25" s="12">
        <v>91146.5</v>
      </c>
      <c r="E25" s="13">
        <v>1.92E-3</v>
      </c>
      <c r="F25" s="14">
        <v>1000</v>
      </c>
    </row>
    <row r="26" spans="1:6" x14ac:dyDescent="0.25">
      <c r="A26" s="2">
        <v>45383</v>
      </c>
      <c r="B26" s="3" t="s">
        <v>48</v>
      </c>
      <c r="C26" s="6" t="s">
        <v>47</v>
      </c>
      <c r="D26" s="12">
        <v>91146.5</v>
      </c>
      <c r="E26" s="13">
        <v>1.92E-3</v>
      </c>
      <c r="F26" s="14">
        <v>1000</v>
      </c>
    </row>
    <row r="27" spans="1:6" x14ac:dyDescent="0.25">
      <c r="A27" s="2">
        <v>45413</v>
      </c>
      <c r="B27" s="3" t="s">
        <v>48</v>
      </c>
      <c r="C27" s="6" t="s">
        <v>47</v>
      </c>
      <c r="D27" s="12">
        <v>91146.5</v>
      </c>
      <c r="E27" s="13">
        <v>1.92E-3</v>
      </c>
      <c r="F27" s="14">
        <v>1000</v>
      </c>
    </row>
    <row r="28" spans="1:6" x14ac:dyDescent="0.25">
      <c r="A28" s="2">
        <v>45444</v>
      </c>
      <c r="B28" s="3" t="s">
        <v>48</v>
      </c>
      <c r="C28" s="6" t="s">
        <v>47</v>
      </c>
      <c r="D28" s="12">
        <v>91146.5</v>
      </c>
      <c r="E28" s="13">
        <v>1.92E-3</v>
      </c>
      <c r="F28" s="14">
        <v>1000</v>
      </c>
    </row>
    <row r="29" spans="1:6" x14ac:dyDescent="0.25">
      <c r="A29" s="2">
        <v>45474</v>
      </c>
      <c r="B29" s="3" t="s">
        <v>48</v>
      </c>
      <c r="C29" s="6" t="s">
        <v>47</v>
      </c>
      <c r="D29" s="12">
        <v>91146.5</v>
      </c>
      <c r="E29" s="13">
        <v>1.92E-3</v>
      </c>
      <c r="F29" s="14">
        <v>1000</v>
      </c>
    </row>
    <row r="30" spans="1:6" x14ac:dyDescent="0.25">
      <c r="A30" s="2">
        <v>45505</v>
      </c>
      <c r="B30" s="3" t="s">
        <v>48</v>
      </c>
      <c r="C30" s="6" t="s">
        <v>47</v>
      </c>
      <c r="D30" s="12">
        <v>91146.5</v>
      </c>
      <c r="E30" s="13">
        <v>1.92E-3</v>
      </c>
      <c r="F30" s="14">
        <v>1000</v>
      </c>
    </row>
    <row r="31" spans="1:6" x14ac:dyDescent="0.25">
      <c r="A31" s="2">
        <v>45536</v>
      </c>
      <c r="B31" s="3" t="s">
        <v>48</v>
      </c>
      <c r="C31" s="6" t="s">
        <v>47</v>
      </c>
      <c r="D31" s="12">
        <v>91146.5</v>
      </c>
      <c r="E31" s="13">
        <v>1.92E-3</v>
      </c>
      <c r="F31" s="14">
        <v>1000</v>
      </c>
    </row>
    <row r="32" spans="1:6" x14ac:dyDescent="0.25">
      <c r="A32" s="2">
        <v>45566</v>
      </c>
      <c r="B32" s="3" t="s">
        <v>48</v>
      </c>
      <c r="C32" s="6" t="s">
        <v>47</v>
      </c>
      <c r="D32" s="12">
        <v>91146.5</v>
      </c>
      <c r="E32" s="13">
        <v>1.92E-3</v>
      </c>
      <c r="F32" s="14">
        <v>1000</v>
      </c>
    </row>
    <row r="33" spans="1:6" x14ac:dyDescent="0.25">
      <c r="A33" s="2">
        <v>45597</v>
      </c>
      <c r="B33" s="3" t="s">
        <v>48</v>
      </c>
      <c r="C33" s="6" t="s">
        <v>47</v>
      </c>
      <c r="D33" s="12">
        <v>91146.5</v>
      </c>
      <c r="E33" s="13">
        <v>1.92E-3</v>
      </c>
      <c r="F33" s="14">
        <v>1000</v>
      </c>
    </row>
    <row r="34" spans="1:6" x14ac:dyDescent="0.25">
      <c r="A34" s="2">
        <v>45627</v>
      </c>
      <c r="B34" s="3" t="s">
        <v>48</v>
      </c>
      <c r="C34" s="6" t="s">
        <v>47</v>
      </c>
      <c r="D34" s="12">
        <v>91146.5</v>
      </c>
      <c r="E34" s="13">
        <v>1.92E-3</v>
      </c>
      <c r="F34" s="14">
        <v>1000</v>
      </c>
    </row>
    <row r="35" spans="1:6" x14ac:dyDescent="0.25">
      <c r="A35" s="2">
        <v>45658</v>
      </c>
      <c r="B35" s="3" t="s">
        <v>48</v>
      </c>
      <c r="C35" s="6" t="s">
        <v>47</v>
      </c>
      <c r="D35" s="12">
        <v>91146.5</v>
      </c>
      <c r="E35" s="13">
        <v>1.92E-3</v>
      </c>
      <c r="F35" s="14">
        <v>1000</v>
      </c>
    </row>
    <row r="36" spans="1:6" x14ac:dyDescent="0.25">
      <c r="A36" s="2">
        <v>45689</v>
      </c>
      <c r="B36" s="3" t="s">
        <v>48</v>
      </c>
      <c r="C36" s="6" t="s">
        <v>47</v>
      </c>
      <c r="D36" s="12">
        <v>91146.5</v>
      </c>
      <c r="E36" s="13">
        <v>1.92E-3</v>
      </c>
      <c r="F36" s="14">
        <v>1000</v>
      </c>
    </row>
    <row r="37" spans="1:6" x14ac:dyDescent="0.25">
      <c r="A37" s="2">
        <v>45717</v>
      </c>
      <c r="B37" s="3" t="s">
        <v>48</v>
      </c>
      <c r="C37" s="6" t="s">
        <v>47</v>
      </c>
      <c r="D37" s="12">
        <v>91146.5</v>
      </c>
      <c r="E37" s="13">
        <v>1.92E-3</v>
      </c>
      <c r="F37" s="14">
        <v>1000</v>
      </c>
    </row>
    <row r="38" spans="1:6" x14ac:dyDescent="0.25">
      <c r="A38" s="2">
        <v>45748</v>
      </c>
      <c r="B38" s="3" t="s">
        <v>48</v>
      </c>
      <c r="C38" s="6" t="s">
        <v>47</v>
      </c>
      <c r="D38" s="12">
        <v>91146.5</v>
      </c>
      <c r="E38" s="13">
        <v>1.92E-3</v>
      </c>
      <c r="F38" s="14">
        <v>1000</v>
      </c>
    </row>
    <row r="39" spans="1:6" x14ac:dyDescent="0.25">
      <c r="A39" s="2">
        <v>45778</v>
      </c>
      <c r="B39" s="3" t="s">
        <v>48</v>
      </c>
      <c r="C39" s="6" t="s">
        <v>47</v>
      </c>
      <c r="D39" s="12">
        <v>91146.5</v>
      </c>
      <c r="E39" s="13">
        <v>1.92E-3</v>
      </c>
      <c r="F39" s="14">
        <v>1000</v>
      </c>
    </row>
    <row r="40" spans="1:6" x14ac:dyDescent="0.25">
      <c r="A40" s="2">
        <v>45809</v>
      </c>
      <c r="B40" s="3" t="s">
        <v>48</v>
      </c>
      <c r="C40" s="6" t="s">
        <v>47</v>
      </c>
      <c r="D40" s="12">
        <v>91146.5</v>
      </c>
      <c r="E40" s="13">
        <v>1.92E-3</v>
      </c>
      <c r="F40" s="14">
        <v>1000</v>
      </c>
    </row>
    <row r="41" spans="1:6" x14ac:dyDescent="0.25">
      <c r="A41" s="2">
        <v>45839</v>
      </c>
      <c r="B41" s="3" t="s">
        <v>48</v>
      </c>
      <c r="C41" s="6" t="s">
        <v>47</v>
      </c>
      <c r="D41" s="12">
        <v>91146.5</v>
      </c>
      <c r="E41" s="13">
        <v>1.92E-3</v>
      </c>
      <c r="F41" s="14">
        <v>1000</v>
      </c>
    </row>
    <row r="42" spans="1:6" x14ac:dyDescent="0.25">
      <c r="A42" s="2">
        <v>45870</v>
      </c>
      <c r="B42" s="3" t="s">
        <v>48</v>
      </c>
      <c r="C42" s="6" t="s">
        <v>47</v>
      </c>
      <c r="D42" s="12">
        <v>91146.5</v>
      </c>
      <c r="E42" s="13">
        <v>1.92E-3</v>
      </c>
      <c r="F42" s="14">
        <v>1000</v>
      </c>
    </row>
    <row r="43" spans="1:6" x14ac:dyDescent="0.25">
      <c r="A43" s="2">
        <v>45901</v>
      </c>
      <c r="B43" s="3" t="s">
        <v>48</v>
      </c>
      <c r="C43" s="6" t="s">
        <v>47</v>
      </c>
      <c r="D43" s="12">
        <v>91146.5</v>
      </c>
      <c r="E43" s="13">
        <v>1.92E-3</v>
      </c>
      <c r="F43" s="14">
        <v>1000</v>
      </c>
    </row>
    <row r="44" spans="1:6" x14ac:dyDescent="0.25">
      <c r="A44" s="2">
        <v>45931</v>
      </c>
      <c r="B44" s="3" t="s">
        <v>48</v>
      </c>
      <c r="C44" s="6" t="s">
        <v>47</v>
      </c>
      <c r="D44" s="12">
        <v>91146.5</v>
      </c>
      <c r="E44" s="13">
        <v>1.92E-3</v>
      </c>
      <c r="F44" s="14">
        <v>1000</v>
      </c>
    </row>
    <row r="45" spans="1:6" x14ac:dyDescent="0.25">
      <c r="A45" s="2">
        <v>45962</v>
      </c>
      <c r="B45" s="3" t="s">
        <v>48</v>
      </c>
      <c r="C45" s="6" t="s">
        <v>47</v>
      </c>
      <c r="D45" s="12">
        <v>91146.5</v>
      </c>
      <c r="E45" s="13">
        <v>1.92E-3</v>
      </c>
      <c r="F45" s="14">
        <v>1000</v>
      </c>
    </row>
    <row r="46" spans="1:6" x14ac:dyDescent="0.25">
      <c r="A46" s="2">
        <v>45992</v>
      </c>
      <c r="B46" s="3" t="s">
        <v>48</v>
      </c>
      <c r="C46" s="6" t="s">
        <v>47</v>
      </c>
      <c r="D46" s="12">
        <v>91146.5</v>
      </c>
      <c r="E46" s="13">
        <v>1.92E-3</v>
      </c>
      <c r="F46" s="14">
        <v>1000</v>
      </c>
    </row>
    <row r="47" spans="1:6" x14ac:dyDescent="0.25">
      <c r="A47" s="2">
        <v>46023</v>
      </c>
      <c r="B47" s="3" t="s">
        <v>48</v>
      </c>
      <c r="C47" s="6" t="s">
        <v>47</v>
      </c>
      <c r="D47" s="12">
        <v>91146.5</v>
      </c>
      <c r="E47" s="13">
        <v>1.92E-3</v>
      </c>
      <c r="F47" s="14">
        <v>1000</v>
      </c>
    </row>
    <row r="48" spans="1:6" x14ac:dyDescent="0.25">
      <c r="A48" s="2">
        <v>46054</v>
      </c>
      <c r="B48" s="3" t="s">
        <v>48</v>
      </c>
      <c r="C48" s="6" t="s">
        <v>47</v>
      </c>
      <c r="D48" s="12">
        <v>91146.5</v>
      </c>
      <c r="E48" s="13">
        <v>1.92E-3</v>
      </c>
      <c r="F48" s="14">
        <v>1000</v>
      </c>
    </row>
    <row r="49" spans="1:6" x14ac:dyDescent="0.25">
      <c r="A49" s="2">
        <v>46082</v>
      </c>
      <c r="B49" s="3" t="s">
        <v>48</v>
      </c>
      <c r="C49" s="6" t="s">
        <v>47</v>
      </c>
      <c r="D49" s="12">
        <v>91146.5</v>
      </c>
      <c r="E49" s="13">
        <v>1.92E-3</v>
      </c>
      <c r="F49" s="14">
        <v>1000</v>
      </c>
    </row>
    <row r="50" spans="1:6" x14ac:dyDescent="0.25">
      <c r="A50" s="2">
        <v>46113</v>
      </c>
      <c r="B50" s="3" t="s">
        <v>48</v>
      </c>
      <c r="C50" s="6" t="s">
        <v>47</v>
      </c>
      <c r="D50" s="12">
        <v>91146.5</v>
      </c>
      <c r="E50" s="13">
        <v>1.92E-3</v>
      </c>
      <c r="F50" s="14">
        <v>1000</v>
      </c>
    </row>
    <row r="51" spans="1:6" x14ac:dyDescent="0.25">
      <c r="A51" s="2">
        <v>46143</v>
      </c>
      <c r="B51" s="3" t="s">
        <v>48</v>
      </c>
      <c r="C51" s="6" t="s">
        <v>47</v>
      </c>
      <c r="D51" s="12">
        <v>91146.5</v>
      </c>
      <c r="E51" s="13">
        <v>1.92E-3</v>
      </c>
      <c r="F51" s="14">
        <v>1000</v>
      </c>
    </row>
    <row r="52" spans="1:6" x14ac:dyDescent="0.25">
      <c r="A52" s="2">
        <v>46174</v>
      </c>
      <c r="B52" s="3" t="s">
        <v>48</v>
      </c>
      <c r="C52" s="6" t="s">
        <v>47</v>
      </c>
      <c r="D52" s="12">
        <v>91146.5</v>
      </c>
      <c r="E52" s="13">
        <v>1.92E-3</v>
      </c>
      <c r="F52" s="14">
        <v>1000</v>
      </c>
    </row>
    <row r="53" spans="1:6" x14ac:dyDescent="0.25">
      <c r="A53" s="2">
        <v>46204</v>
      </c>
      <c r="B53" s="3" t="s">
        <v>48</v>
      </c>
      <c r="C53" s="6" t="s">
        <v>47</v>
      </c>
      <c r="D53" s="12">
        <v>91146.5</v>
      </c>
      <c r="E53" s="13">
        <v>1.92E-3</v>
      </c>
      <c r="F53" s="14">
        <v>1000</v>
      </c>
    </row>
    <row r="54" spans="1:6" x14ac:dyDescent="0.25">
      <c r="A54" s="2">
        <v>46235</v>
      </c>
      <c r="B54" s="3" t="s">
        <v>48</v>
      </c>
      <c r="C54" s="6" t="s">
        <v>47</v>
      </c>
      <c r="D54" s="12">
        <v>91146.5</v>
      </c>
      <c r="E54" s="13">
        <v>1.92E-3</v>
      </c>
      <c r="F54" s="14">
        <v>1000</v>
      </c>
    </row>
    <row r="55" spans="1:6" x14ac:dyDescent="0.25">
      <c r="A55" s="2">
        <v>46266</v>
      </c>
      <c r="B55" s="3" t="s">
        <v>48</v>
      </c>
      <c r="C55" s="6" t="s">
        <v>47</v>
      </c>
      <c r="D55" s="12">
        <v>91146.5</v>
      </c>
      <c r="E55" s="13">
        <v>1.92E-3</v>
      </c>
      <c r="F55" s="14">
        <v>1000</v>
      </c>
    </row>
    <row r="56" spans="1:6" x14ac:dyDescent="0.25">
      <c r="A56" s="2">
        <v>46296</v>
      </c>
      <c r="B56" s="3" t="s">
        <v>48</v>
      </c>
      <c r="C56" s="6" t="s">
        <v>47</v>
      </c>
      <c r="D56" s="12">
        <v>91146.5</v>
      </c>
      <c r="E56" s="13">
        <v>1.92E-3</v>
      </c>
      <c r="F56" s="14">
        <v>1000</v>
      </c>
    </row>
    <row r="57" spans="1:6" x14ac:dyDescent="0.25">
      <c r="A57" s="2">
        <v>46327</v>
      </c>
      <c r="B57" s="3" t="s">
        <v>48</v>
      </c>
      <c r="C57" s="6" t="s">
        <v>47</v>
      </c>
      <c r="D57" s="12">
        <v>91146.5</v>
      </c>
      <c r="E57" s="13">
        <v>1.92E-3</v>
      </c>
      <c r="F57" s="14">
        <v>1000</v>
      </c>
    </row>
    <row r="58" spans="1:6" x14ac:dyDescent="0.25">
      <c r="A58" s="2">
        <v>46357</v>
      </c>
      <c r="B58" s="3" t="s">
        <v>48</v>
      </c>
      <c r="C58" s="6" t="s">
        <v>47</v>
      </c>
      <c r="D58" s="12">
        <v>91146.5</v>
      </c>
      <c r="E58" s="13">
        <v>1.92E-3</v>
      </c>
      <c r="F58" s="14">
        <v>1000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F90C-E7C6-4555-BE03-43D029C5E5C0}">
  <sheetPr>
    <tabColor rgb="FF00B050"/>
  </sheetPr>
  <dimension ref="A2:J62"/>
  <sheetViews>
    <sheetView workbookViewId="0">
      <selection activeCell="D36" sqref="D36"/>
    </sheetView>
  </sheetViews>
  <sheetFormatPr baseColWidth="10" defaultRowHeight="15" x14ac:dyDescent="0.25"/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26">
        <v>43466</v>
      </c>
      <c r="B3" s="27" t="s">
        <v>10</v>
      </c>
      <c r="C3" s="27" t="s">
        <v>11</v>
      </c>
      <c r="D3" s="27" t="s">
        <v>11</v>
      </c>
      <c r="E3" s="28">
        <v>95704</v>
      </c>
      <c r="F3" s="29">
        <v>2.0307166666666664E-3</v>
      </c>
      <c r="G3" s="30">
        <v>0</v>
      </c>
      <c r="H3" s="30">
        <v>1107.8330000000001</v>
      </c>
      <c r="I3" s="30">
        <v>1107.8330000000001</v>
      </c>
      <c r="J3" s="30">
        <v>0</v>
      </c>
    </row>
    <row r="4" spans="1:10" x14ac:dyDescent="0.25">
      <c r="A4" s="26">
        <v>43497</v>
      </c>
      <c r="B4" s="27" t="s">
        <v>10</v>
      </c>
      <c r="C4" s="27" t="s">
        <v>11</v>
      </c>
      <c r="D4" s="27" t="s">
        <v>11</v>
      </c>
      <c r="E4" s="28">
        <v>95704</v>
      </c>
      <c r="F4" s="29">
        <v>2.0307166666666664E-3</v>
      </c>
      <c r="G4" s="30">
        <v>0</v>
      </c>
      <c r="H4" s="30">
        <v>998.23500000000001</v>
      </c>
      <c r="I4" s="30">
        <v>998.23500000000001</v>
      </c>
      <c r="J4" s="30">
        <v>0</v>
      </c>
    </row>
    <row r="5" spans="1:10" x14ac:dyDescent="0.25">
      <c r="A5" s="26">
        <v>43525</v>
      </c>
      <c r="B5" s="27" t="s">
        <v>10</v>
      </c>
      <c r="C5" s="27" t="s">
        <v>11</v>
      </c>
      <c r="D5" s="27" t="s">
        <v>11</v>
      </c>
      <c r="E5" s="28">
        <v>95704</v>
      </c>
      <c r="F5" s="29">
        <v>2.0307166666666664E-3</v>
      </c>
      <c r="G5" s="30">
        <v>0</v>
      </c>
      <c r="H5" s="30">
        <v>1232.1010000000001</v>
      </c>
      <c r="I5" s="30">
        <v>1232.1010000000001</v>
      </c>
      <c r="J5" s="30">
        <v>0</v>
      </c>
    </row>
    <row r="6" spans="1:10" x14ac:dyDescent="0.25">
      <c r="A6" s="26">
        <v>43556</v>
      </c>
      <c r="B6" s="27" t="s">
        <v>10</v>
      </c>
      <c r="C6" s="27" t="s">
        <v>11</v>
      </c>
      <c r="D6" s="27" t="s">
        <v>11</v>
      </c>
      <c r="E6" s="28">
        <v>95704</v>
      </c>
      <c r="F6" s="29">
        <v>2.0307166666666664E-3</v>
      </c>
      <c r="G6" s="30">
        <v>0</v>
      </c>
      <c r="H6" s="30">
        <v>1243.53</v>
      </c>
      <c r="I6" s="30">
        <v>1243.53</v>
      </c>
      <c r="J6" s="30">
        <v>0</v>
      </c>
    </row>
    <row r="7" spans="1:10" x14ac:dyDescent="0.25">
      <c r="A7" s="26">
        <v>43586</v>
      </c>
      <c r="B7" s="27" t="s">
        <v>10</v>
      </c>
      <c r="C7" s="27" t="s">
        <v>11</v>
      </c>
      <c r="D7" s="27" t="s">
        <v>11</v>
      </c>
      <c r="E7" s="28">
        <v>95704</v>
      </c>
      <c r="F7" s="29">
        <v>2.0307166666666664E-3</v>
      </c>
      <c r="G7" s="30">
        <v>0</v>
      </c>
      <c r="H7" s="30">
        <v>1335.2170000000001</v>
      </c>
      <c r="I7" s="30">
        <v>1335.2170000000001</v>
      </c>
      <c r="J7" s="30">
        <v>0</v>
      </c>
    </row>
    <row r="8" spans="1:10" x14ac:dyDescent="0.25">
      <c r="A8" s="26">
        <v>43617</v>
      </c>
      <c r="B8" s="27" t="s">
        <v>10</v>
      </c>
      <c r="C8" s="27" t="s">
        <v>11</v>
      </c>
      <c r="D8" s="27" t="s">
        <v>11</v>
      </c>
      <c r="E8" s="28">
        <v>95704</v>
      </c>
      <c r="F8" s="29">
        <v>2.0307166666666664E-3</v>
      </c>
      <c r="G8" s="30">
        <v>0</v>
      </c>
      <c r="H8" s="30">
        <v>1304.9390000000001</v>
      </c>
      <c r="I8" s="30">
        <v>1304.9390000000001</v>
      </c>
      <c r="J8" s="30">
        <v>0</v>
      </c>
    </row>
    <row r="9" spans="1:10" x14ac:dyDescent="0.25">
      <c r="A9" s="26">
        <v>43647</v>
      </c>
      <c r="B9" s="27" t="s">
        <v>10</v>
      </c>
      <c r="C9" s="27" t="s">
        <v>11</v>
      </c>
      <c r="D9" s="27" t="s">
        <v>11</v>
      </c>
      <c r="E9" s="28">
        <v>95704</v>
      </c>
      <c r="F9" s="29">
        <v>2.0307166666666664E-3</v>
      </c>
      <c r="G9" s="30">
        <v>1240.0329999999999</v>
      </c>
      <c r="H9" s="30">
        <v>0</v>
      </c>
      <c r="I9" s="30">
        <v>1240.0329999999999</v>
      </c>
      <c r="J9" s="30">
        <v>0</v>
      </c>
    </row>
    <row r="10" spans="1:10" x14ac:dyDescent="0.25">
      <c r="A10" s="26">
        <v>43678</v>
      </c>
      <c r="B10" s="27" t="s">
        <v>10</v>
      </c>
      <c r="C10" s="27" t="s">
        <v>11</v>
      </c>
      <c r="D10" s="27" t="s">
        <v>11</v>
      </c>
      <c r="E10" s="28">
        <v>95704</v>
      </c>
      <c r="F10" s="29">
        <v>2.0307166666666664E-3</v>
      </c>
      <c r="G10" s="30">
        <v>1247.9649999999999</v>
      </c>
      <c r="H10" s="30">
        <v>0</v>
      </c>
      <c r="I10" s="30">
        <v>1247.9649999999999</v>
      </c>
      <c r="J10" s="30">
        <v>0</v>
      </c>
    </row>
    <row r="11" spans="1:10" x14ac:dyDescent="0.25">
      <c r="A11" s="26">
        <v>43709</v>
      </c>
      <c r="B11" s="27" t="s">
        <v>10</v>
      </c>
      <c r="C11" s="27" t="s">
        <v>11</v>
      </c>
      <c r="D11" s="27" t="s">
        <v>11</v>
      </c>
      <c r="E11" s="28">
        <v>95704</v>
      </c>
      <c r="F11" s="29">
        <v>2.0307166666666664E-3</v>
      </c>
      <c r="G11" s="30">
        <v>1212.825</v>
      </c>
      <c r="H11" s="30">
        <v>0</v>
      </c>
      <c r="I11" s="30">
        <v>1212.825</v>
      </c>
      <c r="J11" s="30">
        <v>0</v>
      </c>
    </row>
    <row r="12" spans="1:10" x14ac:dyDescent="0.25">
      <c r="A12" s="26">
        <v>43739</v>
      </c>
      <c r="B12" s="27" t="s">
        <v>10</v>
      </c>
      <c r="C12" s="27" t="s">
        <v>11</v>
      </c>
      <c r="D12" s="27" t="s">
        <v>11</v>
      </c>
      <c r="E12" s="28">
        <v>95704</v>
      </c>
      <c r="F12" s="29">
        <v>2.0307166666666664E-3</v>
      </c>
      <c r="G12" s="30">
        <v>1240.0329999999999</v>
      </c>
      <c r="H12" s="30">
        <v>0</v>
      </c>
      <c r="I12" s="30">
        <v>1240.0329999999999</v>
      </c>
      <c r="J12" s="30">
        <v>0</v>
      </c>
    </row>
    <row r="13" spans="1:10" x14ac:dyDescent="0.25">
      <c r="A13" s="26">
        <v>43770</v>
      </c>
      <c r="B13" s="27" t="s">
        <v>10</v>
      </c>
      <c r="C13" s="27" t="s">
        <v>11</v>
      </c>
      <c r="D13" s="27" t="s">
        <v>11</v>
      </c>
      <c r="E13" s="28">
        <v>95704</v>
      </c>
      <c r="F13" s="29">
        <v>2.0307166666666664E-3</v>
      </c>
      <c r="G13" s="30">
        <v>1207.7080000000001</v>
      </c>
      <c r="H13" s="30">
        <v>0</v>
      </c>
      <c r="I13" s="30">
        <v>1207.7080000000001</v>
      </c>
      <c r="J13" s="30">
        <v>0</v>
      </c>
    </row>
    <row r="14" spans="1:10" x14ac:dyDescent="0.25">
      <c r="A14" s="26">
        <v>43800</v>
      </c>
      <c r="B14" s="27" t="s">
        <v>10</v>
      </c>
      <c r="C14" s="27" t="s">
        <v>11</v>
      </c>
      <c r="D14" s="27" t="s">
        <v>11</v>
      </c>
      <c r="E14" s="28">
        <v>95704</v>
      </c>
      <c r="F14" s="29">
        <v>2.0307166666666664E-3</v>
      </c>
      <c r="G14" s="30">
        <v>1253.2529999999999</v>
      </c>
      <c r="H14" s="30">
        <v>0</v>
      </c>
      <c r="I14" s="30">
        <v>1253.2529999999999</v>
      </c>
      <c r="J14" s="30">
        <v>0</v>
      </c>
    </row>
    <row r="15" spans="1:10" x14ac:dyDescent="0.25">
      <c r="A15" s="26">
        <v>43831</v>
      </c>
      <c r="B15" s="27" t="s">
        <v>10</v>
      </c>
      <c r="C15" s="27" t="s">
        <v>11</v>
      </c>
      <c r="D15" s="27" t="s">
        <v>11</v>
      </c>
      <c r="E15" s="28">
        <v>95704</v>
      </c>
      <c r="F15" s="29">
        <v>2.0307166666666664E-3</v>
      </c>
      <c r="G15" s="30">
        <v>1234.7449999999999</v>
      </c>
      <c r="H15" s="30">
        <v>0</v>
      </c>
      <c r="I15" s="30">
        <v>1234.7449999999999</v>
      </c>
      <c r="J15" s="30">
        <v>0</v>
      </c>
    </row>
    <row r="16" spans="1:10" x14ac:dyDescent="0.25">
      <c r="A16" s="26">
        <v>43862</v>
      </c>
      <c r="B16" s="27" t="s">
        <v>10</v>
      </c>
      <c r="C16" s="27" t="s">
        <v>11</v>
      </c>
      <c r="D16" s="27" t="s">
        <v>11</v>
      </c>
      <c r="E16" s="28">
        <v>95704</v>
      </c>
      <c r="F16" s="29">
        <v>2.0307166666666664E-3</v>
      </c>
      <c r="G16" s="30">
        <v>1137.77</v>
      </c>
      <c r="H16" s="30">
        <v>0</v>
      </c>
      <c r="I16" s="30">
        <v>1137.77</v>
      </c>
      <c r="J16" s="30">
        <v>0</v>
      </c>
    </row>
    <row r="17" spans="1:10" x14ac:dyDescent="0.25">
      <c r="A17" s="26">
        <v>43891</v>
      </c>
      <c r="B17" s="27" t="s">
        <v>10</v>
      </c>
      <c r="C17" s="27" t="s">
        <v>11</v>
      </c>
      <c r="D17" s="27" t="s">
        <v>11</v>
      </c>
      <c r="E17" s="28">
        <v>95704</v>
      </c>
      <c r="F17" s="29">
        <v>2.0307166666666664E-3</v>
      </c>
      <c r="G17" s="30">
        <v>1126.3409999999999</v>
      </c>
      <c r="H17" s="30">
        <v>0</v>
      </c>
      <c r="I17" s="30">
        <v>1126.3409999999999</v>
      </c>
      <c r="J17" s="30">
        <v>0</v>
      </c>
    </row>
    <row r="18" spans="1:10" x14ac:dyDescent="0.25">
      <c r="A18" s="26">
        <v>43922</v>
      </c>
      <c r="B18" s="27" t="s">
        <v>10</v>
      </c>
      <c r="C18" s="27" t="s">
        <v>11</v>
      </c>
      <c r="D18" s="27" t="s">
        <v>11</v>
      </c>
      <c r="E18" s="28">
        <v>95704</v>
      </c>
      <c r="F18" s="29">
        <v>2.0307166666666664E-3</v>
      </c>
      <c r="G18" s="30">
        <v>0</v>
      </c>
      <c r="H18" s="30">
        <v>1036.2750000000001</v>
      </c>
      <c r="I18" s="30">
        <v>1036.2750000000001</v>
      </c>
      <c r="J18" s="30">
        <v>0</v>
      </c>
    </row>
    <row r="19" spans="1:10" x14ac:dyDescent="0.25">
      <c r="A19" s="26">
        <v>43952</v>
      </c>
      <c r="B19" s="27" t="s">
        <v>10</v>
      </c>
      <c r="C19" s="27" t="s">
        <v>11</v>
      </c>
      <c r="D19" s="27" t="s">
        <v>11</v>
      </c>
      <c r="E19" s="28">
        <v>95704</v>
      </c>
      <c r="F19" s="29">
        <v>2.0307166666666664E-3</v>
      </c>
      <c r="G19" s="30">
        <v>0</v>
      </c>
      <c r="H19" s="30">
        <v>1010.005</v>
      </c>
      <c r="I19" s="30">
        <v>1010.005</v>
      </c>
      <c r="J19" s="30">
        <v>0</v>
      </c>
    </row>
    <row r="20" spans="1:10" x14ac:dyDescent="0.25">
      <c r="A20" s="26">
        <v>43983</v>
      </c>
      <c r="B20" s="27" t="s">
        <v>10</v>
      </c>
      <c r="C20" s="27" t="s">
        <v>11</v>
      </c>
      <c r="D20" s="27" t="s">
        <v>11</v>
      </c>
      <c r="E20" s="28">
        <v>95704</v>
      </c>
      <c r="F20" s="29">
        <v>2.0307166666666664E-3</v>
      </c>
      <c r="G20" s="30">
        <v>0</v>
      </c>
      <c r="H20" s="30">
        <v>936.48500000000001</v>
      </c>
      <c r="I20" s="30">
        <v>936.48500000000001</v>
      </c>
      <c r="J20" s="30">
        <v>0</v>
      </c>
    </row>
    <row r="21" spans="1:10" x14ac:dyDescent="0.25">
      <c r="A21" s="26">
        <v>44013</v>
      </c>
      <c r="B21" s="27" t="s">
        <v>10</v>
      </c>
      <c r="C21" s="27" t="s">
        <v>11</v>
      </c>
      <c r="D21" s="27" t="s">
        <v>11</v>
      </c>
      <c r="E21" s="28">
        <v>95704</v>
      </c>
      <c r="F21" s="29">
        <v>2.0307166666666664E-3</v>
      </c>
      <c r="G21" s="30">
        <v>0</v>
      </c>
      <c r="H21" s="30">
        <v>779.97799999999995</v>
      </c>
      <c r="I21" s="30">
        <v>779.97799999999995</v>
      </c>
      <c r="J21" s="30">
        <v>0</v>
      </c>
    </row>
    <row r="22" spans="1:10" x14ac:dyDescent="0.25">
      <c r="A22" s="26">
        <v>44044</v>
      </c>
      <c r="B22" s="27" t="s">
        <v>10</v>
      </c>
      <c r="C22" s="27" t="s">
        <v>11</v>
      </c>
      <c r="D22" s="27" t="s">
        <v>11</v>
      </c>
      <c r="E22" s="28">
        <v>95704</v>
      </c>
      <c r="F22" s="29">
        <v>2.0307166666666664E-3</v>
      </c>
      <c r="G22" s="30">
        <v>0</v>
      </c>
      <c r="H22" s="30">
        <v>756.18200000000002</v>
      </c>
      <c r="I22" s="30">
        <v>756.18200000000002</v>
      </c>
      <c r="J22" s="30">
        <v>0</v>
      </c>
    </row>
    <row r="23" spans="1:10" x14ac:dyDescent="0.25">
      <c r="A23" s="26">
        <v>44075</v>
      </c>
      <c r="B23" s="27" t="s">
        <v>10</v>
      </c>
      <c r="C23" s="27" t="s">
        <v>11</v>
      </c>
      <c r="D23" s="27" t="s">
        <v>11</v>
      </c>
      <c r="E23" s="28">
        <v>95704</v>
      </c>
      <c r="F23" s="29">
        <v>2.0307166666666664E-3</v>
      </c>
      <c r="G23" s="30">
        <v>0</v>
      </c>
      <c r="H23" s="30">
        <v>713.87800000000004</v>
      </c>
      <c r="I23" s="30">
        <v>713.87800000000004</v>
      </c>
      <c r="J23" s="30">
        <v>0</v>
      </c>
    </row>
    <row r="24" spans="1:10" x14ac:dyDescent="0.25">
      <c r="A24" s="26">
        <v>44105</v>
      </c>
      <c r="B24" s="27" t="s">
        <v>10</v>
      </c>
      <c r="C24" s="27" t="s">
        <v>11</v>
      </c>
      <c r="D24" s="27" t="s">
        <v>11</v>
      </c>
      <c r="E24" s="28">
        <v>95704</v>
      </c>
      <c r="F24" s="29">
        <v>2.0307166666666664E-3</v>
      </c>
      <c r="G24" s="30">
        <v>0</v>
      </c>
      <c r="H24" s="30">
        <v>716.52200000000005</v>
      </c>
      <c r="I24" s="30">
        <v>716.52200000000005</v>
      </c>
      <c r="J24" s="30">
        <v>0</v>
      </c>
    </row>
    <row r="25" spans="1:10" x14ac:dyDescent="0.25">
      <c r="A25" s="26">
        <v>44136</v>
      </c>
      <c r="B25" s="27" t="s">
        <v>10</v>
      </c>
      <c r="C25" s="27" t="s">
        <v>11</v>
      </c>
      <c r="D25" s="27" t="s">
        <v>11</v>
      </c>
      <c r="E25" s="28">
        <v>95704</v>
      </c>
      <c r="F25" s="29">
        <v>2.0307166666666664E-3</v>
      </c>
      <c r="G25" s="30">
        <v>0</v>
      </c>
      <c r="H25" s="30">
        <v>675.49800000000005</v>
      </c>
      <c r="I25" s="30">
        <v>675.49800000000005</v>
      </c>
      <c r="J25" s="30">
        <v>0</v>
      </c>
    </row>
    <row r="26" spans="1:10" x14ac:dyDescent="0.25">
      <c r="A26" s="26">
        <v>44166</v>
      </c>
      <c r="B26" s="27" t="s">
        <v>10</v>
      </c>
      <c r="C26" s="27" t="s">
        <v>11</v>
      </c>
      <c r="D26" s="27" t="s">
        <v>11</v>
      </c>
      <c r="E26" s="28">
        <v>95704</v>
      </c>
      <c r="F26" s="29">
        <v>2.0307166666666664E-3</v>
      </c>
      <c r="G26" s="30">
        <v>0</v>
      </c>
      <c r="H26" s="30">
        <v>695.37</v>
      </c>
      <c r="I26" s="30">
        <v>695.37</v>
      </c>
      <c r="J26" s="30">
        <v>0</v>
      </c>
    </row>
    <row r="27" spans="1:10" x14ac:dyDescent="0.25">
      <c r="A27" s="26">
        <v>44197</v>
      </c>
      <c r="B27" s="27" t="s">
        <v>10</v>
      </c>
      <c r="C27" s="27" t="s">
        <v>11</v>
      </c>
      <c r="D27" s="27" t="s">
        <v>11</v>
      </c>
      <c r="E27" s="28">
        <v>95704</v>
      </c>
      <c r="F27" s="29">
        <v>2.0307166666666664E-3</v>
      </c>
      <c r="G27" s="30">
        <v>0</v>
      </c>
      <c r="H27" s="30">
        <v>703.30200000000002</v>
      </c>
      <c r="I27" s="30">
        <v>703.30200000000002</v>
      </c>
      <c r="J27" s="30">
        <v>0</v>
      </c>
    </row>
    <row r="28" spans="1:10" x14ac:dyDescent="0.25">
      <c r="A28" s="26">
        <v>44228</v>
      </c>
      <c r="B28" s="27" t="s">
        <v>10</v>
      </c>
      <c r="C28" s="27" t="s">
        <v>11</v>
      </c>
      <c r="D28" s="27" t="s">
        <v>11</v>
      </c>
      <c r="E28" s="28">
        <v>95704</v>
      </c>
      <c r="F28" s="29">
        <v>2.0307166666666664E-3</v>
      </c>
      <c r="G28" s="30">
        <v>0</v>
      </c>
      <c r="H28" s="30">
        <v>647.18100000000004</v>
      </c>
      <c r="I28" s="30">
        <v>647.18100000000004</v>
      </c>
      <c r="J28" s="30">
        <v>0</v>
      </c>
    </row>
    <row r="29" spans="1:10" x14ac:dyDescent="0.25">
      <c r="A29" s="26">
        <v>44256</v>
      </c>
      <c r="B29" s="27" t="s">
        <v>10</v>
      </c>
      <c r="C29" s="27" t="s">
        <v>11</v>
      </c>
      <c r="D29" s="27" t="s">
        <v>11</v>
      </c>
      <c r="E29" s="28">
        <v>95704</v>
      </c>
      <c r="F29" s="29">
        <v>2.0307166666666664E-3</v>
      </c>
      <c r="G29" s="30">
        <v>0</v>
      </c>
      <c r="H29" s="30">
        <v>735.03</v>
      </c>
      <c r="I29" s="30">
        <v>735.03</v>
      </c>
      <c r="J29" s="30">
        <v>0</v>
      </c>
    </row>
    <row r="30" spans="1:10" x14ac:dyDescent="0.25">
      <c r="A30" s="26">
        <v>44287</v>
      </c>
      <c r="B30" s="27" t="s">
        <v>10</v>
      </c>
      <c r="C30" s="27" t="s">
        <v>11</v>
      </c>
      <c r="D30" s="27" t="s">
        <v>11</v>
      </c>
      <c r="E30" s="28">
        <v>95704</v>
      </c>
      <c r="F30" s="29">
        <v>2.0307166666666664E-3</v>
      </c>
      <c r="G30" s="30">
        <v>0</v>
      </c>
      <c r="H30" s="30">
        <v>713.87800000000004</v>
      </c>
      <c r="I30" s="30">
        <v>713.87800000000004</v>
      </c>
      <c r="J30" s="30">
        <v>0</v>
      </c>
    </row>
    <row r="31" spans="1:10" x14ac:dyDescent="0.25">
      <c r="A31" s="26">
        <v>44317</v>
      </c>
      <c r="B31" s="27" t="s">
        <v>10</v>
      </c>
      <c r="C31" s="27" t="s">
        <v>11</v>
      </c>
      <c r="D31" s="27" t="s">
        <v>11</v>
      </c>
      <c r="E31" s="28">
        <v>95704</v>
      </c>
      <c r="F31" s="29">
        <v>2.0307166666666664E-3</v>
      </c>
      <c r="G31" s="30">
        <v>0</v>
      </c>
      <c r="H31" s="30">
        <v>732.38599999999997</v>
      </c>
      <c r="I31" s="30">
        <v>732.38599999999997</v>
      </c>
      <c r="J31" s="30">
        <v>0</v>
      </c>
    </row>
    <row r="32" spans="1:10" x14ac:dyDescent="0.25">
      <c r="A32" s="26">
        <v>44348</v>
      </c>
      <c r="B32" s="27" t="s">
        <v>10</v>
      </c>
      <c r="C32" s="27" t="s">
        <v>11</v>
      </c>
      <c r="D32" s="27" t="s">
        <v>11</v>
      </c>
      <c r="E32" s="28">
        <v>95704</v>
      </c>
      <c r="F32" s="29">
        <v>2.0307166666666664E-3</v>
      </c>
      <c r="G32" s="30">
        <v>0</v>
      </c>
      <c r="H32" s="30">
        <v>701.08500000000004</v>
      </c>
      <c r="I32" s="30">
        <v>701.08500000000004</v>
      </c>
      <c r="J32" s="30">
        <v>0</v>
      </c>
    </row>
    <row r="33" spans="1:10" x14ac:dyDescent="0.25">
      <c r="A33" s="26">
        <v>44378</v>
      </c>
      <c r="B33" s="27" t="s">
        <v>10</v>
      </c>
      <c r="C33" s="27" t="s">
        <v>11</v>
      </c>
      <c r="D33" s="27" t="s">
        <v>11</v>
      </c>
      <c r="E33" s="28">
        <v>95704</v>
      </c>
      <c r="F33" s="29">
        <v>2.0307166666666664E-3</v>
      </c>
      <c r="G33" s="30">
        <v>0</v>
      </c>
      <c r="H33" s="30">
        <v>713.87800000000004</v>
      </c>
      <c r="I33" s="30">
        <v>713.87800000000004</v>
      </c>
      <c r="J33" s="30">
        <v>0</v>
      </c>
    </row>
    <row r="34" spans="1:10" x14ac:dyDescent="0.25">
      <c r="A34" s="26">
        <v>44409</v>
      </c>
      <c r="B34" s="27" t="s">
        <v>10</v>
      </c>
      <c r="C34" s="27" t="s">
        <v>11</v>
      </c>
      <c r="D34" s="27" t="s">
        <v>11</v>
      </c>
      <c r="E34" s="28">
        <v>95704</v>
      </c>
      <c r="F34" s="29">
        <v>2.0307166666666664E-3</v>
      </c>
      <c r="G34" s="30">
        <v>0</v>
      </c>
      <c r="H34" s="30">
        <v>711.23400000000004</v>
      </c>
      <c r="I34" s="30">
        <v>711.23400000000004</v>
      </c>
      <c r="J34" s="30">
        <v>0</v>
      </c>
    </row>
    <row r="35" spans="1:10" x14ac:dyDescent="0.25">
      <c r="A35" s="26">
        <v>44440</v>
      </c>
      <c r="B35" s="27" t="s">
        <v>10</v>
      </c>
      <c r="C35" s="27" t="s">
        <v>11</v>
      </c>
      <c r="D35" s="27" t="s">
        <v>11</v>
      </c>
      <c r="E35" s="28">
        <v>95704</v>
      </c>
      <c r="F35" s="29">
        <v>2.0307166666666664E-3</v>
      </c>
      <c r="G35" s="30">
        <v>0</v>
      </c>
      <c r="H35" s="30">
        <v>683.17399999999998</v>
      </c>
      <c r="I35" s="30">
        <v>683.17399999999998</v>
      </c>
      <c r="J35" s="30">
        <v>0</v>
      </c>
    </row>
    <row r="36" spans="1:10" x14ac:dyDescent="0.25">
      <c r="A36" s="26">
        <v>44470</v>
      </c>
      <c r="B36" s="27" t="s">
        <v>10</v>
      </c>
      <c r="C36" s="27" t="s">
        <v>11</v>
      </c>
      <c r="D36" s="27" t="s">
        <v>11</v>
      </c>
      <c r="E36" s="28">
        <v>95704</v>
      </c>
      <c r="F36" s="29">
        <v>2.0307166666666664E-3</v>
      </c>
      <c r="G36" s="30">
        <v>0</v>
      </c>
      <c r="H36" s="30">
        <v>684.79399999999998</v>
      </c>
      <c r="I36" s="30">
        <v>684.79399999999998</v>
      </c>
      <c r="J36" s="30">
        <v>0</v>
      </c>
    </row>
    <row r="37" spans="1:10" x14ac:dyDescent="0.25">
      <c r="A37" s="26">
        <v>44501</v>
      </c>
      <c r="B37" s="27" t="s">
        <v>10</v>
      </c>
      <c r="C37" s="27" t="s">
        <v>11</v>
      </c>
      <c r="D37" s="27" t="s">
        <v>11</v>
      </c>
      <c r="E37" s="28">
        <v>95704</v>
      </c>
      <c r="F37" s="29">
        <v>2.0307166666666664E-3</v>
      </c>
      <c r="G37" s="30">
        <v>0</v>
      </c>
      <c r="H37" s="30">
        <v>644.79300000000001</v>
      </c>
      <c r="I37" s="30">
        <v>644.79300000000001</v>
      </c>
      <c r="J37" s="30">
        <v>0</v>
      </c>
    </row>
    <row r="38" spans="1:10" x14ac:dyDescent="0.25">
      <c r="A38" s="26">
        <v>44531</v>
      </c>
      <c r="B38" s="27" t="s">
        <v>10</v>
      </c>
      <c r="C38" s="27" t="s">
        <v>11</v>
      </c>
      <c r="D38" s="27" t="s">
        <v>11</v>
      </c>
      <c r="E38" s="28">
        <v>95704</v>
      </c>
      <c r="F38" s="29">
        <v>2.0307166666666664E-3</v>
      </c>
      <c r="G38" s="30">
        <v>0</v>
      </c>
      <c r="H38" s="30">
        <v>645.13400000000001</v>
      </c>
      <c r="I38" s="30">
        <v>645.13400000000001</v>
      </c>
      <c r="J38" s="30">
        <v>0</v>
      </c>
    </row>
    <row r="39" spans="1:10" x14ac:dyDescent="0.25">
      <c r="A39" s="26">
        <v>44562</v>
      </c>
      <c r="B39" s="27" t="s">
        <v>10</v>
      </c>
      <c r="C39" s="27" t="s">
        <v>11</v>
      </c>
      <c r="D39" s="27" t="s">
        <v>11</v>
      </c>
      <c r="E39" s="28">
        <v>95704</v>
      </c>
      <c r="F39" s="29">
        <v>2.0307166666666664E-3</v>
      </c>
      <c r="G39" s="30">
        <v>0</v>
      </c>
      <c r="H39" s="30">
        <v>531.44299999999998</v>
      </c>
      <c r="I39" s="30">
        <v>531.44299999999998</v>
      </c>
      <c r="J39" s="30">
        <v>0</v>
      </c>
    </row>
    <row r="40" spans="1:10" x14ac:dyDescent="0.25">
      <c r="A40" s="26">
        <v>44593</v>
      </c>
      <c r="B40" s="27" t="s">
        <v>10</v>
      </c>
      <c r="C40" s="27" t="s">
        <v>11</v>
      </c>
      <c r="D40" s="27" t="s">
        <v>11</v>
      </c>
      <c r="E40" s="28">
        <v>95704</v>
      </c>
      <c r="F40" s="29">
        <v>2.0307166666666664E-3</v>
      </c>
      <c r="G40" s="30">
        <v>0</v>
      </c>
      <c r="H40" s="30">
        <v>480.01299999999998</v>
      </c>
      <c r="I40" s="30">
        <v>480.01299999999998</v>
      </c>
      <c r="J40" s="30">
        <v>0</v>
      </c>
    </row>
    <row r="41" spans="1:10" x14ac:dyDescent="0.25">
      <c r="A41" s="26">
        <v>44621</v>
      </c>
      <c r="B41" s="27" t="s">
        <v>10</v>
      </c>
      <c r="C41" s="27" t="s">
        <v>11</v>
      </c>
      <c r="D41" s="27" t="s">
        <v>11</v>
      </c>
      <c r="E41" s="28">
        <v>95704</v>
      </c>
      <c r="F41" s="29">
        <v>2.0307166666666664E-3</v>
      </c>
      <c r="G41" s="30">
        <v>0</v>
      </c>
      <c r="H41" s="30">
        <v>531.44299999999998</v>
      </c>
      <c r="I41" s="30">
        <v>531.44299999999998</v>
      </c>
      <c r="J41" s="30">
        <v>1036.2750000000001</v>
      </c>
    </row>
    <row r="42" spans="1:10" x14ac:dyDescent="0.25">
      <c r="A42" s="26">
        <v>44652</v>
      </c>
      <c r="B42" s="27" t="s">
        <v>10</v>
      </c>
      <c r="C42" s="27" t="s">
        <v>11</v>
      </c>
      <c r="D42" s="27" t="s">
        <v>11</v>
      </c>
      <c r="E42" s="28">
        <v>95704</v>
      </c>
      <c r="F42" s="29">
        <v>2.0307166666666664E-3</v>
      </c>
      <c r="G42" s="30">
        <v>0</v>
      </c>
      <c r="H42" s="30">
        <v>514.29899999999998</v>
      </c>
      <c r="I42" s="30">
        <v>514.29899999999998</v>
      </c>
      <c r="J42" s="30">
        <v>1010.005</v>
      </c>
    </row>
    <row r="43" spans="1:10" x14ac:dyDescent="0.25">
      <c r="A43" s="26">
        <v>44682</v>
      </c>
      <c r="B43" s="27" t="s">
        <v>10</v>
      </c>
      <c r="C43" s="27" t="s">
        <v>11</v>
      </c>
      <c r="D43" s="27" t="s">
        <v>11</v>
      </c>
      <c r="E43" s="28">
        <v>95704</v>
      </c>
      <c r="F43" s="29">
        <v>2.0307166666666664E-3</v>
      </c>
      <c r="G43" s="30">
        <v>0</v>
      </c>
      <c r="H43" s="30">
        <v>531.44299999999998</v>
      </c>
      <c r="I43" s="30">
        <v>531.44299999999998</v>
      </c>
      <c r="J43" s="30">
        <v>936.48500000000001</v>
      </c>
    </row>
    <row r="44" spans="1:10" x14ac:dyDescent="0.25">
      <c r="A44" s="26">
        <v>44713</v>
      </c>
      <c r="B44" s="27" t="s">
        <v>10</v>
      </c>
      <c r="C44" s="27" t="s">
        <v>11</v>
      </c>
      <c r="D44" s="27" t="s">
        <v>11</v>
      </c>
      <c r="E44" s="28">
        <v>95704</v>
      </c>
      <c r="F44" s="29">
        <v>2.0307166666666664E-3</v>
      </c>
      <c r="G44" s="30">
        <v>0</v>
      </c>
      <c r="H44" s="30">
        <v>514.29899999999998</v>
      </c>
      <c r="I44" s="30">
        <v>514.29899999999998</v>
      </c>
      <c r="J44" s="30">
        <v>779.97799999999995</v>
      </c>
    </row>
    <row r="45" spans="1:10" x14ac:dyDescent="0.25">
      <c r="A45" s="26">
        <v>44743</v>
      </c>
      <c r="B45" s="27" t="s">
        <v>10</v>
      </c>
      <c r="C45" s="27" t="s">
        <v>11</v>
      </c>
      <c r="D45" s="27" t="s">
        <v>11</v>
      </c>
      <c r="E45" s="28">
        <v>95704</v>
      </c>
      <c r="F45" s="29">
        <v>2.0307166666666664E-3</v>
      </c>
      <c r="G45" s="30">
        <v>0</v>
      </c>
      <c r="H45" s="30">
        <v>531.44299999999998</v>
      </c>
      <c r="I45" s="30">
        <v>531.44299999999998</v>
      </c>
      <c r="J45" s="30">
        <v>756.18200000000002</v>
      </c>
    </row>
    <row r="46" spans="1:10" x14ac:dyDescent="0.25">
      <c r="A46" s="26">
        <v>44774</v>
      </c>
      <c r="B46" s="27" t="s">
        <v>10</v>
      </c>
      <c r="C46" s="27" t="s">
        <v>11</v>
      </c>
      <c r="D46" s="27" t="s">
        <v>11</v>
      </c>
      <c r="E46" s="28">
        <v>95704</v>
      </c>
      <c r="F46" s="29">
        <v>2.0307166666666664E-3</v>
      </c>
      <c r="G46" s="30">
        <v>0</v>
      </c>
      <c r="H46" s="30">
        <v>531.44299999999998</v>
      </c>
      <c r="I46" s="30">
        <v>531.44299999999998</v>
      </c>
      <c r="J46" s="30">
        <v>713.87800000000004</v>
      </c>
    </row>
    <row r="47" spans="1:10" x14ac:dyDescent="0.25">
      <c r="A47" s="26">
        <v>44805</v>
      </c>
      <c r="B47" s="27" t="s">
        <v>10</v>
      </c>
      <c r="C47" s="27" t="s">
        <v>11</v>
      </c>
      <c r="D47" s="27" t="s">
        <v>11</v>
      </c>
      <c r="E47" s="28">
        <v>95704</v>
      </c>
      <c r="F47" s="29">
        <v>2.0307166666666664E-3</v>
      </c>
      <c r="G47" s="30">
        <v>0</v>
      </c>
      <c r="H47" s="30">
        <v>514.29899999999998</v>
      </c>
      <c r="I47" s="30">
        <v>514.29899999999998</v>
      </c>
      <c r="J47" s="30">
        <v>716.52200000000005</v>
      </c>
    </row>
    <row r="48" spans="1:10" x14ac:dyDescent="0.25">
      <c r="A48" s="26">
        <v>44835</v>
      </c>
      <c r="B48" s="27" t="s">
        <v>10</v>
      </c>
      <c r="C48" s="27" t="s">
        <v>11</v>
      </c>
      <c r="D48" s="27" t="s">
        <v>11</v>
      </c>
      <c r="E48" s="28">
        <v>95704</v>
      </c>
      <c r="F48" s="29">
        <v>2.0307166666666664E-3</v>
      </c>
      <c r="G48" s="30">
        <v>0</v>
      </c>
      <c r="H48" s="30">
        <v>531.44299999999998</v>
      </c>
      <c r="I48" s="30">
        <v>531.44299999999998</v>
      </c>
      <c r="J48" s="30">
        <v>675.49800000000005</v>
      </c>
    </row>
    <row r="49" spans="1:10" x14ac:dyDescent="0.25">
      <c r="A49" s="26">
        <v>44866</v>
      </c>
      <c r="B49" s="27" t="s">
        <v>10</v>
      </c>
      <c r="C49" s="27" t="s">
        <v>11</v>
      </c>
      <c r="D49" s="27" t="s">
        <v>11</v>
      </c>
      <c r="E49" s="28">
        <v>95704</v>
      </c>
      <c r="F49" s="29">
        <v>2.0307166666666664E-3</v>
      </c>
      <c r="G49" s="30">
        <v>0</v>
      </c>
      <c r="H49" s="30">
        <v>514.29899999999998</v>
      </c>
      <c r="I49" s="30">
        <v>514.29899999999998</v>
      </c>
      <c r="J49" s="30">
        <v>695.37</v>
      </c>
    </row>
    <row r="50" spans="1:10" x14ac:dyDescent="0.25">
      <c r="A50" s="26">
        <v>44896</v>
      </c>
      <c r="B50" s="27" t="s">
        <v>10</v>
      </c>
      <c r="C50" s="27" t="s">
        <v>11</v>
      </c>
      <c r="D50" s="27" t="s">
        <v>11</v>
      </c>
      <c r="E50" s="28">
        <v>95704</v>
      </c>
      <c r="F50" s="29">
        <v>2.0307166666666664E-3</v>
      </c>
      <c r="G50" s="30">
        <v>0</v>
      </c>
      <c r="H50" s="30">
        <v>531.44299999999998</v>
      </c>
      <c r="I50" s="30">
        <v>531.44299999999998</v>
      </c>
      <c r="J50" s="30">
        <v>703.30200000000002</v>
      </c>
    </row>
    <row r="51" spans="1:10" x14ac:dyDescent="0.25">
      <c r="A51" s="26">
        <v>44927</v>
      </c>
      <c r="B51" s="27" t="s">
        <v>10</v>
      </c>
      <c r="C51" s="27" t="s">
        <v>11</v>
      </c>
      <c r="D51" s="27" t="s">
        <v>11</v>
      </c>
      <c r="E51" s="28">
        <v>95704</v>
      </c>
      <c r="F51" s="29">
        <v>2.0307166666666664E-3</v>
      </c>
      <c r="G51" s="30">
        <v>0</v>
      </c>
      <c r="H51" s="30">
        <v>423.03899999999999</v>
      </c>
      <c r="I51" s="30">
        <v>423.03899999999999</v>
      </c>
      <c r="J51" s="30">
        <v>647.18100000000004</v>
      </c>
    </row>
    <row r="52" spans="1:10" x14ac:dyDescent="0.25">
      <c r="A52" s="26">
        <v>44958</v>
      </c>
      <c r="B52" s="27" t="s">
        <v>10</v>
      </c>
      <c r="C52" s="27" t="s">
        <v>11</v>
      </c>
      <c r="D52" s="27" t="s">
        <v>11</v>
      </c>
      <c r="E52" s="28">
        <v>95704</v>
      </c>
      <c r="F52" s="29">
        <v>2.0307166666666664E-3</v>
      </c>
      <c r="G52" s="30">
        <v>0</v>
      </c>
      <c r="H52" s="30">
        <v>382.1</v>
      </c>
      <c r="I52" s="30">
        <v>382.1</v>
      </c>
      <c r="J52" s="30">
        <v>735.03</v>
      </c>
    </row>
    <row r="53" spans="1:10" x14ac:dyDescent="0.25">
      <c r="A53" s="26">
        <v>44986</v>
      </c>
      <c r="B53" s="27" t="s">
        <v>10</v>
      </c>
      <c r="C53" s="27" t="s">
        <v>11</v>
      </c>
      <c r="D53" s="27" t="s">
        <v>11</v>
      </c>
      <c r="E53" s="28">
        <v>95704</v>
      </c>
      <c r="F53" s="29">
        <v>2.0307166666666664E-3</v>
      </c>
      <c r="G53" s="30">
        <v>0</v>
      </c>
      <c r="H53" s="30">
        <v>423.03899999999999</v>
      </c>
      <c r="I53" s="30">
        <v>423.03899999999999</v>
      </c>
      <c r="J53" s="30">
        <v>713.87800000000004</v>
      </c>
    </row>
    <row r="54" spans="1:10" x14ac:dyDescent="0.25">
      <c r="A54" s="26">
        <v>45017</v>
      </c>
      <c r="B54" s="27" t="s">
        <v>10</v>
      </c>
      <c r="C54" s="27" t="s">
        <v>11</v>
      </c>
      <c r="D54" s="27" t="s">
        <v>11</v>
      </c>
      <c r="E54" s="28">
        <v>95704</v>
      </c>
      <c r="F54" s="29">
        <v>2.0307166666666664E-3</v>
      </c>
      <c r="G54" s="30">
        <v>0</v>
      </c>
      <c r="H54" s="30">
        <v>409.392</v>
      </c>
      <c r="I54" s="30">
        <v>409.392</v>
      </c>
      <c r="J54" s="30">
        <v>732.38599999999997</v>
      </c>
    </row>
    <row r="55" spans="1:10" x14ac:dyDescent="0.25">
      <c r="A55" s="26">
        <v>45047</v>
      </c>
      <c r="B55" s="27" t="s">
        <v>10</v>
      </c>
      <c r="C55" s="27" t="s">
        <v>11</v>
      </c>
      <c r="D55" s="27" t="s">
        <v>11</v>
      </c>
      <c r="E55" s="28">
        <v>95704</v>
      </c>
      <c r="F55" s="29">
        <v>2.0307166666666664E-3</v>
      </c>
      <c r="G55" s="30">
        <v>0</v>
      </c>
      <c r="H55" s="30">
        <v>423.03899999999999</v>
      </c>
      <c r="I55" s="30">
        <v>423.03899999999999</v>
      </c>
      <c r="J55" s="30">
        <v>701.08500000000004</v>
      </c>
    </row>
    <row r="56" spans="1:10" x14ac:dyDescent="0.25">
      <c r="A56" s="26">
        <v>45078</v>
      </c>
      <c r="B56" s="27" t="s">
        <v>10</v>
      </c>
      <c r="C56" s="27" t="s">
        <v>11</v>
      </c>
      <c r="D56" s="27" t="s">
        <v>11</v>
      </c>
      <c r="E56" s="28">
        <v>95704</v>
      </c>
      <c r="F56" s="29">
        <v>2.0307166666666664E-3</v>
      </c>
      <c r="G56" s="30">
        <v>0</v>
      </c>
      <c r="H56" s="30">
        <v>409.392</v>
      </c>
      <c r="I56" s="30">
        <v>409.392</v>
      </c>
      <c r="J56" s="30">
        <v>713.87800000000004</v>
      </c>
    </row>
    <row r="57" spans="1:10" x14ac:dyDescent="0.25">
      <c r="A57" s="26">
        <v>45108</v>
      </c>
      <c r="B57" s="27" t="s">
        <v>10</v>
      </c>
      <c r="C57" s="27" t="s">
        <v>11</v>
      </c>
      <c r="D57" s="27" t="s">
        <v>11</v>
      </c>
      <c r="E57" s="28">
        <v>95704</v>
      </c>
      <c r="F57" s="29">
        <v>2.0307166666666664E-3</v>
      </c>
      <c r="G57" s="30">
        <v>0</v>
      </c>
      <c r="H57" s="30">
        <v>423.03899999999999</v>
      </c>
      <c r="I57" s="30">
        <v>423.03899999999999</v>
      </c>
      <c r="J57" s="30">
        <v>711.23400000000004</v>
      </c>
    </row>
    <row r="58" spans="1:10" x14ac:dyDescent="0.25">
      <c r="A58" s="26">
        <v>45139</v>
      </c>
      <c r="B58" s="27" t="s">
        <v>10</v>
      </c>
      <c r="C58" s="27" t="s">
        <v>11</v>
      </c>
      <c r="D58" s="27" t="s">
        <v>11</v>
      </c>
      <c r="E58" s="28">
        <v>95704</v>
      </c>
      <c r="F58" s="29">
        <v>2.0307166666666664E-3</v>
      </c>
      <c r="G58" s="30">
        <v>0</v>
      </c>
      <c r="H58" s="30">
        <v>423.03899999999999</v>
      </c>
      <c r="I58" s="30">
        <v>423.03899999999999</v>
      </c>
      <c r="J58" s="30">
        <v>683.17399999999998</v>
      </c>
    </row>
    <row r="59" spans="1:10" x14ac:dyDescent="0.25">
      <c r="A59" s="26">
        <v>45170</v>
      </c>
      <c r="B59" s="27" t="s">
        <v>10</v>
      </c>
      <c r="C59" s="27" t="s">
        <v>11</v>
      </c>
      <c r="D59" s="27" t="s">
        <v>11</v>
      </c>
      <c r="E59" s="28">
        <v>95704</v>
      </c>
      <c r="F59" s="29">
        <v>2.0307166666666664E-3</v>
      </c>
      <c r="G59" s="30">
        <v>0</v>
      </c>
      <c r="H59" s="30">
        <v>409.392</v>
      </c>
      <c r="I59" s="30">
        <v>409.392</v>
      </c>
      <c r="J59" s="30">
        <v>684.79399999999998</v>
      </c>
    </row>
    <row r="60" spans="1:10" x14ac:dyDescent="0.25">
      <c r="A60" s="26">
        <v>45200</v>
      </c>
      <c r="B60" s="27" t="s">
        <v>10</v>
      </c>
      <c r="C60" s="27" t="s">
        <v>11</v>
      </c>
      <c r="D60" s="27" t="s">
        <v>11</v>
      </c>
      <c r="E60" s="28">
        <v>95704</v>
      </c>
      <c r="F60" s="29">
        <v>2.0307166666666664E-3</v>
      </c>
      <c r="G60" s="30">
        <v>0</v>
      </c>
      <c r="H60" s="30">
        <v>423.03899999999999</v>
      </c>
      <c r="I60" s="30">
        <v>423.03899999999999</v>
      </c>
      <c r="J60" s="30">
        <v>644.79300000000001</v>
      </c>
    </row>
    <row r="61" spans="1:10" x14ac:dyDescent="0.25">
      <c r="A61" s="26">
        <v>45231</v>
      </c>
      <c r="B61" s="27" t="s">
        <v>10</v>
      </c>
      <c r="C61" s="27" t="s">
        <v>11</v>
      </c>
      <c r="D61" s="27" t="s">
        <v>11</v>
      </c>
      <c r="E61" s="28">
        <v>95704</v>
      </c>
      <c r="F61" s="29">
        <v>2.0307166666666664E-3</v>
      </c>
      <c r="G61" s="30">
        <v>0</v>
      </c>
      <c r="H61" s="30">
        <v>409.392</v>
      </c>
      <c r="I61" s="30">
        <v>409.392</v>
      </c>
      <c r="J61" s="30">
        <v>645.13400000000001</v>
      </c>
    </row>
    <row r="62" spans="1:10" x14ac:dyDescent="0.25">
      <c r="A62" s="26">
        <v>45261</v>
      </c>
      <c r="B62" s="27" t="s">
        <v>10</v>
      </c>
      <c r="C62" s="27" t="s">
        <v>11</v>
      </c>
      <c r="D62" s="27" t="s">
        <v>11</v>
      </c>
      <c r="E62" s="28">
        <v>95704</v>
      </c>
      <c r="F62" s="29">
        <v>2.0307166666666664E-3</v>
      </c>
      <c r="G62" s="30">
        <v>0</v>
      </c>
      <c r="H62" s="30">
        <v>423.03899999999999</v>
      </c>
      <c r="I62" s="30">
        <v>423.03899999999999</v>
      </c>
      <c r="J62" s="30">
        <v>531.44299999999998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FF50-7994-4FF6-ACD7-3CB5A1132CCA}">
  <dimension ref="A1:F61"/>
  <sheetViews>
    <sheetView topLeftCell="A25" workbookViewId="0">
      <selection activeCell="F2" sqref="F2:F61"/>
    </sheetView>
  </sheetViews>
  <sheetFormatPr baseColWidth="10" defaultColWidth="9.140625" defaultRowHeight="15" x14ac:dyDescent="0.25"/>
  <cols>
    <col min="1" max="1" width="7.42578125" bestFit="1" customWidth="1"/>
    <col min="2" max="2" width="18" bestFit="1" customWidth="1"/>
    <col min="3" max="3" width="22" bestFit="1" customWidth="1"/>
    <col min="4" max="4" width="11.5703125" bestFit="1" customWidth="1"/>
    <col min="5" max="5" width="10.7109375" bestFit="1" customWidth="1"/>
    <col min="6" max="6" width="28.42578125" bestFit="1" customWidth="1"/>
  </cols>
  <sheetData>
    <row r="1" spans="1:6" ht="45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44562</v>
      </c>
      <c r="B2" s="3" t="s">
        <v>42</v>
      </c>
      <c r="C2" s="3" t="s">
        <v>40</v>
      </c>
      <c r="D2" s="9"/>
      <c r="E2" s="9"/>
      <c r="F2" s="9"/>
    </row>
    <row r="3" spans="1:6" x14ac:dyDescent="0.25">
      <c r="A3" s="2">
        <v>44593</v>
      </c>
      <c r="B3" s="3" t="s">
        <v>42</v>
      </c>
      <c r="C3" s="3" t="s">
        <v>40</v>
      </c>
      <c r="D3" s="9"/>
      <c r="E3" s="9"/>
      <c r="F3" s="9"/>
    </row>
    <row r="4" spans="1:6" x14ac:dyDescent="0.25">
      <c r="A4" s="2">
        <v>44621</v>
      </c>
      <c r="B4" s="3" t="s">
        <v>42</v>
      </c>
      <c r="C4" s="3" t="s">
        <v>40</v>
      </c>
      <c r="D4" s="9"/>
      <c r="E4" s="9"/>
      <c r="F4" s="9"/>
    </row>
    <row r="5" spans="1:6" x14ac:dyDescent="0.25">
      <c r="A5" s="2">
        <v>44652</v>
      </c>
      <c r="B5" s="3" t="s">
        <v>42</v>
      </c>
      <c r="C5" s="3" t="s">
        <v>40</v>
      </c>
      <c r="D5" s="9">
        <v>91380</v>
      </c>
      <c r="E5" s="9">
        <v>2E-3</v>
      </c>
      <c r="F5" s="14">
        <v>600</v>
      </c>
    </row>
    <row r="6" spans="1:6" x14ac:dyDescent="0.25">
      <c r="A6" s="2">
        <v>44682</v>
      </c>
      <c r="B6" s="3" t="s">
        <v>42</v>
      </c>
      <c r="C6" s="3" t="s">
        <v>40</v>
      </c>
      <c r="D6" s="9">
        <v>91380</v>
      </c>
      <c r="E6" s="9">
        <v>2E-3</v>
      </c>
      <c r="F6" s="14">
        <v>600</v>
      </c>
    </row>
    <row r="7" spans="1:6" x14ac:dyDescent="0.25">
      <c r="A7" s="2">
        <v>44713</v>
      </c>
      <c r="B7" s="3" t="s">
        <v>42</v>
      </c>
      <c r="C7" s="3" t="s">
        <v>40</v>
      </c>
      <c r="D7" s="9">
        <v>91380</v>
      </c>
      <c r="E7" s="9">
        <v>2E-3</v>
      </c>
      <c r="F7" s="14">
        <v>600</v>
      </c>
    </row>
    <row r="8" spans="1:6" x14ac:dyDescent="0.25">
      <c r="A8" s="2">
        <v>44743</v>
      </c>
      <c r="B8" s="3" t="s">
        <v>42</v>
      </c>
      <c r="C8" s="3" t="s">
        <v>40</v>
      </c>
      <c r="D8" s="9">
        <v>91380</v>
      </c>
      <c r="E8" s="9">
        <v>2E-3</v>
      </c>
      <c r="F8" s="14">
        <v>1166.4528799999998</v>
      </c>
    </row>
    <row r="9" spans="1:6" x14ac:dyDescent="0.25">
      <c r="A9" s="2">
        <v>44774</v>
      </c>
      <c r="B9" s="3" t="s">
        <v>42</v>
      </c>
      <c r="C9" s="3" t="s">
        <v>40</v>
      </c>
      <c r="D9" s="9">
        <v>91380</v>
      </c>
      <c r="E9" s="9">
        <v>2E-3</v>
      </c>
      <c r="F9" s="14">
        <v>1166.4528799999998</v>
      </c>
    </row>
    <row r="10" spans="1:6" x14ac:dyDescent="0.25">
      <c r="A10" s="2">
        <v>44805</v>
      </c>
      <c r="B10" s="3" t="s">
        <v>42</v>
      </c>
      <c r="C10" s="3" t="s">
        <v>40</v>
      </c>
      <c r="D10" s="9">
        <v>91380</v>
      </c>
      <c r="E10" s="9">
        <v>2E-3</v>
      </c>
      <c r="F10" s="14">
        <v>1166.4528799999998</v>
      </c>
    </row>
    <row r="11" spans="1:6" x14ac:dyDescent="0.25">
      <c r="A11" s="2">
        <v>44835</v>
      </c>
      <c r="B11" s="3" t="s">
        <v>42</v>
      </c>
      <c r="C11" s="3" t="s">
        <v>40</v>
      </c>
      <c r="D11" s="9">
        <v>91380</v>
      </c>
      <c r="E11" s="9">
        <v>2E-3</v>
      </c>
      <c r="F11" s="14">
        <v>1166.4528799999998</v>
      </c>
    </row>
    <row r="12" spans="1:6" x14ac:dyDescent="0.25">
      <c r="A12" s="2">
        <v>44866</v>
      </c>
      <c r="B12" s="3" t="s">
        <v>42</v>
      </c>
      <c r="C12" s="3" t="s">
        <v>40</v>
      </c>
      <c r="D12" s="9">
        <v>91380</v>
      </c>
      <c r="E12" s="9">
        <v>2E-3</v>
      </c>
      <c r="F12" s="14">
        <v>1166.4528799999998</v>
      </c>
    </row>
    <row r="13" spans="1:6" x14ac:dyDescent="0.25">
      <c r="A13" s="2">
        <v>44896</v>
      </c>
      <c r="B13" s="3" t="s">
        <v>42</v>
      </c>
      <c r="C13" s="3" t="s">
        <v>40</v>
      </c>
      <c r="D13" s="9">
        <v>91380</v>
      </c>
      <c r="E13" s="9">
        <v>2E-3</v>
      </c>
      <c r="F13" s="14">
        <v>1166.4528799999998</v>
      </c>
    </row>
    <row r="14" spans="1:6" x14ac:dyDescent="0.25">
      <c r="A14" s="2">
        <v>44927</v>
      </c>
      <c r="B14" s="3" t="s">
        <v>42</v>
      </c>
      <c r="C14" s="3" t="s">
        <v>40</v>
      </c>
      <c r="D14" s="9">
        <v>91380</v>
      </c>
      <c r="E14" s="9">
        <v>2E-3</v>
      </c>
      <c r="F14" s="14">
        <v>1666.7521791666663</v>
      </c>
    </row>
    <row r="15" spans="1:6" x14ac:dyDescent="0.25">
      <c r="A15" s="2">
        <v>44958</v>
      </c>
      <c r="B15" s="3" t="s">
        <v>42</v>
      </c>
      <c r="C15" s="3" t="s">
        <v>40</v>
      </c>
      <c r="D15" s="9">
        <v>91380</v>
      </c>
      <c r="E15" s="9">
        <v>2E-3</v>
      </c>
      <c r="F15" s="14">
        <v>1666.7521791666663</v>
      </c>
    </row>
    <row r="16" spans="1:6" x14ac:dyDescent="0.25">
      <c r="A16" s="2">
        <v>44986</v>
      </c>
      <c r="B16" s="3" t="s">
        <v>42</v>
      </c>
      <c r="C16" s="3" t="s">
        <v>40</v>
      </c>
      <c r="D16" s="9">
        <v>91380</v>
      </c>
      <c r="E16" s="9">
        <v>2E-3</v>
      </c>
      <c r="F16" s="14">
        <v>1666.7521791666663</v>
      </c>
    </row>
    <row r="17" spans="1:6" x14ac:dyDescent="0.25">
      <c r="A17" s="2">
        <v>45017</v>
      </c>
      <c r="B17" s="3" t="s">
        <v>42</v>
      </c>
      <c r="C17" s="3" t="s">
        <v>40</v>
      </c>
      <c r="D17" s="9">
        <v>91380</v>
      </c>
      <c r="E17" s="9">
        <v>2E-3</v>
      </c>
      <c r="F17" s="14">
        <v>1666.7521791666663</v>
      </c>
    </row>
    <row r="18" spans="1:6" x14ac:dyDescent="0.25">
      <c r="A18" s="2">
        <v>45047</v>
      </c>
      <c r="B18" s="3" t="s">
        <v>42</v>
      </c>
      <c r="C18" s="3" t="s">
        <v>40</v>
      </c>
      <c r="D18" s="9">
        <v>91380</v>
      </c>
      <c r="E18" s="9">
        <v>2E-3</v>
      </c>
      <c r="F18" s="14">
        <v>1666.7521791666663</v>
      </c>
    </row>
    <row r="19" spans="1:6" x14ac:dyDescent="0.25">
      <c r="A19" s="2">
        <v>45078</v>
      </c>
      <c r="B19" s="3" t="s">
        <v>42</v>
      </c>
      <c r="C19" s="3" t="s">
        <v>40</v>
      </c>
      <c r="D19" s="9">
        <v>91380</v>
      </c>
      <c r="E19" s="9">
        <v>2E-3</v>
      </c>
      <c r="F19" s="14">
        <v>1666.7521791666663</v>
      </c>
    </row>
    <row r="20" spans="1:6" x14ac:dyDescent="0.25">
      <c r="A20" s="2">
        <v>45108</v>
      </c>
      <c r="B20" s="3" t="s">
        <v>42</v>
      </c>
      <c r="C20" s="3" t="s">
        <v>40</v>
      </c>
      <c r="D20" s="9">
        <v>91380</v>
      </c>
      <c r="E20" s="9">
        <v>2E-3</v>
      </c>
      <c r="F20" s="14">
        <v>1666.7521791666663</v>
      </c>
    </row>
    <row r="21" spans="1:6" x14ac:dyDescent="0.25">
      <c r="A21" s="2">
        <v>45139</v>
      </c>
      <c r="B21" s="3" t="s">
        <v>42</v>
      </c>
      <c r="C21" s="3" t="s">
        <v>40</v>
      </c>
      <c r="D21" s="9">
        <v>91380</v>
      </c>
      <c r="E21" s="9">
        <v>2E-3</v>
      </c>
      <c r="F21" s="14">
        <v>1666.7521791666663</v>
      </c>
    </row>
    <row r="22" spans="1:6" x14ac:dyDescent="0.25">
      <c r="A22" s="2">
        <v>45170</v>
      </c>
      <c r="B22" s="3" t="s">
        <v>42</v>
      </c>
      <c r="C22" s="3" t="s">
        <v>40</v>
      </c>
      <c r="D22" s="9">
        <v>91380</v>
      </c>
      <c r="E22" s="9">
        <v>2E-3</v>
      </c>
      <c r="F22" s="14">
        <v>1666.7521791666663</v>
      </c>
    </row>
    <row r="23" spans="1:6" x14ac:dyDescent="0.25">
      <c r="A23" s="2">
        <v>45200</v>
      </c>
      <c r="B23" s="3" t="s">
        <v>42</v>
      </c>
      <c r="C23" s="3" t="s">
        <v>40</v>
      </c>
      <c r="D23" s="9">
        <v>91380</v>
      </c>
      <c r="E23" s="9">
        <v>2E-3</v>
      </c>
      <c r="F23" s="14">
        <v>1666.7521791666663</v>
      </c>
    </row>
    <row r="24" spans="1:6" x14ac:dyDescent="0.25">
      <c r="A24" s="2">
        <v>45231</v>
      </c>
      <c r="B24" s="3" t="s">
        <v>42</v>
      </c>
      <c r="C24" s="3" t="s">
        <v>40</v>
      </c>
      <c r="D24" s="9">
        <v>91380</v>
      </c>
      <c r="E24" s="9">
        <v>2E-3</v>
      </c>
      <c r="F24" s="14">
        <v>1666.7521791666663</v>
      </c>
    </row>
    <row r="25" spans="1:6" x14ac:dyDescent="0.25">
      <c r="A25" s="2">
        <v>45261</v>
      </c>
      <c r="B25" s="3" t="s">
        <v>42</v>
      </c>
      <c r="C25" s="3" t="s">
        <v>40</v>
      </c>
      <c r="D25" s="9">
        <v>91380</v>
      </c>
      <c r="E25" s="9">
        <v>2E-3</v>
      </c>
      <c r="F25" s="14">
        <v>1666.7521791666663</v>
      </c>
    </row>
    <row r="26" spans="1:6" x14ac:dyDescent="0.25">
      <c r="A26" s="2">
        <v>45292</v>
      </c>
      <c r="B26" s="3" t="s">
        <v>42</v>
      </c>
      <c r="C26" s="3" t="s">
        <v>40</v>
      </c>
      <c r="D26" s="9">
        <v>91380</v>
      </c>
      <c r="E26" s="9">
        <v>2E-3</v>
      </c>
      <c r="F26" s="14">
        <v>1841.38113</v>
      </c>
    </row>
    <row r="27" spans="1:6" x14ac:dyDescent="0.25">
      <c r="A27" s="2">
        <v>45323</v>
      </c>
      <c r="B27" s="3" t="s">
        <v>42</v>
      </c>
      <c r="C27" s="3" t="s">
        <v>40</v>
      </c>
      <c r="D27" s="9">
        <v>91380</v>
      </c>
      <c r="E27" s="9">
        <v>2E-3</v>
      </c>
      <c r="F27" s="14">
        <v>1841.38113</v>
      </c>
    </row>
    <row r="28" spans="1:6" x14ac:dyDescent="0.25">
      <c r="A28" s="2">
        <v>45352</v>
      </c>
      <c r="B28" s="3" t="s">
        <v>42</v>
      </c>
      <c r="C28" s="3" t="s">
        <v>40</v>
      </c>
      <c r="D28" s="9">
        <v>91380</v>
      </c>
      <c r="E28" s="9">
        <v>2E-3</v>
      </c>
      <c r="F28" s="14">
        <v>1841.38113</v>
      </c>
    </row>
    <row r="29" spans="1:6" x14ac:dyDescent="0.25">
      <c r="A29" s="2">
        <v>45383</v>
      </c>
      <c r="B29" s="3" t="s">
        <v>42</v>
      </c>
      <c r="C29" s="3" t="s">
        <v>40</v>
      </c>
      <c r="D29" s="9">
        <v>91380</v>
      </c>
      <c r="E29" s="9">
        <v>2E-3</v>
      </c>
      <c r="F29" s="14">
        <v>1841.38113</v>
      </c>
    </row>
    <row r="30" spans="1:6" x14ac:dyDescent="0.25">
      <c r="A30" s="2">
        <v>45413</v>
      </c>
      <c r="B30" s="3" t="s">
        <v>42</v>
      </c>
      <c r="C30" s="3" t="s">
        <v>40</v>
      </c>
      <c r="D30" s="9">
        <v>91380</v>
      </c>
      <c r="E30" s="9">
        <v>2E-3</v>
      </c>
      <c r="F30" s="14">
        <v>1841.38113</v>
      </c>
    </row>
    <row r="31" spans="1:6" x14ac:dyDescent="0.25">
      <c r="A31" s="2">
        <v>45444</v>
      </c>
      <c r="B31" s="3" t="s">
        <v>42</v>
      </c>
      <c r="C31" s="3" t="s">
        <v>40</v>
      </c>
      <c r="D31" s="9">
        <v>91380</v>
      </c>
      <c r="E31" s="9">
        <v>2E-3</v>
      </c>
      <c r="F31" s="14">
        <v>1841.38113</v>
      </c>
    </row>
    <row r="32" spans="1:6" x14ac:dyDescent="0.25">
      <c r="A32" s="2">
        <v>45474</v>
      </c>
      <c r="B32" s="3" t="s">
        <v>42</v>
      </c>
      <c r="C32" s="3" t="s">
        <v>40</v>
      </c>
      <c r="D32" s="9">
        <v>91380</v>
      </c>
      <c r="E32" s="9">
        <v>2E-3</v>
      </c>
      <c r="F32" s="14">
        <v>1841.38113</v>
      </c>
    </row>
    <row r="33" spans="1:6" x14ac:dyDescent="0.25">
      <c r="A33" s="2">
        <v>45505</v>
      </c>
      <c r="B33" s="3" t="s">
        <v>42</v>
      </c>
      <c r="C33" s="3" t="s">
        <v>40</v>
      </c>
      <c r="D33" s="9">
        <v>91380</v>
      </c>
      <c r="E33" s="9">
        <v>2E-3</v>
      </c>
      <c r="F33" s="14">
        <v>1841.38113</v>
      </c>
    </row>
    <row r="34" spans="1:6" x14ac:dyDescent="0.25">
      <c r="A34" s="2">
        <v>45536</v>
      </c>
      <c r="B34" s="3" t="s">
        <v>42</v>
      </c>
      <c r="C34" s="3" t="s">
        <v>40</v>
      </c>
      <c r="D34" s="9">
        <v>91380</v>
      </c>
      <c r="E34" s="9">
        <v>2E-3</v>
      </c>
      <c r="F34" s="14">
        <v>1841.38113</v>
      </c>
    </row>
    <row r="35" spans="1:6" x14ac:dyDescent="0.25">
      <c r="A35" s="2">
        <v>45566</v>
      </c>
      <c r="B35" s="3" t="s">
        <v>42</v>
      </c>
      <c r="C35" s="3" t="s">
        <v>40</v>
      </c>
      <c r="D35" s="9">
        <v>91380</v>
      </c>
      <c r="E35" s="9">
        <v>2E-3</v>
      </c>
      <c r="F35" s="14">
        <v>1841.38113</v>
      </c>
    </row>
    <row r="36" spans="1:6" x14ac:dyDescent="0.25">
      <c r="A36" s="2">
        <v>45597</v>
      </c>
      <c r="B36" s="3" t="s">
        <v>42</v>
      </c>
      <c r="C36" s="3" t="s">
        <v>40</v>
      </c>
      <c r="D36" s="9">
        <v>91380</v>
      </c>
      <c r="E36" s="9">
        <v>2E-3</v>
      </c>
      <c r="F36" s="14">
        <v>1841.38113</v>
      </c>
    </row>
    <row r="37" spans="1:6" x14ac:dyDescent="0.25">
      <c r="A37" s="2">
        <v>45627</v>
      </c>
      <c r="B37" s="3" t="s">
        <v>42</v>
      </c>
      <c r="C37" s="3" t="s">
        <v>40</v>
      </c>
      <c r="D37" s="9">
        <v>91380</v>
      </c>
      <c r="E37" s="9">
        <v>2E-3</v>
      </c>
      <c r="F37" s="14">
        <v>1841.38113</v>
      </c>
    </row>
    <row r="38" spans="1:6" x14ac:dyDescent="0.25">
      <c r="A38" s="2">
        <v>45658</v>
      </c>
      <c r="B38" s="3" t="s">
        <v>42</v>
      </c>
      <c r="C38" s="3" t="s">
        <v>40</v>
      </c>
      <c r="D38" s="9">
        <v>91380</v>
      </c>
      <c r="E38" s="9">
        <v>2E-3</v>
      </c>
      <c r="F38" s="14">
        <v>1885.8850199999999</v>
      </c>
    </row>
    <row r="39" spans="1:6" x14ac:dyDescent="0.25">
      <c r="A39" s="2">
        <v>45689</v>
      </c>
      <c r="B39" s="3" t="s">
        <v>42</v>
      </c>
      <c r="C39" s="3" t="s">
        <v>40</v>
      </c>
      <c r="D39" s="9">
        <v>91380</v>
      </c>
      <c r="E39" s="9">
        <v>2E-3</v>
      </c>
      <c r="F39" s="14">
        <v>1885.8850199999999</v>
      </c>
    </row>
    <row r="40" spans="1:6" x14ac:dyDescent="0.25">
      <c r="A40" s="2">
        <v>45717</v>
      </c>
      <c r="B40" s="3" t="s">
        <v>42</v>
      </c>
      <c r="C40" s="3" t="s">
        <v>40</v>
      </c>
      <c r="D40" s="9">
        <v>91380</v>
      </c>
      <c r="E40" s="9">
        <v>2E-3</v>
      </c>
      <c r="F40" s="14">
        <v>1885.8850199999999</v>
      </c>
    </row>
    <row r="41" spans="1:6" x14ac:dyDescent="0.25">
      <c r="A41" s="2">
        <v>45748</v>
      </c>
      <c r="B41" s="3" t="s">
        <v>42</v>
      </c>
      <c r="C41" s="3" t="s">
        <v>40</v>
      </c>
      <c r="D41" s="9">
        <v>91380</v>
      </c>
      <c r="E41" s="9">
        <v>2E-3</v>
      </c>
      <c r="F41" s="14">
        <v>1885.8850199999999</v>
      </c>
    </row>
    <row r="42" spans="1:6" x14ac:dyDescent="0.25">
      <c r="A42" s="2">
        <v>45778</v>
      </c>
      <c r="B42" s="3" t="s">
        <v>42</v>
      </c>
      <c r="C42" s="3" t="s">
        <v>40</v>
      </c>
      <c r="D42" s="9">
        <v>91380</v>
      </c>
      <c r="E42" s="9">
        <v>2E-3</v>
      </c>
      <c r="F42" s="14">
        <v>1885.8850199999999</v>
      </c>
    </row>
    <row r="43" spans="1:6" x14ac:dyDescent="0.25">
      <c r="A43" s="2">
        <v>45809</v>
      </c>
      <c r="B43" s="3" t="s">
        <v>42</v>
      </c>
      <c r="C43" s="3" t="s">
        <v>40</v>
      </c>
      <c r="D43" s="9">
        <v>91380</v>
      </c>
      <c r="E43" s="9">
        <v>2E-3</v>
      </c>
      <c r="F43" s="14">
        <v>1885.8850199999999</v>
      </c>
    </row>
    <row r="44" spans="1:6" x14ac:dyDescent="0.25">
      <c r="A44" s="2">
        <v>45839</v>
      </c>
      <c r="B44" s="3" t="s">
        <v>42</v>
      </c>
      <c r="C44" s="3" t="s">
        <v>40</v>
      </c>
      <c r="D44" s="9">
        <v>91380</v>
      </c>
      <c r="E44" s="9">
        <v>2E-3</v>
      </c>
      <c r="F44" s="14">
        <v>1885.8850199999999</v>
      </c>
    </row>
    <row r="45" spans="1:6" x14ac:dyDescent="0.25">
      <c r="A45" s="2">
        <v>45870</v>
      </c>
      <c r="B45" s="3" t="s">
        <v>42</v>
      </c>
      <c r="C45" s="3" t="s">
        <v>40</v>
      </c>
      <c r="D45" s="9">
        <v>91380</v>
      </c>
      <c r="E45" s="9">
        <v>2E-3</v>
      </c>
      <c r="F45" s="14">
        <v>1885.8850199999999</v>
      </c>
    </row>
    <row r="46" spans="1:6" x14ac:dyDescent="0.25">
      <c r="A46" s="2">
        <v>45901</v>
      </c>
      <c r="B46" s="3" t="s">
        <v>42</v>
      </c>
      <c r="C46" s="3" t="s">
        <v>40</v>
      </c>
      <c r="D46" s="9">
        <v>91380</v>
      </c>
      <c r="E46" s="9">
        <v>2E-3</v>
      </c>
      <c r="F46" s="14">
        <v>1885.8850199999999</v>
      </c>
    </row>
    <row r="47" spans="1:6" x14ac:dyDescent="0.25">
      <c r="A47" s="2">
        <v>45931</v>
      </c>
      <c r="B47" s="3" t="s">
        <v>42</v>
      </c>
      <c r="C47" s="3" t="s">
        <v>40</v>
      </c>
      <c r="D47" s="9">
        <v>91380</v>
      </c>
      <c r="E47" s="9">
        <v>2E-3</v>
      </c>
      <c r="F47" s="14">
        <v>1885.8850199999999</v>
      </c>
    </row>
    <row r="48" spans="1:6" x14ac:dyDescent="0.25">
      <c r="A48" s="2">
        <v>45962</v>
      </c>
      <c r="B48" s="3" t="s">
        <v>42</v>
      </c>
      <c r="C48" s="3" t="s">
        <v>40</v>
      </c>
      <c r="D48" s="9">
        <v>91380</v>
      </c>
      <c r="E48" s="9">
        <v>2E-3</v>
      </c>
      <c r="F48" s="14">
        <v>1885.8850199999999</v>
      </c>
    </row>
    <row r="49" spans="1:6" x14ac:dyDescent="0.25">
      <c r="A49" s="2">
        <v>45992</v>
      </c>
      <c r="B49" s="3" t="s">
        <v>42</v>
      </c>
      <c r="C49" s="3" t="s">
        <v>40</v>
      </c>
      <c r="D49" s="9">
        <v>91380</v>
      </c>
      <c r="E49" s="9">
        <v>2E-3</v>
      </c>
      <c r="F49" s="14">
        <v>1885.8850199999999</v>
      </c>
    </row>
    <row r="50" spans="1:6" x14ac:dyDescent="0.25">
      <c r="A50" s="2">
        <v>46023</v>
      </c>
      <c r="B50" s="3" t="s">
        <v>42</v>
      </c>
      <c r="C50" s="3" t="s">
        <v>40</v>
      </c>
      <c r="D50" s="9">
        <v>91380</v>
      </c>
      <c r="E50" s="9">
        <v>2E-3</v>
      </c>
      <c r="F50" s="14">
        <v>1885.8850199999999</v>
      </c>
    </row>
    <row r="51" spans="1:6" x14ac:dyDescent="0.25">
      <c r="A51" s="2">
        <v>46054</v>
      </c>
      <c r="B51" s="3" t="s">
        <v>42</v>
      </c>
      <c r="C51" s="3" t="s">
        <v>40</v>
      </c>
      <c r="D51" s="9">
        <v>91380</v>
      </c>
      <c r="E51" s="9">
        <v>2E-3</v>
      </c>
      <c r="F51" s="14">
        <v>1885.8850199999999</v>
      </c>
    </row>
    <row r="52" spans="1:6" x14ac:dyDescent="0.25">
      <c r="A52" s="2">
        <v>46082</v>
      </c>
      <c r="B52" s="3" t="s">
        <v>42</v>
      </c>
      <c r="C52" s="3" t="s">
        <v>40</v>
      </c>
      <c r="D52" s="9">
        <v>91380</v>
      </c>
      <c r="E52" s="9">
        <v>2E-3</v>
      </c>
      <c r="F52" s="14">
        <v>1885.8850199999999</v>
      </c>
    </row>
    <row r="53" spans="1:6" x14ac:dyDescent="0.25">
      <c r="A53" s="2">
        <v>46113</v>
      </c>
      <c r="B53" s="3" t="s">
        <v>42</v>
      </c>
      <c r="C53" s="3" t="s">
        <v>40</v>
      </c>
      <c r="D53" s="9">
        <v>91380</v>
      </c>
      <c r="E53" s="9">
        <v>2E-3</v>
      </c>
      <c r="F53" s="14">
        <v>1885.8850199999999</v>
      </c>
    </row>
    <row r="54" spans="1:6" x14ac:dyDescent="0.25">
      <c r="A54" s="2">
        <v>46143</v>
      </c>
      <c r="B54" s="3" t="s">
        <v>42</v>
      </c>
      <c r="C54" s="3" t="s">
        <v>40</v>
      </c>
      <c r="D54" s="9">
        <v>91380</v>
      </c>
      <c r="E54" s="9">
        <v>2E-3</v>
      </c>
      <c r="F54" s="14">
        <v>1885.8850199999999</v>
      </c>
    </row>
    <row r="55" spans="1:6" x14ac:dyDescent="0.25">
      <c r="A55" s="2">
        <v>46174</v>
      </c>
      <c r="B55" s="3" t="s">
        <v>42</v>
      </c>
      <c r="C55" s="3" t="s">
        <v>40</v>
      </c>
      <c r="D55" s="9">
        <v>91380</v>
      </c>
      <c r="E55" s="9">
        <v>2E-3</v>
      </c>
      <c r="F55" s="14">
        <v>1885.8850199999999</v>
      </c>
    </row>
    <row r="56" spans="1:6" x14ac:dyDescent="0.25">
      <c r="A56" s="2">
        <v>46204</v>
      </c>
      <c r="B56" s="3" t="s">
        <v>42</v>
      </c>
      <c r="C56" s="3" t="s">
        <v>40</v>
      </c>
      <c r="D56" s="9">
        <v>91380</v>
      </c>
      <c r="E56" s="9">
        <v>2E-3</v>
      </c>
      <c r="F56" s="14">
        <v>1885.8850199999999</v>
      </c>
    </row>
    <row r="57" spans="1:6" x14ac:dyDescent="0.25">
      <c r="A57" s="2">
        <v>46235</v>
      </c>
      <c r="B57" s="3" t="s">
        <v>42</v>
      </c>
      <c r="C57" s="3" t="s">
        <v>40</v>
      </c>
      <c r="D57" s="9">
        <v>91380</v>
      </c>
      <c r="E57" s="9">
        <v>2E-3</v>
      </c>
      <c r="F57" s="14">
        <v>1885.8850199999999</v>
      </c>
    </row>
    <row r="58" spans="1:6" x14ac:dyDescent="0.25">
      <c r="A58" s="2">
        <v>46266</v>
      </c>
      <c r="B58" s="3" t="s">
        <v>42</v>
      </c>
      <c r="C58" s="3" t="s">
        <v>40</v>
      </c>
      <c r="D58" s="9">
        <v>91380</v>
      </c>
      <c r="E58" s="9">
        <v>2E-3</v>
      </c>
      <c r="F58" s="14">
        <v>1885.8850199999999</v>
      </c>
    </row>
    <row r="59" spans="1:6" x14ac:dyDescent="0.25">
      <c r="A59" s="2">
        <v>46296</v>
      </c>
      <c r="B59" s="3" t="s">
        <v>42</v>
      </c>
      <c r="C59" s="3" t="s">
        <v>40</v>
      </c>
      <c r="D59" s="9">
        <v>91380</v>
      </c>
      <c r="E59" s="9">
        <v>2E-3</v>
      </c>
      <c r="F59" s="14">
        <v>1885.8850199999999</v>
      </c>
    </row>
    <row r="60" spans="1:6" x14ac:dyDescent="0.25">
      <c r="A60" s="2">
        <v>46327</v>
      </c>
      <c r="B60" s="3" t="s">
        <v>42</v>
      </c>
      <c r="C60" s="3" t="s">
        <v>40</v>
      </c>
      <c r="D60" s="9">
        <v>91380</v>
      </c>
      <c r="E60" s="9">
        <v>2E-3</v>
      </c>
      <c r="F60" s="14">
        <v>1885.8850199999999</v>
      </c>
    </row>
    <row r="61" spans="1:6" x14ac:dyDescent="0.25">
      <c r="A61" s="2">
        <v>46357</v>
      </c>
      <c r="B61" s="3" t="s">
        <v>42</v>
      </c>
      <c r="C61" s="3" t="s">
        <v>40</v>
      </c>
      <c r="D61" s="9">
        <v>91380</v>
      </c>
      <c r="E61" s="9">
        <v>2E-3</v>
      </c>
      <c r="F61" s="14">
        <v>1885.8850199999999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4ECD-22B1-4E70-BA5E-21C39AF3ABF4}">
  <dimension ref="A1:F61"/>
  <sheetViews>
    <sheetView topLeftCell="A25" workbookViewId="0">
      <selection activeCell="F2" sqref="F2:F61"/>
    </sheetView>
  </sheetViews>
  <sheetFormatPr baseColWidth="10" defaultColWidth="9.140625" defaultRowHeight="15" x14ac:dyDescent="0.25"/>
  <cols>
    <col min="1" max="1" width="7.42578125" bestFit="1" customWidth="1"/>
    <col min="2" max="2" width="18" bestFit="1" customWidth="1"/>
    <col min="3" max="3" width="22" bestFit="1" customWidth="1"/>
    <col min="4" max="4" width="11.5703125" bestFit="1" customWidth="1"/>
    <col min="5" max="5" width="10.7109375" bestFit="1" customWidth="1"/>
    <col min="6" max="6" width="25.140625" bestFit="1" customWidth="1"/>
  </cols>
  <sheetData>
    <row r="1" spans="1:6" ht="46.5" customHeight="1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44562</v>
      </c>
      <c r="B2" s="3" t="s">
        <v>41</v>
      </c>
      <c r="C2" s="3" t="s">
        <v>40</v>
      </c>
      <c r="D2" s="9">
        <v>90902</v>
      </c>
      <c r="E2" s="9">
        <v>2E-3</v>
      </c>
      <c r="F2" s="9"/>
    </row>
    <row r="3" spans="1:6" x14ac:dyDescent="0.25">
      <c r="A3" s="2">
        <v>44593</v>
      </c>
      <c r="B3" s="3" t="s">
        <v>41</v>
      </c>
      <c r="C3" s="3" t="s">
        <v>40</v>
      </c>
      <c r="D3" s="9">
        <v>90902</v>
      </c>
      <c r="E3" s="9">
        <v>2E-3</v>
      </c>
      <c r="F3" s="9"/>
    </row>
    <row r="4" spans="1:6" x14ac:dyDescent="0.25">
      <c r="A4" s="2">
        <v>44621</v>
      </c>
      <c r="B4" s="3" t="s">
        <v>41</v>
      </c>
      <c r="C4" s="3" t="s">
        <v>40</v>
      </c>
      <c r="D4" s="9">
        <v>90902</v>
      </c>
      <c r="E4" s="9">
        <v>2E-3</v>
      </c>
      <c r="F4" s="9"/>
    </row>
    <row r="5" spans="1:6" x14ac:dyDescent="0.25">
      <c r="A5" s="2">
        <v>44652</v>
      </c>
      <c r="B5" s="3" t="s">
        <v>41</v>
      </c>
      <c r="C5" s="3" t="s">
        <v>40</v>
      </c>
      <c r="D5" s="9">
        <v>90902</v>
      </c>
      <c r="E5" s="9">
        <v>2E-3</v>
      </c>
      <c r="F5" s="14">
        <v>0</v>
      </c>
    </row>
    <row r="6" spans="1:6" x14ac:dyDescent="0.25">
      <c r="A6" s="2">
        <v>44682</v>
      </c>
      <c r="B6" s="3" t="s">
        <v>41</v>
      </c>
      <c r="C6" s="3" t="s">
        <v>40</v>
      </c>
      <c r="D6" s="9">
        <v>90902</v>
      </c>
      <c r="E6" s="9">
        <v>2E-3</v>
      </c>
      <c r="F6" s="14">
        <v>0</v>
      </c>
    </row>
    <row r="7" spans="1:6" x14ac:dyDescent="0.25">
      <c r="A7" s="2">
        <v>44713</v>
      </c>
      <c r="B7" s="3" t="s">
        <v>41</v>
      </c>
      <c r="C7" s="3" t="s">
        <v>40</v>
      </c>
      <c r="D7" s="9">
        <v>90902</v>
      </c>
      <c r="E7" s="9">
        <v>2E-3</v>
      </c>
      <c r="F7" s="14">
        <v>0</v>
      </c>
    </row>
    <row r="8" spans="1:6" x14ac:dyDescent="0.25">
      <c r="A8" s="2">
        <v>44743</v>
      </c>
      <c r="B8" s="3" t="s">
        <v>41</v>
      </c>
      <c r="C8" s="3" t="s">
        <v>40</v>
      </c>
      <c r="D8" s="9">
        <v>90902</v>
      </c>
      <c r="E8" s="9">
        <v>2E-3</v>
      </c>
      <c r="F8" s="14">
        <v>800</v>
      </c>
    </row>
    <row r="9" spans="1:6" x14ac:dyDescent="0.25">
      <c r="A9" s="2">
        <v>44774</v>
      </c>
      <c r="B9" s="3" t="s">
        <v>41</v>
      </c>
      <c r="C9" s="3" t="s">
        <v>40</v>
      </c>
      <c r="D9" s="9">
        <v>90902</v>
      </c>
      <c r="E9" s="9">
        <v>2E-3</v>
      </c>
      <c r="F9" s="14">
        <v>800</v>
      </c>
    </row>
    <row r="10" spans="1:6" x14ac:dyDescent="0.25">
      <c r="A10" s="2">
        <v>44805</v>
      </c>
      <c r="B10" s="3" t="s">
        <v>41</v>
      </c>
      <c r="C10" s="3" t="s">
        <v>40</v>
      </c>
      <c r="D10" s="9">
        <v>90902</v>
      </c>
      <c r="E10" s="9">
        <v>2E-3</v>
      </c>
      <c r="F10" s="14">
        <v>800</v>
      </c>
    </row>
    <row r="11" spans="1:6" x14ac:dyDescent="0.25">
      <c r="A11" s="2">
        <v>44835</v>
      </c>
      <c r="B11" s="3" t="s">
        <v>41</v>
      </c>
      <c r="C11" s="3" t="s">
        <v>40</v>
      </c>
      <c r="D11" s="9">
        <v>90902</v>
      </c>
      <c r="E11" s="9">
        <v>2E-3</v>
      </c>
      <c r="F11" s="14">
        <v>1200</v>
      </c>
    </row>
    <row r="12" spans="1:6" x14ac:dyDescent="0.25">
      <c r="A12" s="2">
        <v>44866</v>
      </c>
      <c r="B12" s="3" t="s">
        <v>41</v>
      </c>
      <c r="C12" s="3" t="s">
        <v>40</v>
      </c>
      <c r="D12" s="9">
        <v>90902</v>
      </c>
      <c r="E12" s="9">
        <v>2E-3</v>
      </c>
      <c r="F12" s="14">
        <v>1200</v>
      </c>
    </row>
    <row r="13" spans="1:6" x14ac:dyDescent="0.25">
      <c r="A13" s="2">
        <v>44896</v>
      </c>
      <c r="B13" s="3" t="s">
        <v>41</v>
      </c>
      <c r="C13" s="3" t="s">
        <v>40</v>
      </c>
      <c r="D13" s="9">
        <v>90902</v>
      </c>
      <c r="E13" s="9">
        <v>2E-3</v>
      </c>
      <c r="F13" s="14">
        <v>1200</v>
      </c>
    </row>
    <row r="14" spans="1:6" x14ac:dyDescent="0.25">
      <c r="A14" s="2">
        <v>44927</v>
      </c>
      <c r="B14" s="3" t="s">
        <v>41</v>
      </c>
      <c r="C14" s="3" t="s">
        <v>40</v>
      </c>
      <c r="D14" s="9">
        <v>90902</v>
      </c>
      <c r="E14" s="9">
        <v>2E-3</v>
      </c>
      <c r="F14" s="14">
        <v>1800</v>
      </c>
    </row>
    <row r="15" spans="1:6" x14ac:dyDescent="0.25">
      <c r="A15" s="2">
        <v>44958</v>
      </c>
      <c r="B15" s="3" t="s">
        <v>41</v>
      </c>
      <c r="C15" s="3" t="s">
        <v>40</v>
      </c>
      <c r="D15" s="9">
        <v>90902</v>
      </c>
      <c r="E15" s="9">
        <v>2E-3</v>
      </c>
      <c r="F15" s="14">
        <v>1800</v>
      </c>
    </row>
    <row r="16" spans="1:6" x14ac:dyDescent="0.25">
      <c r="A16" s="2">
        <v>44986</v>
      </c>
      <c r="B16" s="3" t="s">
        <v>41</v>
      </c>
      <c r="C16" s="3" t="s">
        <v>40</v>
      </c>
      <c r="D16" s="9">
        <v>90902</v>
      </c>
      <c r="E16" s="9">
        <v>2E-3</v>
      </c>
      <c r="F16" s="14">
        <v>1800</v>
      </c>
    </row>
    <row r="17" spans="1:6" x14ac:dyDescent="0.25">
      <c r="A17" s="2">
        <v>45017</v>
      </c>
      <c r="B17" s="3" t="s">
        <v>41</v>
      </c>
      <c r="C17" s="3" t="s">
        <v>40</v>
      </c>
      <c r="D17" s="9">
        <v>90902</v>
      </c>
      <c r="E17" s="9">
        <v>2E-3</v>
      </c>
      <c r="F17" s="14">
        <v>1800</v>
      </c>
    </row>
    <row r="18" spans="1:6" x14ac:dyDescent="0.25">
      <c r="A18" s="2">
        <v>45047</v>
      </c>
      <c r="B18" s="3" t="s">
        <v>41</v>
      </c>
      <c r="C18" s="3" t="s">
        <v>40</v>
      </c>
      <c r="D18" s="9">
        <v>90902</v>
      </c>
      <c r="E18" s="9">
        <v>2E-3</v>
      </c>
      <c r="F18" s="14">
        <v>1800</v>
      </c>
    </row>
    <row r="19" spans="1:6" x14ac:dyDescent="0.25">
      <c r="A19" s="2">
        <v>45078</v>
      </c>
      <c r="B19" s="3" t="s">
        <v>41</v>
      </c>
      <c r="C19" s="3" t="s">
        <v>40</v>
      </c>
      <c r="D19" s="9">
        <v>90902</v>
      </c>
      <c r="E19" s="9">
        <v>2E-3</v>
      </c>
      <c r="F19" s="14">
        <v>1800</v>
      </c>
    </row>
    <row r="20" spans="1:6" x14ac:dyDescent="0.25">
      <c r="A20" s="2">
        <v>45108</v>
      </c>
      <c r="B20" s="3" t="s">
        <v>41</v>
      </c>
      <c r="C20" s="3" t="s">
        <v>40</v>
      </c>
      <c r="D20" s="9">
        <v>90902</v>
      </c>
      <c r="E20" s="9">
        <v>2E-3</v>
      </c>
      <c r="F20" s="14">
        <v>1800</v>
      </c>
    </row>
    <row r="21" spans="1:6" x14ac:dyDescent="0.25">
      <c r="A21" s="2">
        <v>45139</v>
      </c>
      <c r="B21" s="3" t="s">
        <v>41</v>
      </c>
      <c r="C21" s="3" t="s">
        <v>40</v>
      </c>
      <c r="D21" s="9">
        <v>90902</v>
      </c>
      <c r="E21" s="9">
        <v>2E-3</v>
      </c>
      <c r="F21" s="14">
        <v>1800</v>
      </c>
    </row>
    <row r="22" spans="1:6" x14ac:dyDescent="0.25">
      <c r="A22" s="2">
        <v>45170</v>
      </c>
      <c r="B22" s="3" t="s">
        <v>41</v>
      </c>
      <c r="C22" s="3" t="s">
        <v>40</v>
      </c>
      <c r="D22" s="9">
        <v>90902</v>
      </c>
      <c r="E22" s="9">
        <v>2E-3</v>
      </c>
      <c r="F22" s="14">
        <v>1800</v>
      </c>
    </row>
    <row r="23" spans="1:6" x14ac:dyDescent="0.25">
      <c r="A23" s="2">
        <v>45200</v>
      </c>
      <c r="B23" s="3" t="s">
        <v>41</v>
      </c>
      <c r="C23" s="3" t="s">
        <v>40</v>
      </c>
      <c r="D23" s="9">
        <v>90902</v>
      </c>
      <c r="E23" s="9">
        <v>2E-3</v>
      </c>
      <c r="F23" s="14">
        <v>1800</v>
      </c>
    </row>
    <row r="24" spans="1:6" x14ac:dyDescent="0.25">
      <c r="A24" s="2">
        <v>45231</v>
      </c>
      <c r="B24" s="3" t="s">
        <v>41</v>
      </c>
      <c r="C24" s="3" t="s">
        <v>40</v>
      </c>
      <c r="D24" s="9">
        <v>90902</v>
      </c>
      <c r="E24" s="9">
        <v>2E-3</v>
      </c>
      <c r="F24" s="14">
        <v>1800</v>
      </c>
    </row>
    <row r="25" spans="1:6" x14ac:dyDescent="0.25">
      <c r="A25" s="2">
        <v>45261</v>
      </c>
      <c r="B25" s="3" t="s">
        <v>41</v>
      </c>
      <c r="C25" s="3" t="s">
        <v>40</v>
      </c>
      <c r="D25" s="9">
        <v>90902</v>
      </c>
      <c r="E25" s="9">
        <v>2E-3</v>
      </c>
      <c r="F25" s="14">
        <v>1800</v>
      </c>
    </row>
    <row r="26" spans="1:6" x14ac:dyDescent="0.25">
      <c r="A26" s="2">
        <v>45292</v>
      </c>
      <c r="B26" s="3" t="s">
        <v>41</v>
      </c>
      <c r="C26" s="3" t="s">
        <v>40</v>
      </c>
      <c r="D26" s="9">
        <v>90902</v>
      </c>
      <c r="E26" s="9">
        <v>2E-3</v>
      </c>
      <c r="F26" s="14">
        <v>2500</v>
      </c>
    </row>
    <row r="27" spans="1:6" x14ac:dyDescent="0.25">
      <c r="A27" s="2">
        <v>45323</v>
      </c>
      <c r="B27" s="3" t="s">
        <v>41</v>
      </c>
      <c r="C27" s="3" t="s">
        <v>40</v>
      </c>
      <c r="D27" s="9">
        <v>90902</v>
      </c>
      <c r="E27" s="9">
        <v>2E-3</v>
      </c>
      <c r="F27" s="14">
        <v>2500</v>
      </c>
    </row>
    <row r="28" spans="1:6" x14ac:dyDescent="0.25">
      <c r="A28" s="2">
        <v>45352</v>
      </c>
      <c r="B28" s="3" t="s">
        <v>41</v>
      </c>
      <c r="C28" s="3" t="s">
        <v>40</v>
      </c>
      <c r="D28" s="9">
        <v>90902</v>
      </c>
      <c r="E28" s="9">
        <v>2E-3</v>
      </c>
      <c r="F28" s="14">
        <v>2500</v>
      </c>
    </row>
    <row r="29" spans="1:6" x14ac:dyDescent="0.25">
      <c r="A29" s="2">
        <v>45383</v>
      </c>
      <c r="B29" s="3" t="s">
        <v>41</v>
      </c>
      <c r="C29" s="3" t="s">
        <v>40</v>
      </c>
      <c r="D29" s="9">
        <v>90902</v>
      </c>
      <c r="E29" s="9">
        <v>2E-3</v>
      </c>
      <c r="F29" s="14">
        <v>2500</v>
      </c>
    </row>
    <row r="30" spans="1:6" x14ac:dyDescent="0.25">
      <c r="A30" s="2">
        <v>45413</v>
      </c>
      <c r="B30" s="3" t="s">
        <v>41</v>
      </c>
      <c r="C30" s="3" t="s">
        <v>40</v>
      </c>
      <c r="D30" s="9">
        <v>90902</v>
      </c>
      <c r="E30" s="9">
        <v>2E-3</v>
      </c>
      <c r="F30" s="14">
        <v>2500</v>
      </c>
    </row>
    <row r="31" spans="1:6" x14ac:dyDescent="0.25">
      <c r="A31" s="2">
        <v>45444</v>
      </c>
      <c r="B31" s="3" t="s">
        <v>41</v>
      </c>
      <c r="C31" s="3" t="s">
        <v>40</v>
      </c>
      <c r="D31" s="9">
        <v>90902</v>
      </c>
      <c r="E31" s="9">
        <v>2E-3</v>
      </c>
      <c r="F31" s="14">
        <v>2500</v>
      </c>
    </row>
    <row r="32" spans="1:6" x14ac:dyDescent="0.25">
      <c r="A32" s="2">
        <v>45474</v>
      </c>
      <c r="B32" s="3" t="s">
        <v>41</v>
      </c>
      <c r="C32" s="3" t="s">
        <v>40</v>
      </c>
      <c r="D32" s="9">
        <v>90902</v>
      </c>
      <c r="E32" s="9">
        <v>2E-3</v>
      </c>
      <c r="F32" s="14">
        <v>2500</v>
      </c>
    </row>
    <row r="33" spans="1:6" x14ac:dyDescent="0.25">
      <c r="A33" s="2">
        <v>45505</v>
      </c>
      <c r="B33" s="3" t="s">
        <v>41</v>
      </c>
      <c r="C33" s="3" t="s">
        <v>40</v>
      </c>
      <c r="D33" s="9">
        <v>90902</v>
      </c>
      <c r="E33" s="9">
        <v>2E-3</v>
      </c>
      <c r="F33" s="14">
        <v>2500</v>
      </c>
    </row>
    <row r="34" spans="1:6" x14ac:dyDescent="0.25">
      <c r="A34" s="2">
        <v>45536</v>
      </c>
      <c r="B34" s="3" t="s">
        <v>41</v>
      </c>
      <c r="C34" s="3" t="s">
        <v>40</v>
      </c>
      <c r="D34" s="9">
        <v>90902</v>
      </c>
      <c r="E34" s="9">
        <v>2E-3</v>
      </c>
      <c r="F34" s="14">
        <v>2500</v>
      </c>
    </row>
    <row r="35" spans="1:6" x14ac:dyDescent="0.25">
      <c r="A35" s="2">
        <v>45566</v>
      </c>
      <c r="B35" s="3" t="s">
        <v>41</v>
      </c>
      <c r="C35" s="3" t="s">
        <v>40</v>
      </c>
      <c r="D35" s="9">
        <v>90902</v>
      </c>
      <c r="E35" s="9">
        <v>2E-3</v>
      </c>
      <c r="F35" s="14">
        <v>2500</v>
      </c>
    </row>
    <row r="36" spans="1:6" x14ac:dyDescent="0.25">
      <c r="A36" s="2">
        <v>45597</v>
      </c>
      <c r="B36" s="3" t="s">
        <v>41</v>
      </c>
      <c r="C36" s="3" t="s">
        <v>40</v>
      </c>
      <c r="D36" s="9">
        <v>90902</v>
      </c>
      <c r="E36" s="9">
        <v>2E-3</v>
      </c>
      <c r="F36" s="14">
        <v>2500</v>
      </c>
    </row>
    <row r="37" spans="1:6" x14ac:dyDescent="0.25">
      <c r="A37" s="2">
        <v>45627</v>
      </c>
      <c r="B37" s="3" t="s">
        <v>41</v>
      </c>
      <c r="C37" s="3" t="s">
        <v>40</v>
      </c>
      <c r="D37" s="9">
        <v>90902</v>
      </c>
      <c r="E37" s="9">
        <v>2E-3</v>
      </c>
      <c r="F37" s="14">
        <v>2500</v>
      </c>
    </row>
    <row r="38" spans="1:6" x14ac:dyDescent="0.25">
      <c r="A38" s="2">
        <v>45658</v>
      </c>
      <c r="B38" s="3" t="s">
        <v>41</v>
      </c>
      <c r="C38" s="3" t="s">
        <v>40</v>
      </c>
      <c r="D38" s="9">
        <v>90902</v>
      </c>
      <c r="E38" s="9">
        <v>2E-3</v>
      </c>
      <c r="F38" s="14">
        <v>2500</v>
      </c>
    </row>
    <row r="39" spans="1:6" x14ac:dyDescent="0.25">
      <c r="A39" s="2">
        <v>45689</v>
      </c>
      <c r="B39" s="3" t="s">
        <v>41</v>
      </c>
      <c r="C39" s="3" t="s">
        <v>40</v>
      </c>
      <c r="D39" s="9">
        <v>90902</v>
      </c>
      <c r="E39" s="9">
        <v>2E-3</v>
      </c>
      <c r="F39" s="14">
        <v>2500</v>
      </c>
    </row>
    <row r="40" spans="1:6" x14ac:dyDescent="0.25">
      <c r="A40" s="2">
        <v>45717</v>
      </c>
      <c r="B40" s="3" t="s">
        <v>41</v>
      </c>
      <c r="C40" s="3" t="s">
        <v>40</v>
      </c>
      <c r="D40" s="9">
        <v>90902</v>
      </c>
      <c r="E40" s="9">
        <v>2E-3</v>
      </c>
      <c r="F40" s="14">
        <v>2500</v>
      </c>
    </row>
    <row r="41" spans="1:6" x14ac:dyDescent="0.25">
      <c r="A41" s="2">
        <v>45748</v>
      </c>
      <c r="B41" s="3" t="s">
        <v>41</v>
      </c>
      <c r="C41" s="3" t="s">
        <v>40</v>
      </c>
      <c r="D41" s="9">
        <v>90902</v>
      </c>
      <c r="E41" s="9">
        <v>2E-3</v>
      </c>
      <c r="F41" s="14">
        <v>2500</v>
      </c>
    </row>
    <row r="42" spans="1:6" x14ac:dyDescent="0.25">
      <c r="A42" s="2">
        <v>45778</v>
      </c>
      <c r="B42" s="3" t="s">
        <v>41</v>
      </c>
      <c r="C42" s="3" t="s">
        <v>40</v>
      </c>
      <c r="D42" s="9">
        <v>90902</v>
      </c>
      <c r="E42" s="9">
        <v>2E-3</v>
      </c>
      <c r="F42" s="14">
        <v>2500</v>
      </c>
    </row>
    <row r="43" spans="1:6" x14ac:dyDescent="0.25">
      <c r="A43" s="2">
        <v>45809</v>
      </c>
      <c r="B43" s="3" t="s">
        <v>41</v>
      </c>
      <c r="C43" s="3" t="s">
        <v>40</v>
      </c>
      <c r="D43" s="9">
        <v>90902</v>
      </c>
      <c r="E43" s="9">
        <v>2E-3</v>
      </c>
      <c r="F43" s="14">
        <v>2500</v>
      </c>
    </row>
    <row r="44" spans="1:6" x14ac:dyDescent="0.25">
      <c r="A44" s="2">
        <v>45839</v>
      </c>
      <c r="B44" s="3" t="s">
        <v>41</v>
      </c>
      <c r="C44" s="3" t="s">
        <v>40</v>
      </c>
      <c r="D44" s="9">
        <v>90902</v>
      </c>
      <c r="E44" s="9">
        <v>2E-3</v>
      </c>
      <c r="F44" s="14">
        <v>2500</v>
      </c>
    </row>
    <row r="45" spans="1:6" x14ac:dyDescent="0.25">
      <c r="A45" s="2">
        <v>45870</v>
      </c>
      <c r="B45" s="3" t="s">
        <v>41</v>
      </c>
      <c r="C45" s="3" t="s">
        <v>40</v>
      </c>
      <c r="D45" s="9">
        <v>90902</v>
      </c>
      <c r="E45" s="9">
        <v>2E-3</v>
      </c>
      <c r="F45" s="14">
        <v>2500</v>
      </c>
    </row>
    <row r="46" spans="1:6" x14ac:dyDescent="0.25">
      <c r="A46" s="2">
        <v>45901</v>
      </c>
      <c r="B46" s="3" t="s">
        <v>41</v>
      </c>
      <c r="C46" s="3" t="s">
        <v>40</v>
      </c>
      <c r="D46" s="9">
        <v>90902</v>
      </c>
      <c r="E46" s="9">
        <v>2E-3</v>
      </c>
      <c r="F46" s="14">
        <v>2500</v>
      </c>
    </row>
    <row r="47" spans="1:6" x14ac:dyDescent="0.25">
      <c r="A47" s="2">
        <v>45931</v>
      </c>
      <c r="B47" s="3" t="s">
        <v>41</v>
      </c>
      <c r="C47" s="3" t="s">
        <v>40</v>
      </c>
      <c r="D47" s="9">
        <v>90902</v>
      </c>
      <c r="E47" s="9">
        <v>2E-3</v>
      </c>
      <c r="F47" s="14">
        <v>2500</v>
      </c>
    </row>
    <row r="48" spans="1:6" x14ac:dyDescent="0.25">
      <c r="A48" s="2">
        <v>45962</v>
      </c>
      <c r="B48" s="3" t="s">
        <v>41</v>
      </c>
      <c r="C48" s="3" t="s">
        <v>40</v>
      </c>
      <c r="D48" s="9">
        <v>90902</v>
      </c>
      <c r="E48" s="9">
        <v>2E-3</v>
      </c>
      <c r="F48" s="14">
        <v>2500</v>
      </c>
    </row>
    <row r="49" spans="1:6" x14ac:dyDescent="0.25">
      <c r="A49" s="2">
        <v>45992</v>
      </c>
      <c r="B49" s="3" t="s">
        <v>41</v>
      </c>
      <c r="C49" s="3" t="s">
        <v>40</v>
      </c>
      <c r="D49" s="9">
        <v>90902</v>
      </c>
      <c r="E49" s="9">
        <v>2E-3</v>
      </c>
      <c r="F49" s="14">
        <v>2500</v>
      </c>
    </row>
    <row r="50" spans="1:6" x14ac:dyDescent="0.25">
      <c r="A50" s="2">
        <v>46023</v>
      </c>
      <c r="B50" s="3" t="s">
        <v>41</v>
      </c>
      <c r="C50" s="3" t="s">
        <v>40</v>
      </c>
      <c r="D50" s="9">
        <v>90902</v>
      </c>
      <c r="E50" s="9">
        <v>2E-3</v>
      </c>
      <c r="F50" s="14">
        <v>2500</v>
      </c>
    </row>
    <row r="51" spans="1:6" x14ac:dyDescent="0.25">
      <c r="A51" s="2">
        <v>46054</v>
      </c>
      <c r="B51" s="3" t="s">
        <v>41</v>
      </c>
      <c r="C51" s="3" t="s">
        <v>40</v>
      </c>
      <c r="D51" s="9">
        <v>90902</v>
      </c>
      <c r="E51" s="9">
        <v>2E-3</v>
      </c>
      <c r="F51" s="14">
        <v>2500</v>
      </c>
    </row>
    <row r="52" spans="1:6" x14ac:dyDescent="0.25">
      <c r="A52" s="2">
        <v>46082</v>
      </c>
      <c r="B52" s="3" t="s">
        <v>41</v>
      </c>
      <c r="C52" s="3" t="s">
        <v>40</v>
      </c>
      <c r="D52" s="9">
        <v>90902</v>
      </c>
      <c r="E52" s="9">
        <v>2E-3</v>
      </c>
      <c r="F52" s="14">
        <v>2500</v>
      </c>
    </row>
    <row r="53" spans="1:6" x14ac:dyDescent="0.25">
      <c r="A53" s="2">
        <v>46113</v>
      </c>
      <c r="B53" s="3" t="s">
        <v>41</v>
      </c>
      <c r="C53" s="3" t="s">
        <v>40</v>
      </c>
      <c r="D53" s="9">
        <v>90902</v>
      </c>
      <c r="E53" s="9">
        <v>2E-3</v>
      </c>
      <c r="F53" s="14">
        <v>2500</v>
      </c>
    </row>
    <row r="54" spans="1:6" x14ac:dyDescent="0.25">
      <c r="A54" s="2">
        <v>46143</v>
      </c>
      <c r="B54" s="3" t="s">
        <v>41</v>
      </c>
      <c r="C54" s="3" t="s">
        <v>40</v>
      </c>
      <c r="D54" s="9">
        <v>90902</v>
      </c>
      <c r="E54" s="9">
        <v>2E-3</v>
      </c>
      <c r="F54" s="14">
        <v>2500</v>
      </c>
    </row>
    <row r="55" spans="1:6" x14ac:dyDescent="0.25">
      <c r="A55" s="2">
        <v>46174</v>
      </c>
      <c r="B55" s="3" t="s">
        <v>41</v>
      </c>
      <c r="C55" s="3" t="s">
        <v>40</v>
      </c>
      <c r="D55" s="9">
        <v>90902</v>
      </c>
      <c r="E55" s="9">
        <v>2E-3</v>
      </c>
      <c r="F55" s="14">
        <v>2500</v>
      </c>
    </row>
    <row r="56" spans="1:6" x14ac:dyDescent="0.25">
      <c r="A56" s="2">
        <v>46204</v>
      </c>
      <c r="B56" s="3" t="s">
        <v>41</v>
      </c>
      <c r="C56" s="3" t="s">
        <v>40</v>
      </c>
      <c r="D56" s="9">
        <v>90902</v>
      </c>
      <c r="E56" s="9">
        <v>2E-3</v>
      </c>
      <c r="F56" s="14">
        <v>2500</v>
      </c>
    </row>
    <row r="57" spans="1:6" x14ac:dyDescent="0.25">
      <c r="A57" s="2">
        <v>46235</v>
      </c>
      <c r="B57" s="3" t="s">
        <v>41</v>
      </c>
      <c r="C57" s="3" t="s">
        <v>40</v>
      </c>
      <c r="D57" s="9">
        <v>90902</v>
      </c>
      <c r="E57" s="9">
        <v>2E-3</v>
      </c>
      <c r="F57" s="14">
        <v>2500</v>
      </c>
    </row>
    <row r="58" spans="1:6" x14ac:dyDescent="0.25">
      <c r="A58" s="2">
        <v>46266</v>
      </c>
      <c r="B58" s="3" t="s">
        <v>41</v>
      </c>
      <c r="C58" s="3" t="s">
        <v>40</v>
      </c>
      <c r="D58" s="9">
        <v>90902</v>
      </c>
      <c r="E58" s="9">
        <v>2E-3</v>
      </c>
      <c r="F58" s="14">
        <v>2500</v>
      </c>
    </row>
    <row r="59" spans="1:6" x14ac:dyDescent="0.25">
      <c r="A59" s="2">
        <v>46296</v>
      </c>
      <c r="B59" s="3" t="s">
        <v>41</v>
      </c>
      <c r="C59" s="3" t="s">
        <v>40</v>
      </c>
      <c r="D59" s="9">
        <v>90902</v>
      </c>
      <c r="E59" s="9">
        <v>2E-3</v>
      </c>
      <c r="F59" s="14">
        <v>2500</v>
      </c>
    </row>
    <row r="60" spans="1:6" x14ac:dyDescent="0.25">
      <c r="A60" s="2">
        <v>46327</v>
      </c>
      <c r="B60" s="3" t="s">
        <v>41</v>
      </c>
      <c r="C60" s="3" t="s">
        <v>40</v>
      </c>
      <c r="D60" s="9">
        <v>90902</v>
      </c>
      <c r="E60" s="9">
        <v>2E-3</v>
      </c>
      <c r="F60" s="14">
        <v>2500</v>
      </c>
    </row>
    <row r="61" spans="1:6" x14ac:dyDescent="0.25">
      <c r="A61" s="2">
        <v>46357</v>
      </c>
      <c r="B61" s="3" t="s">
        <v>41</v>
      </c>
      <c r="C61" s="3" t="s">
        <v>40</v>
      </c>
      <c r="D61" s="9">
        <v>90902</v>
      </c>
      <c r="E61" s="9">
        <v>2E-3</v>
      </c>
      <c r="F61" s="14">
        <v>2500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4D28-68E5-44D8-8661-E62ED9B7F5BB}">
  <dimension ref="A1:F61"/>
  <sheetViews>
    <sheetView topLeftCell="A25" workbookViewId="0">
      <selection activeCell="F2" sqref="F2:F61"/>
    </sheetView>
  </sheetViews>
  <sheetFormatPr baseColWidth="10" defaultColWidth="9.140625" defaultRowHeight="15" x14ac:dyDescent="0.25"/>
  <cols>
    <col min="1" max="1" width="7.42578125" bestFit="1" customWidth="1"/>
    <col min="2" max="2" width="43.28515625" bestFit="1" customWidth="1"/>
    <col min="3" max="3" width="17.28515625" bestFit="1" customWidth="1"/>
    <col min="4" max="4" width="11.5703125" bestFit="1" customWidth="1"/>
    <col min="5" max="5" width="10.7109375" bestFit="1" customWidth="1"/>
    <col min="6" max="6" width="28.42578125" style="4" bestFit="1" customWidth="1"/>
  </cols>
  <sheetData>
    <row r="1" spans="1:6" ht="45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10" t="s">
        <v>36</v>
      </c>
    </row>
    <row r="2" spans="1:6" x14ac:dyDescent="0.25">
      <c r="A2" s="2">
        <v>44652</v>
      </c>
      <c r="B2" s="3" t="s">
        <v>38</v>
      </c>
      <c r="C2" s="3" t="s">
        <v>39</v>
      </c>
      <c r="D2" s="9">
        <v>90.81</v>
      </c>
      <c r="E2" s="9">
        <v>1.9799334999999999E-3</v>
      </c>
      <c r="F2" s="9">
        <v>0</v>
      </c>
    </row>
    <row r="3" spans="1:6" x14ac:dyDescent="0.25">
      <c r="A3" s="2">
        <v>44682</v>
      </c>
      <c r="B3" s="3" t="s">
        <v>38</v>
      </c>
      <c r="C3" s="3" t="s">
        <v>39</v>
      </c>
      <c r="D3" s="9">
        <v>90.81</v>
      </c>
      <c r="E3" s="9">
        <v>1.9799334999999999E-3</v>
      </c>
      <c r="F3" s="9">
        <v>0</v>
      </c>
    </row>
    <row r="4" spans="1:6" x14ac:dyDescent="0.25">
      <c r="A4" s="2">
        <v>44713</v>
      </c>
      <c r="B4" s="3" t="s">
        <v>38</v>
      </c>
      <c r="C4" s="3" t="s">
        <v>39</v>
      </c>
      <c r="D4" s="9">
        <v>90.81</v>
      </c>
      <c r="E4" s="9">
        <v>1.9799334999999999E-3</v>
      </c>
      <c r="F4" s="9">
        <v>0</v>
      </c>
    </row>
    <row r="5" spans="1:6" x14ac:dyDescent="0.25">
      <c r="A5" s="2">
        <v>44743</v>
      </c>
      <c r="B5" s="3" t="s">
        <v>38</v>
      </c>
      <c r="C5" s="3" t="s">
        <v>39</v>
      </c>
      <c r="D5" s="9">
        <v>90.81</v>
      </c>
      <c r="E5" s="9">
        <v>1.9799334999999999E-3</v>
      </c>
      <c r="F5" s="9">
        <v>1000</v>
      </c>
    </row>
    <row r="6" spans="1:6" x14ac:dyDescent="0.25">
      <c r="A6" s="2">
        <v>44774</v>
      </c>
      <c r="B6" s="3" t="s">
        <v>38</v>
      </c>
      <c r="C6" s="3" t="s">
        <v>39</v>
      </c>
      <c r="D6" s="9">
        <v>90.81</v>
      </c>
      <c r="E6" s="9">
        <v>1.9799334999999999E-3</v>
      </c>
      <c r="F6" s="9">
        <v>1000</v>
      </c>
    </row>
    <row r="7" spans="1:6" x14ac:dyDescent="0.25">
      <c r="A7" s="2">
        <v>44805</v>
      </c>
      <c r="B7" s="3" t="s">
        <v>38</v>
      </c>
      <c r="C7" s="3" t="s">
        <v>39</v>
      </c>
      <c r="D7" s="9">
        <v>90.81</v>
      </c>
      <c r="E7" s="9">
        <v>1.9799334999999999E-3</v>
      </c>
      <c r="F7" s="9">
        <v>1000</v>
      </c>
    </row>
    <row r="8" spans="1:6" x14ac:dyDescent="0.25">
      <c r="A8" s="2">
        <v>44835</v>
      </c>
      <c r="B8" s="3" t="s">
        <v>38</v>
      </c>
      <c r="C8" s="3" t="s">
        <v>39</v>
      </c>
      <c r="D8" s="9">
        <v>90.81</v>
      </c>
      <c r="E8" s="9">
        <v>1.9799334999999999E-3</v>
      </c>
      <c r="F8" s="9">
        <v>1000</v>
      </c>
    </row>
    <row r="9" spans="1:6" x14ac:dyDescent="0.25">
      <c r="A9" s="2">
        <v>44866</v>
      </c>
      <c r="B9" s="3" t="s">
        <v>38</v>
      </c>
      <c r="C9" s="3" t="s">
        <v>39</v>
      </c>
      <c r="D9" s="9">
        <v>90.81</v>
      </c>
      <c r="E9" s="9">
        <v>1.9799334999999999E-3</v>
      </c>
      <c r="F9" s="9">
        <v>1000</v>
      </c>
    </row>
    <row r="10" spans="1:6" x14ac:dyDescent="0.25">
      <c r="A10" s="2">
        <v>44896</v>
      </c>
      <c r="B10" s="3" t="s">
        <v>38</v>
      </c>
      <c r="C10" s="3" t="s">
        <v>39</v>
      </c>
      <c r="D10" s="9">
        <v>90.81</v>
      </c>
      <c r="E10" s="9">
        <v>1.9799334999999999E-3</v>
      </c>
      <c r="F10" s="9">
        <v>1000</v>
      </c>
    </row>
    <row r="11" spans="1:6" x14ac:dyDescent="0.25">
      <c r="A11" s="2">
        <v>44927</v>
      </c>
      <c r="B11" s="3" t="s">
        <v>38</v>
      </c>
      <c r="C11" s="3" t="s">
        <v>39</v>
      </c>
      <c r="D11" s="9">
        <v>90.81</v>
      </c>
      <c r="E11" s="9">
        <v>1.9799334999999999E-3</v>
      </c>
      <c r="F11" s="9">
        <v>2000</v>
      </c>
    </row>
    <row r="12" spans="1:6" x14ac:dyDescent="0.25">
      <c r="A12" s="2">
        <v>44958</v>
      </c>
      <c r="B12" s="3" t="s">
        <v>38</v>
      </c>
      <c r="C12" s="3" t="s">
        <v>39</v>
      </c>
      <c r="D12" s="9">
        <v>90.81</v>
      </c>
      <c r="E12" s="9">
        <v>1.9799334999999999E-3</v>
      </c>
      <c r="F12" s="9">
        <v>2000</v>
      </c>
    </row>
    <row r="13" spans="1:6" x14ac:dyDescent="0.25">
      <c r="A13" s="2">
        <v>44986</v>
      </c>
      <c r="B13" s="3" t="s">
        <v>38</v>
      </c>
      <c r="C13" s="3" t="s">
        <v>39</v>
      </c>
      <c r="D13" s="9">
        <v>90.81</v>
      </c>
      <c r="E13" s="9">
        <v>1.9799334999999999E-3</v>
      </c>
      <c r="F13" s="9">
        <v>2000</v>
      </c>
    </row>
    <row r="14" spans="1:6" x14ac:dyDescent="0.25">
      <c r="A14" s="2">
        <v>45017</v>
      </c>
      <c r="B14" s="3" t="s">
        <v>38</v>
      </c>
      <c r="C14" s="3" t="s">
        <v>39</v>
      </c>
      <c r="D14" s="9">
        <v>90.81</v>
      </c>
      <c r="E14" s="9">
        <v>1.9799334999999999E-3</v>
      </c>
      <c r="F14" s="9">
        <v>2000</v>
      </c>
    </row>
    <row r="15" spans="1:6" x14ac:dyDescent="0.25">
      <c r="A15" s="2">
        <v>45047</v>
      </c>
      <c r="B15" s="3" t="s">
        <v>38</v>
      </c>
      <c r="C15" s="3" t="s">
        <v>39</v>
      </c>
      <c r="D15" s="9">
        <v>90.81</v>
      </c>
      <c r="E15" s="9">
        <v>1.9799334999999999E-3</v>
      </c>
      <c r="F15" s="9">
        <v>2000</v>
      </c>
    </row>
    <row r="16" spans="1:6" x14ac:dyDescent="0.25">
      <c r="A16" s="2">
        <v>45078</v>
      </c>
      <c r="B16" s="3" t="s">
        <v>38</v>
      </c>
      <c r="C16" s="3" t="s">
        <v>39</v>
      </c>
      <c r="D16" s="9">
        <v>90.81</v>
      </c>
      <c r="E16" s="9">
        <v>1.9799334999999999E-3</v>
      </c>
      <c r="F16" s="9">
        <v>2000</v>
      </c>
    </row>
    <row r="17" spans="1:6" x14ac:dyDescent="0.25">
      <c r="A17" s="2">
        <v>45108</v>
      </c>
      <c r="B17" s="3" t="s">
        <v>38</v>
      </c>
      <c r="C17" s="3" t="s">
        <v>39</v>
      </c>
      <c r="D17" s="9">
        <v>90.81</v>
      </c>
      <c r="E17" s="9">
        <v>1.9799334999999999E-3</v>
      </c>
      <c r="F17" s="9">
        <v>2000</v>
      </c>
    </row>
    <row r="18" spans="1:6" x14ac:dyDescent="0.25">
      <c r="A18" s="2">
        <v>45139</v>
      </c>
      <c r="B18" s="3" t="s">
        <v>38</v>
      </c>
      <c r="C18" s="3" t="s">
        <v>39</v>
      </c>
      <c r="D18" s="9">
        <v>90.81</v>
      </c>
      <c r="E18" s="9">
        <v>1.9799334999999999E-3</v>
      </c>
      <c r="F18" s="9">
        <v>2000</v>
      </c>
    </row>
    <row r="19" spans="1:6" x14ac:dyDescent="0.25">
      <c r="A19" s="2">
        <v>45170</v>
      </c>
      <c r="B19" s="3" t="s">
        <v>38</v>
      </c>
      <c r="C19" s="3" t="s">
        <v>39</v>
      </c>
      <c r="D19" s="9">
        <v>90.81</v>
      </c>
      <c r="E19" s="9">
        <v>1.9799334999999999E-3</v>
      </c>
      <c r="F19" s="9">
        <v>2000</v>
      </c>
    </row>
    <row r="20" spans="1:6" x14ac:dyDescent="0.25">
      <c r="A20" s="2">
        <v>45200</v>
      </c>
      <c r="B20" s="3" t="s">
        <v>38</v>
      </c>
      <c r="C20" s="3" t="s">
        <v>39</v>
      </c>
      <c r="D20" s="9">
        <v>90.81</v>
      </c>
      <c r="E20" s="9">
        <v>1.9799334999999999E-3</v>
      </c>
      <c r="F20" s="9">
        <v>2000</v>
      </c>
    </row>
    <row r="21" spans="1:6" x14ac:dyDescent="0.25">
      <c r="A21" s="2">
        <v>45231</v>
      </c>
      <c r="B21" s="3" t="s">
        <v>38</v>
      </c>
      <c r="C21" s="3" t="s">
        <v>39</v>
      </c>
      <c r="D21" s="9">
        <v>90.81</v>
      </c>
      <c r="E21" s="9">
        <v>1.9799334999999999E-3</v>
      </c>
      <c r="F21" s="9">
        <v>2000</v>
      </c>
    </row>
    <row r="22" spans="1:6" x14ac:dyDescent="0.25">
      <c r="A22" s="2">
        <v>45261</v>
      </c>
      <c r="B22" s="3" t="s">
        <v>38</v>
      </c>
      <c r="C22" s="3" t="s">
        <v>39</v>
      </c>
      <c r="D22" s="9">
        <v>90.81</v>
      </c>
      <c r="E22" s="9">
        <v>1.9799334999999999E-3</v>
      </c>
      <c r="F22" s="9">
        <v>2000</v>
      </c>
    </row>
    <row r="23" spans="1:6" x14ac:dyDescent="0.25">
      <c r="A23" s="2">
        <v>45292</v>
      </c>
      <c r="B23" s="3" t="s">
        <v>38</v>
      </c>
      <c r="C23" s="3" t="s">
        <v>39</v>
      </c>
      <c r="D23" s="9">
        <v>90.81</v>
      </c>
      <c r="E23" s="9">
        <v>1.9799334999999999E-3</v>
      </c>
      <c r="F23" s="9">
        <v>2000</v>
      </c>
    </row>
    <row r="24" spans="1:6" x14ac:dyDescent="0.25">
      <c r="A24" s="2">
        <v>45323</v>
      </c>
      <c r="B24" s="3" t="s">
        <v>38</v>
      </c>
      <c r="C24" s="3" t="s">
        <v>39</v>
      </c>
      <c r="D24" s="9">
        <v>90.81</v>
      </c>
      <c r="E24" s="9">
        <v>1.9799334999999999E-3</v>
      </c>
      <c r="F24" s="9">
        <v>2000</v>
      </c>
    </row>
    <row r="25" spans="1:6" x14ac:dyDescent="0.25">
      <c r="A25" s="2">
        <v>45352</v>
      </c>
      <c r="B25" s="3" t="s">
        <v>38</v>
      </c>
      <c r="C25" s="3" t="s">
        <v>39</v>
      </c>
      <c r="D25" s="9">
        <v>90.81</v>
      </c>
      <c r="E25" s="9">
        <v>1.9799334999999999E-3</v>
      </c>
      <c r="F25" s="9">
        <v>2000</v>
      </c>
    </row>
    <row r="26" spans="1:6" x14ac:dyDescent="0.25">
      <c r="A26" s="2">
        <v>45383</v>
      </c>
      <c r="B26" s="3" t="s">
        <v>38</v>
      </c>
      <c r="C26" s="3" t="s">
        <v>39</v>
      </c>
      <c r="D26" s="9">
        <v>90.81</v>
      </c>
      <c r="E26" s="9">
        <v>1.9799334999999999E-3</v>
      </c>
      <c r="F26" s="9">
        <v>2000</v>
      </c>
    </row>
    <row r="27" spans="1:6" x14ac:dyDescent="0.25">
      <c r="A27" s="2">
        <v>45413</v>
      </c>
      <c r="B27" s="3" t="s">
        <v>38</v>
      </c>
      <c r="C27" s="3" t="s">
        <v>39</v>
      </c>
      <c r="D27" s="9">
        <v>90.81</v>
      </c>
      <c r="E27" s="9">
        <v>1.9799334999999999E-3</v>
      </c>
      <c r="F27" s="9">
        <v>2000</v>
      </c>
    </row>
    <row r="28" spans="1:6" x14ac:dyDescent="0.25">
      <c r="A28" s="2">
        <v>45444</v>
      </c>
      <c r="B28" s="3" t="s">
        <v>38</v>
      </c>
      <c r="C28" s="3" t="s">
        <v>39</v>
      </c>
      <c r="D28" s="9">
        <v>90.81</v>
      </c>
      <c r="E28" s="9">
        <v>1.9799334999999999E-3</v>
      </c>
      <c r="F28" s="9">
        <v>2000</v>
      </c>
    </row>
    <row r="29" spans="1:6" x14ac:dyDescent="0.25">
      <c r="A29" s="2">
        <v>45474</v>
      </c>
      <c r="B29" s="3" t="s">
        <v>38</v>
      </c>
      <c r="C29" s="3" t="s">
        <v>39</v>
      </c>
      <c r="D29" s="9">
        <v>90.81</v>
      </c>
      <c r="E29" s="9">
        <v>1.9799334999999999E-3</v>
      </c>
      <c r="F29" s="9">
        <v>2000</v>
      </c>
    </row>
    <row r="30" spans="1:6" x14ac:dyDescent="0.25">
      <c r="A30" s="2">
        <v>45505</v>
      </c>
      <c r="B30" s="3" t="s">
        <v>38</v>
      </c>
      <c r="C30" s="3" t="s">
        <v>39</v>
      </c>
      <c r="D30" s="9">
        <v>90.81</v>
      </c>
      <c r="E30" s="9">
        <v>1.9799334999999999E-3</v>
      </c>
      <c r="F30" s="9">
        <v>2000</v>
      </c>
    </row>
    <row r="31" spans="1:6" x14ac:dyDescent="0.25">
      <c r="A31" s="2">
        <v>45536</v>
      </c>
      <c r="B31" s="3" t="s">
        <v>38</v>
      </c>
      <c r="C31" s="3" t="s">
        <v>39</v>
      </c>
      <c r="D31" s="9">
        <v>90.81</v>
      </c>
      <c r="E31" s="9">
        <v>1.9799334999999999E-3</v>
      </c>
      <c r="F31" s="9">
        <v>2000</v>
      </c>
    </row>
    <row r="32" spans="1:6" x14ac:dyDescent="0.25">
      <c r="A32" s="2">
        <v>45566</v>
      </c>
      <c r="B32" s="3" t="s">
        <v>38</v>
      </c>
      <c r="C32" s="3" t="s">
        <v>39</v>
      </c>
      <c r="D32" s="9">
        <v>90.81</v>
      </c>
      <c r="E32" s="9">
        <v>1.9799334999999999E-3</v>
      </c>
      <c r="F32" s="9">
        <v>2000</v>
      </c>
    </row>
    <row r="33" spans="1:6" x14ac:dyDescent="0.25">
      <c r="A33" s="2">
        <v>45597</v>
      </c>
      <c r="B33" s="3" t="s">
        <v>38</v>
      </c>
      <c r="C33" s="3" t="s">
        <v>39</v>
      </c>
      <c r="D33" s="9">
        <v>90.81</v>
      </c>
      <c r="E33" s="9">
        <v>1.9799334999999999E-3</v>
      </c>
      <c r="F33" s="9">
        <v>2000</v>
      </c>
    </row>
    <row r="34" spans="1:6" x14ac:dyDescent="0.25">
      <c r="A34" s="2">
        <v>45627</v>
      </c>
      <c r="B34" s="3" t="s">
        <v>38</v>
      </c>
      <c r="C34" s="3" t="s">
        <v>39</v>
      </c>
      <c r="D34" s="9">
        <v>90.81</v>
      </c>
      <c r="E34" s="9">
        <v>1.9799334999999999E-3</v>
      </c>
      <c r="F34" s="9">
        <v>2000</v>
      </c>
    </row>
    <row r="35" spans="1:6" x14ac:dyDescent="0.25">
      <c r="A35" s="2">
        <v>45658</v>
      </c>
      <c r="B35" s="3" t="s">
        <v>38</v>
      </c>
      <c r="C35" s="3" t="s">
        <v>39</v>
      </c>
      <c r="D35" s="9">
        <v>90.81</v>
      </c>
      <c r="E35" s="9">
        <v>1.9799334999999999E-3</v>
      </c>
      <c r="F35" s="9">
        <v>2000</v>
      </c>
    </row>
    <row r="36" spans="1:6" x14ac:dyDescent="0.25">
      <c r="A36" s="2">
        <v>45689</v>
      </c>
      <c r="B36" s="3" t="s">
        <v>38</v>
      </c>
      <c r="C36" s="3" t="s">
        <v>39</v>
      </c>
      <c r="D36" s="9">
        <v>90.81</v>
      </c>
      <c r="E36" s="9">
        <v>1.9799334999999999E-3</v>
      </c>
      <c r="F36" s="9">
        <v>2000</v>
      </c>
    </row>
    <row r="37" spans="1:6" x14ac:dyDescent="0.25">
      <c r="A37" s="2">
        <v>45717</v>
      </c>
      <c r="B37" s="3" t="s">
        <v>38</v>
      </c>
      <c r="C37" s="3" t="s">
        <v>39</v>
      </c>
      <c r="D37" s="9">
        <v>90.81</v>
      </c>
      <c r="E37" s="9">
        <v>1.9799334999999999E-3</v>
      </c>
      <c r="F37" s="9">
        <v>2000</v>
      </c>
    </row>
    <row r="38" spans="1:6" x14ac:dyDescent="0.25">
      <c r="A38" s="2">
        <v>45748</v>
      </c>
      <c r="B38" s="3" t="s">
        <v>38</v>
      </c>
      <c r="C38" s="3" t="s">
        <v>39</v>
      </c>
      <c r="D38" s="9">
        <v>90.81</v>
      </c>
      <c r="E38" s="9">
        <v>1.9799334999999999E-3</v>
      </c>
      <c r="F38" s="9">
        <v>2000</v>
      </c>
    </row>
    <row r="39" spans="1:6" x14ac:dyDescent="0.25">
      <c r="A39" s="2">
        <v>45778</v>
      </c>
      <c r="B39" s="3" t="s">
        <v>38</v>
      </c>
      <c r="C39" s="3" t="s">
        <v>39</v>
      </c>
      <c r="D39" s="9">
        <v>90.81</v>
      </c>
      <c r="E39" s="9">
        <v>1.9799334999999999E-3</v>
      </c>
      <c r="F39" s="9">
        <v>2000</v>
      </c>
    </row>
    <row r="40" spans="1:6" x14ac:dyDescent="0.25">
      <c r="A40" s="2">
        <v>45809</v>
      </c>
      <c r="B40" s="3" t="s">
        <v>38</v>
      </c>
      <c r="C40" s="3" t="s">
        <v>39</v>
      </c>
      <c r="D40" s="9">
        <v>90.81</v>
      </c>
      <c r="E40" s="9">
        <v>1.9799334999999999E-3</v>
      </c>
      <c r="F40" s="9">
        <v>2000</v>
      </c>
    </row>
    <row r="41" spans="1:6" x14ac:dyDescent="0.25">
      <c r="A41" s="2">
        <v>45839</v>
      </c>
      <c r="B41" s="3" t="s">
        <v>38</v>
      </c>
      <c r="C41" s="3" t="s">
        <v>39</v>
      </c>
      <c r="D41" s="9">
        <v>90.81</v>
      </c>
      <c r="E41" s="9">
        <v>1.9799334999999999E-3</v>
      </c>
      <c r="F41" s="9">
        <v>2000</v>
      </c>
    </row>
    <row r="42" spans="1:6" x14ac:dyDescent="0.25">
      <c r="A42" s="2">
        <v>45870</v>
      </c>
      <c r="B42" s="3" t="s">
        <v>38</v>
      </c>
      <c r="C42" s="3" t="s">
        <v>39</v>
      </c>
      <c r="D42" s="9">
        <v>90.81</v>
      </c>
      <c r="E42" s="9">
        <v>1.9799334999999999E-3</v>
      </c>
      <c r="F42" s="9">
        <v>2000</v>
      </c>
    </row>
    <row r="43" spans="1:6" x14ac:dyDescent="0.25">
      <c r="A43" s="2">
        <v>45901</v>
      </c>
      <c r="B43" s="3" t="s">
        <v>38</v>
      </c>
      <c r="C43" s="3" t="s">
        <v>39</v>
      </c>
      <c r="D43" s="9">
        <v>90.81</v>
      </c>
      <c r="E43" s="9">
        <v>1.9799334999999999E-3</v>
      </c>
      <c r="F43" s="9">
        <v>2000</v>
      </c>
    </row>
    <row r="44" spans="1:6" x14ac:dyDescent="0.25">
      <c r="A44" s="2">
        <v>45931</v>
      </c>
      <c r="B44" s="3" t="s">
        <v>38</v>
      </c>
      <c r="C44" s="3" t="s">
        <v>39</v>
      </c>
      <c r="D44" s="9">
        <v>90.81</v>
      </c>
      <c r="E44" s="9">
        <v>1.9799334999999999E-3</v>
      </c>
      <c r="F44" s="9">
        <v>2000</v>
      </c>
    </row>
    <row r="45" spans="1:6" x14ac:dyDescent="0.25">
      <c r="A45" s="2">
        <v>45962</v>
      </c>
      <c r="B45" s="3" t="s">
        <v>38</v>
      </c>
      <c r="C45" s="3" t="s">
        <v>39</v>
      </c>
      <c r="D45" s="9">
        <v>90.81</v>
      </c>
      <c r="E45" s="9">
        <v>1.9799334999999999E-3</v>
      </c>
      <c r="F45" s="9">
        <v>2000</v>
      </c>
    </row>
    <row r="46" spans="1:6" x14ac:dyDescent="0.25">
      <c r="A46" s="2">
        <v>45992</v>
      </c>
      <c r="B46" s="3" t="s">
        <v>38</v>
      </c>
      <c r="C46" s="3" t="s">
        <v>39</v>
      </c>
      <c r="D46" s="9">
        <v>90.81</v>
      </c>
      <c r="E46" s="9">
        <v>1.9799334999999999E-3</v>
      </c>
      <c r="F46" s="9">
        <v>2000</v>
      </c>
    </row>
    <row r="47" spans="1:6" x14ac:dyDescent="0.25">
      <c r="A47" s="2">
        <v>46023</v>
      </c>
      <c r="B47" s="3" t="s">
        <v>38</v>
      </c>
      <c r="C47" s="3" t="s">
        <v>39</v>
      </c>
      <c r="D47" s="9">
        <v>90.81</v>
      </c>
      <c r="E47" s="9">
        <v>1.9799334999999999E-3</v>
      </c>
      <c r="F47" s="9">
        <v>2000</v>
      </c>
    </row>
    <row r="48" spans="1:6" x14ac:dyDescent="0.25">
      <c r="A48" s="2">
        <v>46054</v>
      </c>
      <c r="B48" s="3" t="s">
        <v>38</v>
      </c>
      <c r="C48" s="3" t="s">
        <v>39</v>
      </c>
      <c r="D48" s="9">
        <v>90.81</v>
      </c>
      <c r="E48" s="9">
        <v>1.9799334999999999E-3</v>
      </c>
      <c r="F48" s="9">
        <v>2000</v>
      </c>
    </row>
    <row r="49" spans="1:6" x14ac:dyDescent="0.25">
      <c r="A49" s="2">
        <v>46082</v>
      </c>
      <c r="B49" s="3" t="s">
        <v>38</v>
      </c>
      <c r="C49" s="3" t="s">
        <v>39</v>
      </c>
      <c r="D49" s="9">
        <v>90.81</v>
      </c>
      <c r="E49" s="9">
        <v>1.9799334999999999E-3</v>
      </c>
      <c r="F49" s="9">
        <v>2000</v>
      </c>
    </row>
    <row r="50" spans="1:6" x14ac:dyDescent="0.25">
      <c r="A50" s="2">
        <v>46113</v>
      </c>
      <c r="B50" s="3" t="s">
        <v>38</v>
      </c>
      <c r="C50" s="3" t="s">
        <v>39</v>
      </c>
      <c r="D50" s="9">
        <v>90.81</v>
      </c>
      <c r="E50" s="9">
        <v>1.9799334999999999E-3</v>
      </c>
      <c r="F50" s="9">
        <v>2000</v>
      </c>
    </row>
    <row r="51" spans="1:6" x14ac:dyDescent="0.25">
      <c r="A51" s="2">
        <v>46143</v>
      </c>
      <c r="B51" s="3" t="s">
        <v>38</v>
      </c>
      <c r="C51" s="3" t="s">
        <v>39</v>
      </c>
      <c r="D51" s="9">
        <v>90.81</v>
      </c>
      <c r="E51" s="9">
        <v>1.9799334999999999E-3</v>
      </c>
      <c r="F51" s="9">
        <v>2000</v>
      </c>
    </row>
    <row r="52" spans="1:6" x14ac:dyDescent="0.25">
      <c r="A52" s="2">
        <v>46174</v>
      </c>
      <c r="B52" s="3" t="s">
        <v>38</v>
      </c>
      <c r="C52" s="3" t="s">
        <v>39</v>
      </c>
      <c r="D52" s="9">
        <v>90.81</v>
      </c>
      <c r="E52" s="9">
        <v>1.9799334999999999E-3</v>
      </c>
      <c r="F52" s="9">
        <v>2000</v>
      </c>
    </row>
    <row r="53" spans="1:6" x14ac:dyDescent="0.25">
      <c r="A53" s="2">
        <v>46204</v>
      </c>
      <c r="B53" s="3" t="s">
        <v>38</v>
      </c>
      <c r="C53" s="3" t="s">
        <v>39</v>
      </c>
      <c r="D53" s="9">
        <v>90.81</v>
      </c>
      <c r="E53" s="9">
        <v>1.9799334999999999E-3</v>
      </c>
      <c r="F53" s="9">
        <v>2000</v>
      </c>
    </row>
    <row r="54" spans="1:6" x14ac:dyDescent="0.25">
      <c r="A54" s="2">
        <v>46235</v>
      </c>
      <c r="B54" s="3" t="s">
        <v>38</v>
      </c>
      <c r="C54" s="3" t="s">
        <v>39</v>
      </c>
      <c r="D54" s="9">
        <v>90.81</v>
      </c>
      <c r="E54" s="9">
        <v>1.9799334999999999E-3</v>
      </c>
      <c r="F54" s="9">
        <v>2000</v>
      </c>
    </row>
    <row r="55" spans="1:6" x14ac:dyDescent="0.25">
      <c r="A55" s="2">
        <v>46266</v>
      </c>
      <c r="B55" s="3" t="s">
        <v>38</v>
      </c>
      <c r="C55" s="3" t="s">
        <v>39</v>
      </c>
      <c r="D55" s="9">
        <v>90.81</v>
      </c>
      <c r="E55" s="9">
        <v>1.9799334999999999E-3</v>
      </c>
      <c r="F55" s="9">
        <v>2000</v>
      </c>
    </row>
    <row r="56" spans="1:6" x14ac:dyDescent="0.25">
      <c r="A56" s="2">
        <v>46296</v>
      </c>
      <c r="B56" s="3" t="s">
        <v>38</v>
      </c>
      <c r="C56" s="3" t="s">
        <v>39</v>
      </c>
      <c r="D56" s="9">
        <v>90.81</v>
      </c>
      <c r="E56" s="9">
        <v>1.9799334999999999E-3</v>
      </c>
      <c r="F56" s="9">
        <v>2000</v>
      </c>
    </row>
    <row r="57" spans="1:6" x14ac:dyDescent="0.25">
      <c r="A57" s="2">
        <v>46327</v>
      </c>
      <c r="B57" s="3" t="s">
        <v>38</v>
      </c>
      <c r="C57" s="3" t="s">
        <v>39</v>
      </c>
      <c r="D57" s="9">
        <v>90.81</v>
      </c>
      <c r="E57" s="9">
        <v>1.9799334999999999E-3</v>
      </c>
      <c r="F57" s="9">
        <v>2000</v>
      </c>
    </row>
    <row r="58" spans="1:6" x14ac:dyDescent="0.25">
      <c r="A58" s="2">
        <v>46357</v>
      </c>
      <c r="B58" s="3" t="s">
        <v>38</v>
      </c>
      <c r="C58" s="3" t="s">
        <v>39</v>
      </c>
      <c r="D58" s="9">
        <v>90.81</v>
      </c>
      <c r="E58" s="9">
        <v>1.9799334999999999E-3</v>
      </c>
      <c r="F58" s="9">
        <v>2000</v>
      </c>
    </row>
    <row r="59" spans="1:6" x14ac:dyDescent="0.25">
      <c r="A59" s="2">
        <v>46388</v>
      </c>
      <c r="B59" s="3" t="s">
        <v>38</v>
      </c>
      <c r="C59" s="3" t="s">
        <v>39</v>
      </c>
      <c r="D59" s="9">
        <v>90.81</v>
      </c>
      <c r="E59" s="9">
        <v>1.9799334999999999E-3</v>
      </c>
      <c r="F59" s="9">
        <v>2000</v>
      </c>
    </row>
    <row r="60" spans="1:6" x14ac:dyDescent="0.25">
      <c r="A60" s="2">
        <v>46419</v>
      </c>
      <c r="B60" s="3" t="s">
        <v>38</v>
      </c>
      <c r="C60" s="3" t="s">
        <v>39</v>
      </c>
      <c r="D60" s="9">
        <v>90.81</v>
      </c>
      <c r="E60" s="9">
        <v>1.9799334999999999E-3</v>
      </c>
      <c r="F60" s="9">
        <v>2000</v>
      </c>
    </row>
    <row r="61" spans="1:6" x14ac:dyDescent="0.25">
      <c r="A61" s="2">
        <v>46447</v>
      </c>
      <c r="B61" s="3" t="s">
        <v>38</v>
      </c>
      <c r="C61" s="3" t="s">
        <v>39</v>
      </c>
      <c r="D61" s="9">
        <v>90.81</v>
      </c>
      <c r="E61" s="9">
        <v>1.9799334999999999E-3</v>
      </c>
      <c r="F61" s="9">
        <v>2000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245F-4780-48B3-ACAF-3332DA4BB40B}">
  <dimension ref="A1:F61"/>
  <sheetViews>
    <sheetView zoomScale="90" zoomScaleNormal="90" workbookViewId="0">
      <selection activeCell="O27" sqref="O27"/>
    </sheetView>
  </sheetViews>
  <sheetFormatPr baseColWidth="10" defaultColWidth="9.140625" defaultRowHeight="15" x14ac:dyDescent="0.25"/>
  <cols>
    <col min="2" max="2" width="14.85546875" bestFit="1" customWidth="1"/>
    <col min="3" max="3" width="17.7109375" bestFit="1" customWidth="1"/>
    <col min="4" max="4" width="18.28515625" customWidth="1"/>
    <col min="5" max="5" width="19.28515625" bestFit="1" customWidth="1"/>
    <col min="6" max="6" width="33.28515625" customWidth="1"/>
  </cols>
  <sheetData>
    <row r="1" spans="1:6" ht="45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44562</v>
      </c>
      <c r="B2" s="3" t="s">
        <v>35</v>
      </c>
      <c r="C2" s="3" t="s">
        <v>34</v>
      </c>
      <c r="D2" s="9" t="s">
        <v>33</v>
      </c>
      <c r="E2" s="9">
        <v>0</v>
      </c>
      <c r="F2" s="9">
        <v>0</v>
      </c>
    </row>
    <row r="3" spans="1:6" x14ac:dyDescent="0.25">
      <c r="A3" s="2">
        <v>44593</v>
      </c>
      <c r="B3" s="3" t="s">
        <v>35</v>
      </c>
      <c r="C3" s="3" t="s">
        <v>34</v>
      </c>
      <c r="D3" s="9" t="s">
        <v>33</v>
      </c>
      <c r="E3" s="9">
        <v>0</v>
      </c>
      <c r="F3" s="9">
        <v>0</v>
      </c>
    </row>
    <row r="4" spans="1:6" x14ac:dyDescent="0.25">
      <c r="A4" s="2">
        <v>44621</v>
      </c>
      <c r="B4" s="3" t="s">
        <v>35</v>
      </c>
      <c r="C4" s="3" t="s">
        <v>34</v>
      </c>
      <c r="D4" s="9" t="s">
        <v>33</v>
      </c>
      <c r="E4" s="9">
        <v>0</v>
      </c>
      <c r="F4" s="9">
        <v>0</v>
      </c>
    </row>
    <row r="5" spans="1:6" x14ac:dyDescent="0.25">
      <c r="A5" s="2">
        <v>44652</v>
      </c>
      <c r="B5" s="3" t="s">
        <v>35</v>
      </c>
      <c r="C5" s="3" t="s">
        <v>34</v>
      </c>
      <c r="D5" s="9" t="s">
        <v>33</v>
      </c>
      <c r="E5" s="9">
        <v>0</v>
      </c>
      <c r="F5" s="9">
        <v>0</v>
      </c>
    </row>
    <row r="6" spans="1:6" x14ac:dyDescent="0.25">
      <c r="A6" s="2">
        <v>44682</v>
      </c>
      <c r="B6" s="3" t="s">
        <v>35</v>
      </c>
      <c r="C6" s="3" t="s">
        <v>34</v>
      </c>
      <c r="D6" s="9" t="s">
        <v>33</v>
      </c>
      <c r="E6" s="9">
        <v>0</v>
      </c>
      <c r="F6" s="9">
        <v>0</v>
      </c>
    </row>
    <row r="7" spans="1:6" x14ac:dyDescent="0.25">
      <c r="A7" s="2">
        <v>44713</v>
      </c>
      <c r="B7" s="3" t="s">
        <v>35</v>
      </c>
      <c r="C7" s="3" t="s">
        <v>34</v>
      </c>
      <c r="D7" s="9" t="s">
        <v>33</v>
      </c>
      <c r="E7" s="9">
        <v>0</v>
      </c>
      <c r="F7" s="9">
        <v>0</v>
      </c>
    </row>
    <row r="8" spans="1:6" x14ac:dyDescent="0.25">
      <c r="A8" s="2">
        <v>44743</v>
      </c>
      <c r="B8" s="3" t="s">
        <v>35</v>
      </c>
      <c r="C8" s="3" t="s">
        <v>34</v>
      </c>
      <c r="D8" s="9" t="s">
        <v>33</v>
      </c>
      <c r="E8" s="9">
        <v>1.9E-3</v>
      </c>
      <c r="F8" s="9">
        <v>0</v>
      </c>
    </row>
    <row r="9" spans="1:6" x14ac:dyDescent="0.25">
      <c r="A9" s="2">
        <v>44774</v>
      </c>
      <c r="B9" s="3" t="s">
        <v>35</v>
      </c>
      <c r="C9" s="3" t="s">
        <v>34</v>
      </c>
      <c r="D9" s="9" t="s">
        <v>33</v>
      </c>
      <c r="E9" s="9">
        <v>1.9E-3</v>
      </c>
      <c r="F9" s="9">
        <v>0</v>
      </c>
    </row>
    <row r="10" spans="1:6" x14ac:dyDescent="0.25">
      <c r="A10" s="2">
        <v>44805</v>
      </c>
      <c r="B10" s="3" t="s">
        <v>35</v>
      </c>
      <c r="C10" s="3" t="s">
        <v>34</v>
      </c>
      <c r="D10" s="9" t="s">
        <v>33</v>
      </c>
      <c r="E10" s="9">
        <v>1.9E-3</v>
      </c>
      <c r="F10" s="9">
        <v>0</v>
      </c>
    </row>
    <row r="11" spans="1:6" x14ac:dyDescent="0.25">
      <c r="A11" s="2">
        <v>44835</v>
      </c>
      <c r="B11" s="3" t="s">
        <v>35</v>
      </c>
      <c r="C11" s="3" t="s">
        <v>34</v>
      </c>
      <c r="D11" s="9" t="s">
        <v>33</v>
      </c>
      <c r="E11" s="9">
        <v>1.9E-3</v>
      </c>
      <c r="F11" s="9">
        <v>0</v>
      </c>
    </row>
    <row r="12" spans="1:6" x14ac:dyDescent="0.25">
      <c r="A12" s="2">
        <v>44866</v>
      </c>
      <c r="B12" s="3" t="s">
        <v>35</v>
      </c>
      <c r="C12" s="3" t="s">
        <v>34</v>
      </c>
      <c r="D12" s="9" t="s">
        <v>33</v>
      </c>
      <c r="E12" s="9">
        <v>1.9E-3</v>
      </c>
      <c r="F12" s="9">
        <v>0</v>
      </c>
    </row>
    <row r="13" spans="1:6" x14ac:dyDescent="0.25">
      <c r="A13" s="2">
        <v>44896</v>
      </c>
      <c r="B13" s="3" t="s">
        <v>35</v>
      </c>
      <c r="C13" s="3" t="s">
        <v>34</v>
      </c>
      <c r="D13" s="9" t="s">
        <v>33</v>
      </c>
      <c r="E13" s="9">
        <v>1.9E-3</v>
      </c>
      <c r="F13" s="9">
        <v>0</v>
      </c>
    </row>
    <row r="14" spans="1:6" x14ac:dyDescent="0.25">
      <c r="A14" s="2">
        <v>44927</v>
      </c>
      <c r="B14" s="3" t="s">
        <v>35</v>
      </c>
      <c r="C14" s="3" t="s">
        <v>34</v>
      </c>
      <c r="D14" s="9" t="s">
        <v>33</v>
      </c>
      <c r="E14" s="9">
        <v>1.9E-3</v>
      </c>
      <c r="F14" s="9">
        <v>0</v>
      </c>
    </row>
    <row r="15" spans="1:6" x14ac:dyDescent="0.25">
      <c r="A15" s="2">
        <v>44958</v>
      </c>
      <c r="B15" s="3" t="s">
        <v>35</v>
      </c>
      <c r="C15" s="3" t="s">
        <v>34</v>
      </c>
      <c r="D15" s="9" t="s">
        <v>33</v>
      </c>
      <c r="E15" s="9">
        <v>1.9E-3</v>
      </c>
      <c r="F15" s="9">
        <v>0</v>
      </c>
    </row>
    <row r="16" spans="1:6" x14ac:dyDescent="0.25">
      <c r="A16" s="2">
        <v>44986</v>
      </c>
      <c r="B16" s="3" t="s">
        <v>35</v>
      </c>
      <c r="C16" s="3" t="s">
        <v>34</v>
      </c>
      <c r="D16" s="9" t="s">
        <v>33</v>
      </c>
      <c r="E16" s="9">
        <v>1.9E-3</v>
      </c>
      <c r="F16" s="9">
        <v>0</v>
      </c>
    </row>
    <row r="17" spans="1:6" x14ac:dyDescent="0.25">
      <c r="A17" s="2">
        <v>45017</v>
      </c>
      <c r="B17" s="3" t="s">
        <v>35</v>
      </c>
      <c r="C17" s="3" t="s">
        <v>34</v>
      </c>
      <c r="D17" s="9" t="s">
        <v>33</v>
      </c>
      <c r="E17" s="9">
        <v>1.9E-3</v>
      </c>
      <c r="F17" s="9">
        <v>0</v>
      </c>
    </row>
    <row r="18" spans="1:6" x14ac:dyDescent="0.25">
      <c r="A18" s="2">
        <v>45047</v>
      </c>
      <c r="B18" s="3" t="s">
        <v>35</v>
      </c>
      <c r="C18" s="3" t="s">
        <v>34</v>
      </c>
      <c r="D18" s="9" t="s">
        <v>33</v>
      </c>
      <c r="E18" s="9">
        <v>1.9E-3</v>
      </c>
      <c r="F18" s="9">
        <v>0</v>
      </c>
    </row>
    <row r="19" spans="1:6" x14ac:dyDescent="0.25">
      <c r="A19" s="2">
        <v>45078</v>
      </c>
      <c r="B19" s="3" t="s">
        <v>35</v>
      </c>
      <c r="C19" s="3" t="s">
        <v>34</v>
      </c>
      <c r="D19" s="9" t="s">
        <v>33</v>
      </c>
      <c r="E19" s="9">
        <v>1.9E-3</v>
      </c>
      <c r="F19" s="9">
        <v>0</v>
      </c>
    </row>
    <row r="20" spans="1:6" x14ac:dyDescent="0.25">
      <c r="A20" s="2">
        <v>45108</v>
      </c>
      <c r="B20" s="3" t="s">
        <v>35</v>
      </c>
      <c r="C20" s="3" t="s">
        <v>34</v>
      </c>
      <c r="D20" s="9" t="s">
        <v>33</v>
      </c>
      <c r="E20" s="9">
        <v>1.9E-3</v>
      </c>
      <c r="F20" s="9">
        <v>0</v>
      </c>
    </row>
    <row r="21" spans="1:6" x14ac:dyDescent="0.25">
      <c r="A21" s="2">
        <v>45139</v>
      </c>
      <c r="B21" s="3" t="s">
        <v>35</v>
      </c>
      <c r="C21" s="3" t="s">
        <v>34</v>
      </c>
      <c r="D21" s="9" t="s">
        <v>33</v>
      </c>
      <c r="E21" s="9">
        <v>1.9E-3</v>
      </c>
      <c r="F21" s="9">
        <v>0</v>
      </c>
    </row>
    <row r="22" spans="1:6" x14ac:dyDescent="0.25">
      <c r="A22" s="2">
        <v>45170</v>
      </c>
      <c r="B22" s="3" t="s">
        <v>35</v>
      </c>
      <c r="C22" s="3" t="s">
        <v>34</v>
      </c>
      <c r="D22" s="9" t="s">
        <v>33</v>
      </c>
      <c r="E22" s="9">
        <v>1.9E-3</v>
      </c>
      <c r="F22" s="9">
        <v>0</v>
      </c>
    </row>
    <row r="23" spans="1:6" x14ac:dyDescent="0.25">
      <c r="A23" s="2">
        <v>45200</v>
      </c>
      <c r="B23" s="3" t="s">
        <v>35</v>
      </c>
      <c r="C23" s="3" t="s">
        <v>34</v>
      </c>
      <c r="D23" s="9" t="s">
        <v>33</v>
      </c>
      <c r="E23" s="9">
        <v>1.9E-3</v>
      </c>
      <c r="F23" s="9">
        <v>0</v>
      </c>
    </row>
    <row r="24" spans="1:6" x14ac:dyDescent="0.25">
      <c r="A24" s="2">
        <v>45231</v>
      </c>
      <c r="B24" s="3" t="s">
        <v>35</v>
      </c>
      <c r="C24" s="3" t="s">
        <v>34</v>
      </c>
      <c r="D24" s="9" t="s">
        <v>33</v>
      </c>
      <c r="E24" s="9">
        <v>1.9E-3</v>
      </c>
      <c r="F24" s="9">
        <v>0</v>
      </c>
    </row>
    <row r="25" spans="1:6" x14ac:dyDescent="0.25">
      <c r="A25" s="2">
        <v>45261</v>
      </c>
      <c r="B25" s="3" t="s">
        <v>35</v>
      </c>
      <c r="C25" s="3" t="s">
        <v>34</v>
      </c>
      <c r="D25" s="9" t="s">
        <v>33</v>
      </c>
      <c r="E25" s="9">
        <v>1.9E-3</v>
      </c>
      <c r="F25" s="9">
        <v>0</v>
      </c>
    </row>
    <row r="26" spans="1:6" x14ac:dyDescent="0.25">
      <c r="A26" s="2">
        <v>45292</v>
      </c>
      <c r="B26" s="3" t="s">
        <v>35</v>
      </c>
      <c r="C26" s="3" t="s">
        <v>34</v>
      </c>
      <c r="D26" s="9" t="s">
        <v>33</v>
      </c>
      <c r="E26" s="9">
        <v>1.9E-3</v>
      </c>
      <c r="F26" s="9">
        <v>0</v>
      </c>
    </row>
    <row r="27" spans="1:6" x14ac:dyDescent="0.25">
      <c r="A27" s="2">
        <v>45323</v>
      </c>
      <c r="B27" s="3" t="s">
        <v>35</v>
      </c>
      <c r="C27" s="3" t="s">
        <v>34</v>
      </c>
      <c r="D27" s="9" t="s">
        <v>33</v>
      </c>
      <c r="E27" s="9">
        <v>1.9E-3</v>
      </c>
      <c r="F27" s="9">
        <v>0</v>
      </c>
    </row>
    <row r="28" spans="1:6" x14ac:dyDescent="0.25">
      <c r="A28" s="2">
        <v>45352</v>
      </c>
      <c r="B28" s="3" t="s">
        <v>35</v>
      </c>
      <c r="C28" s="3" t="s">
        <v>34</v>
      </c>
      <c r="D28" s="9" t="s">
        <v>33</v>
      </c>
      <c r="E28" s="9">
        <v>1.9E-3</v>
      </c>
      <c r="F28" s="9">
        <v>0</v>
      </c>
    </row>
    <row r="29" spans="1:6" x14ac:dyDescent="0.25">
      <c r="A29" s="2">
        <v>45383</v>
      </c>
      <c r="B29" s="3" t="s">
        <v>35</v>
      </c>
      <c r="C29" s="3" t="s">
        <v>34</v>
      </c>
      <c r="D29" s="9" t="s">
        <v>33</v>
      </c>
      <c r="E29" s="9">
        <v>1.9E-3</v>
      </c>
      <c r="F29" s="9">
        <v>0</v>
      </c>
    </row>
    <row r="30" spans="1:6" x14ac:dyDescent="0.25">
      <c r="A30" s="2">
        <v>45413</v>
      </c>
      <c r="B30" s="3" t="s">
        <v>35</v>
      </c>
      <c r="C30" s="3" t="s">
        <v>34</v>
      </c>
      <c r="D30" s="9" t="s">
        <v>33</v>
      </c>
      <c r="E30" s="9">
        <v>1.9E-3</v>
      </c>
      <c r="F30" s="9">
        <v>0</v>
      </c>
    </row>
    <row r="31" spans="1:6" x14ac:dyDescent="0.25">
      <c r="A31" s="2">
        <v>45444</v>
      </c>
      <c r="B31" s="3" t="s">
        <v>35</v>
      </c>
      <c r="C31" s="3" t="s">
        <v>34</v>
      </c>
      <c r="D31" s="9" t="s">
        <v>33</v>
      </c>
      <c r="E31" s="9">
        <v>1.9E-3</v>
      </c>
      <c r="F31" s="9">
        <v>0</v>
      </c>
    </row>
    <row r="32" spans="1:6" x14ac:dyDescent="0.25">
      <c r="A32" s="2">
        <v>45474</v>
      </c>
      <c r="B32" s="3" t="s">
        <v>35</v>
      </c>
      <c r="C32" s="3" t="s">
        <v>34</v>
      </c>
      <c r="D32" s="9" t="s">
        <v>33</v>
      </c>
      <c r="E32" s="9">
        <v>1.9E-3</v>
      </c>
      <c r="F32" s="9">
        <v>0</v>
      </c>
    </row>
    <row r="33" spans="1:6" x14ac:dyDescent="0.25">
      <c r="A33" s="2">
        <v>45505</v>
      </c>
      <c r="B33" s="3" t="s">
        <v>35</v>
      </c>
      <c r="C33" s="3" t="s">
        <v>34</v>
      </c>
      <c r="D33" s="9" t="s">
        <v>33</v>
      </c>
      <c r="E33" s="9">
        <v>1.9E-3</v>
      </c>
      <c r="F33" s="9">
        <v>0</v>
      </c>
    </row>
    <row r="34" spans="1:6" x14ac:dyDescent="0.25">
      <c r="A34" s="2">
        <v>45536</v>
      </c>
      <c r="B34" s="3" t="s">
        <v>35</v>
      </c>
      <c r="C34" s="3" t="s">
        <v>34</v>
      </c>
      <c r="D34" s="9" t="s">
        <v>33</v>
      </c>
      <c r="E34" s="9">
        <v>1.9E-3</v>
      </c>
      <c r="F34" s="9">
        <v>0</v>
      </c>
    </row>
    <row r="35" spans="1:6" x14ac:dyDescent="0.25">
      <c r="A35" s="2">
        <v>45566</v>
      </c>
      <c r="B35" s="3" t="s">
        <v>35</v>
      </c>
      <c r="C35" s="3" t="s">
        <v>34</v>
      </c>
      <c r="D35" s="9" t="s">
        <v>33</v>
      </c>
      <c r="E35" s="9">
        <v>1.9E-3</v>
      </c>
      <c r="F35" s="9">
        <v>0</v>
      </c>
    </row>
    <row r="36" spans="1:6" x14ac:dyDescent="0.25">
      <c r="A36" s="2">
        <v>45597</v>
      </c>
      <c r="B36" s="3" t="s">
        <v>35</v>
      </c>
      <c r="C36" s="3" t="s">
        <v>34</v>
      </c>
      <c r="D36" s="9" t="s">
        <v>33</v>
      </c>
      <c r="E36" s="9">
        <v>1.9E-3</v>
      </c>
      <c r="F36" s="9">
        <v>0</v>
      </c>
    </row>
    <row r="37" spans="1:6" x14ac:dyDescent="0.25">
      <c r="A37" s="2">
        <v>45627</v>
      </c>
      <c r="B37" s="3" t="s">
        <v>35</v>
      </c>
      <c r="C37" s="3" t="s">
        <v>34</v>
      </c>
      <c r="D37" s="9" t="s">
        <v>33</v>
      </c>
      <c r="E37" s="9">
        <v>1.9E-3</v>
      </c>
      <c r="F37" s="9">
        <v>0</v>
      </c>
    </row>
    <row r="38" spans="1:6" x14ac:dyDescent="0.25">
      <c r="A38" s="2">
        <v>45658</v>
      </c>
      <c r="B38" s="3" t="s">
        <v>35</v>
      </c>
      <c r="C38" s="3" t="s">
        <v>34</v>
      </c>
      <c r="D38" s="9" t="s">
        <v>33</v>
      </c>
      <c r="E38" s="9">
        <v>1.9E-3</v>
      </c>
      <c r="F38" s="9">
        <v>0</v>
      </c>
    </row>
    <row r="39" spans="1:6" x14ac:dyDescent="0.25">
      <c r="A39" s="2">
        <v>45689</v>
      </c>
      <c r="B39" s="3" t="s">
        <v>35</v>
      </c>
      <c r="C39" s="3" t="s">
        <v>34</v>
      </c>
      <c r="D39" s="9" t="s">
        <v>33</v>
      </c>
      <c r="E39" s="9">
        <v>1.9E-3</v>
      </c>
      <c r="F39" s="9">
        <v>0</v>
      </c>
    </row>
    <row r="40" spans="1:6" x14ac:dyDescent="0.25">
      <c r="A40" s="2">
        <v>45717</v>
      </c>
      <c r="B40" s="3" t="s">
        <v>35</v>
      </c>
      <c r="C40" s="3" t="s">
        <v>34</v>
      </c>
      <c r="D40" s="9" t="s">
        <v>33</v>
      </c>
      <c r="E40" s="9">
        <v>1.9E-3</v>
      </c>
      <c r="F40" s="9">
        <v>0</v>
      </c>
    </row>
    <row r="41" spans="1:6" x14ac:dyDescent="0.25">
      <c r="A41" s="2">
        <v>45748</v>
      </c>
      <c r="B41" s="3" t="s">
        <v>35</v>
      </c>
      <c r="C41" s="3" t="s">
        <v>34</v>
      </c>
      <c r="D41" s="9" t="s">
        <v>33</v>
      </c>
      <c r="E41" s="9">
        <v>1.9E-3</v>
      </c>
      <c r="F41" s="9">
        <v>0</v>
      </c>
    </row>
    <row r="42" spans="1:6" x14ac:dyDescent="0.25">
      <c r="A42" s="2">
        <v>45778</v>
      </c>
      <c r="B42" s="3" t="s">
        <v>35</v>
      </c>
      <c r="C42" s="3" t="s">
        <v>34</v>
      </c>
      <c r="D42" s="9" t="s">
        <v>33</v>
      </c>
      <c r="E42" s="9">
        <v>1.9E-3</v>
      </c>
      <c r="F42" s="9">
        <v>0</v>
      </c>
    </row>
    <row r="43" spans="1:6" x14ac:dyDescent="0.25">
      <c r="A43" s="2">
        <v>45809</v>
      </c>
      <c r="B43" s="3" t="s">
        <v>35</v>
      </c>
      <c r="C43" s="3" t="s">
        <v>34</v>
      </c>
      <c r="D43" s="9" t="s">
        <v>33</v>
      </c>
      <c r="E43" s="9">
        <v>1.9E-3</v>
      </c>
      <c r="F43" s="9">
        <v>0</v>
      </c>
    </row>
    <row r="44" spans="1:6" x14ac:dyDescent="0.25">
      <c r="A44" s="2">
        <v>45839</v>
      </c>
      <c r="B44" s="3" t="s">
        <v>35</v>
      </c>
      <c r="C44" s="3" t="s">
        <v>34</v>
      </c>
      <c r="D44" s="9" t="s">
        <v>33</v>
      </c>
      <c r="E44" s="9">
        <v>1.9E-3</v>
      </c>
      <c r="F44" s="9">
        <v>0</v>
      </c>
    </row>
    <row r="45" spans="1:6" x14ac:dyDescent="0.25">
      <c r="A45" s="2">
        <v>45870</v>
      </c>
      <c r="B45" s="3" t="s">
        <v>35</v>
      </c>
      <c r="C45" s="3" t="s">
        <v>34</v>
      </c>
      <c r="D45" s="9" t="s">
        <v>33</v>
      </c>
      <c r="E45" s="9">
        <v>1.9E-3</v>
      </c>
      <c r="F45" s="9">
        <v>0</v>
      </c>
    </row>
    <row r="46" spans="1:6" x14ac:dyDescent="0.25">
      <c r="A46" s="2">
        <v>45901</v>
      </c>
      <c r="B46" s="3" t="s">
        <v>35</v>
      </c>
      <c r="C46" s="3" t="s">
        <v>34</v>
      </c>
      <c r="D46" s="9" t="s">
        <v>33</v>
      </c>
      <c r="E46" s="9">
        <v>1.9E-3</v>
      </c>
      <c r="F46" s="9">
        <v>0</v>
      </c>
    </row>
    <row r="47" spans="1:6" x14ac:dyDescent="0.25">
      <c r="A47" s="2">
        <v>45931</v>
      </c>
      <c r="B47" s="3" t="s">
        <v>35</v>
      </c>
      <c r="C47" s="3" t="s">
        <v>34</v>
      </c>
      <c r="D47" s="9" t="s">
        <v>33</v>
      </c>
      <c r="E47" s="9">
        <v>1.9E-3</v>
      </c>
      <c r="F47" s="9">
        <v>0</v>
      </c>
    </row>
    <row r="48" spans="1:6" x14ac:dyDescent="0.25">
      <c r="A48" s="2">
        <v>45962</v>
      </c>
      <c r="B48" s="3" t="s">
        <v>35</v>
      </c>
      <c r="C48" s="3" t="s">
        <v>34</v>
      </c>
      <c r="D48" s="9" t="s">
        <v>33</v>
      </c>
      <c r="E48" s="9">
        <v>1.9E-3</v>
      </c>
      <c r="F48" s="9">
        <v>0</v>
      </c>
    </row>
    <row r="49" spans="1:6" x14ac:dyDescent="0.25">
      <c r="A49" s="2">
        <v>45992</v>
      </c>
      <c r="B49" s="3" t="s">
        <v>35</v>
      </c>
      <c r="C49" s="3" t="s">
        <v>34</v>
      </c>
      <c r="D49" s="9" t="s">
        <v>33</v>
      </c>
      <c r="E49" s="9">
        <v>1.9E-3</v>
      </c>
      <c r="F49" s="9">
        <v>0</v>
      </c>
    </row>
    <row r="50" spans="1:6" x14ac:dyDescent="0.25">
      <c r="A50" s="2">
        <v>46023</v>
      </c>
      <c r="B50" s="3" t="s">
        <v>35</v>
      </c>
      <c r="C50" s="3" t="s">
        <v>34</v>
      </c>
      <c r="D50" s="9" t="s">
        <v>33</v>
      </c>
      <c r="E50" s="9">
        <v>1.9E-3</v>
      </c>
      <c r="F50" s="9">
        <v>0</v>
      </c>
    </row>
    <row r="51" spans="1:6" x14ac:dyDescent="0.25">
      <c r="A51" s="2">
        <v>46054</v>
      </c>
      <c r="B51" s="3" t="s">
        <v>35</v>
      </c>
      <c r="C51" s="3" t="s">
        <v>34</v>
      </c>
      <c r="D51" s="9" t="s">
        <v>33</v>
      </c>
      <c r="E51" s="9">
        <v>1.9E-3</v>
      </c>
      <c r="F51" s="9">
        <v>0</v>
      </c>
    </row>
    <row r="52" spans="1:6" x14ac:dyDescent="0.25">
      <c r="A52" s="2">
        <v>46082</v>
      </c>
      <c r="B52" s="3" t="s">
        <v>35</v>
      </c>
      <c r="C52" s="3" t="s">
        <v>34</v>
      </c>
      <c r="D52" s="9" t="s">
        <v>33</v>
      </c>
      <c r="E52" s="9">
        <v>1.9E-3</v>
      </c>
      <c r="F52" s="9">
        <v>0</v>
      </c>
    </row>
    <row r="53" spans="1:6" x14ac:dyDescent="0.25">
      <c r="A53" s="2">
        <v>46113</v>
      </c>
      <c r="B53" s="3" t="s">
        <v>35</v>
      </c>
      <c r="C53" s="3" t="s">
        <v>34</v>
      </c>
      <c r="D53" s="9" t="s">
        <v>33</v>
      </c>
      <c r="E53" s="9">
        <v>1.9E-3</v>
      </c>
      <c r="F53" s="9">
        <v>0</v>
      </c>
    </row>
    <row r="54" spans="1:6" x14ac:dyDescent="0.25">
      <c r="A54" s="2">
        <v>46143</v>
      </c>
      <c r="B54" s="3" t="s">
        <v>35</v>
      </c>
      <c r="C54" s="3" t="s">
        <v>34</v>
      </c>
      <c r="D54" s="9" t="s">
        <v>33</v>
      </c>
      <c r="E54" s="9">
        <v>1.9E-3</v>
      </c>
      <c r="F54" s="9">
        <v>0</v>
      </c>
    </row>
    <row r="55" spans="1:6" x14ac:dyDescent="0.25">
      <c r="A55" s="2">
        <v>46174</v>
      </c>
      <c r="B55" s="3" t="s">
        <v>35</v>
      </c>
      <c r="C55" s="3" t="s">
        <v>34</v>
      </c>
      <c r="D55" s="9" t="s">
        <v>33</v>
      </c>
      <c r="E55" s="9">
        <v>1.9E-3</v>
      </c>
      <c r="F55" s="9">
        <v>0</v>
      </c>
    </row>
    <row r="56" spans="1:6" x14ac:dyDescent="0.25">
      <c r="A56" s="2">
        <v>46204</v>
      </c>
      <c r="B56" s="3" t="s">
        <v>35</v>
      </c>
      <c r="C56" s="3" t="s">
        <v>34</v>
      </c>
      <c r="D56" s="9" t="s">
        <v>33</v>
      </c>
      <c r="E56" s="9">
        <v>1.9E-3</v>
      </c>
      <c r="F56" s="9">
        <v>0</v>
      </c>
    </row>
    <row r="57" spans="1:6" x14ac:dyDescent="0.25">
      <c r="A57" s="2">
        <v>46235</v>
      </c>
      <c r="B57" s="3" t="s">
        <v>35</v>
      </c>
      <c r="C57" s="3" t="s">
        <v>34</v>
      </c>
      <c r="D57" s="9" t="s">
        <v>33</v>
      </c>
      <c r="E57" s="9">
        <v>1.9E-3</v>
      </c>
      <c r="F57" s="9">
        <v>0</v>
      </c>
    </row>
    <row r="58" spans="1:6" x14ac:dyDescent="0.25">
      <c r="A58" s="2">
        <v>46266</v>
      </c>
      <c r="B58" s="3" t="s">
        <v>35</v>
      </c>
      <c r="C58" s="3" t="s">
        <v>34</v>
      </c>
      <c r="D58" s="9" t="s">
        <v>33</v>
      </c>
      <c r="E58" s="9">
        <v>1.9E-3</v>
      </c>
      <c r="F58" s="9">
        <v>0</v>
      </c>
    </row>
    <row r="59" spans="1:6" x14ac:dyDescent="0.25">
      <c r="A59" s="2">
        <v>46296</v>
      </c>
      <c r="B59" s="3" t="s">
        <v>35</v>
      </c>
      <c r="C59" s="3" t="s">
        <v>34</v>
      </c>
      <c r="D59" s="9" t="s">
        <v>33</v>
      </c>
      <c r="E59" s="9">
        <v>1.9E-3</v>
      </c>
      <c r="F59" s="9">
        <v>0</v>
      </c>
    </row>
    <row r="60" spans="1:6" x14ac:dyDescent="0.25">
      <c r="A60" s="2">
        <v>46327</v>
      </c>
      <c r="B60" s="3" t="s">
        <v>35</v>
      </c>
      <c r="C60" s="3" t="s">
        <v>34</v>
      </c>
      <c r="D60" s="9" t="s">
        <v>33</v>
      </c>
      <c r="E60" s="9">
        <v>1.9E-3</v>
      </c>
      <c r="F60" s="9">
        <v>0</v>
      </c>
    </row>
    <row r="61" spans="1:6" x14ac:dyDescent="0.25">
      <c r="A61" s="2">
        <v>46357</v>
      </c>
      <c r="B61" s="3" t="s">
        <v>35</v>
      </c>
      <c r="C61" s="3" t="s">
        <v>34</v>
      </c>
      <c r="D61" s="9" t="s">
        <v>33</v>
      </c>
      <c r="E61" s="9">
        <v>1.9E-3</v>
      </c>
      <c r="F61" s="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490E-365B-4B14-886D-47AB7AC216A1}">
  <sheetPr>
    <tabColor rgb="FF00B050"/>
  </sheetPr>
  <dimension ref="A2:J62"/>
  <sheetViews>
    <sheetView workbookViewId="0">
      <selection activeCell="D36" sqref="D36"/>
    </sheetView>
  </sheetViews>
  <sheetFormatPr baseColWidth="10" defaultRowHeight="15" x14ac:dyDescent="0.25"/>
  <cols>
    <col min="3" max="4" width="16.140625" bestFit="1" customWidth="1"/>
  </cols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26">
        <v>43466</v>
      </c>
      <c r="B3" s="27" t="s">
        <v>10</v>
      </c>
      <c r="C3" s="27" t="s">
        <v>18</v>
      </c>
      <c r="D3" s="27" t="s">
        <v>18</v>
      </c>
      <c r="E3" s="28">
        <v>99076</v>
      </c>
      <c r="F3" s="29">
        <v>2.1818333333333329E-3</v>
      </c>
      <c r="G3" s="30">
        <v>0</v>
      </c>
      <c r="H3" s="30">
        <v>10635.757</v>
      </c>
      <c r="I3" s="30">
        <v>10635.757</v>
      </c>
      <c r="J3" s="30">
        <v>1420.374</v>
      </c>
    </row>
    <row r="4" spans="1:10" x14ac:dyDescent="0.25">
      <c r="A4" s="26">
        <v>43497</v>
      </c>
      <c r="B4" s="27" t="s">
        <v>10</v>
      </c>
      <c r="C4" s="27" t="s">
        <v>18</v>
      </c>
      <c r="D4" s="27" t="s">
        <v>18</v>
      </c>
      <c r="E4" s="28">
        <v>99076</v>
      </c>
      <c r="F4" s="29">
        <v>2.1818333333333329E-3</v>
      </c>
      <c r="G4" s="30">
        <v>0</v>
      </c>
      <c r="H4" s="30">
        <v>9647.5429999999997</v>
      </c>
      <c r="I4" s="30">
        <v>9647.5429999999997</v>
      </c>
      <c r="J4" s="30">
        <v>1282.9179999999999</v>
      </c>
    </row>
    <row r="5" spans="1:10" x14ac:dyDescent="0.25">
      <c r="A5" s="26">
        <v>43525</v>
      </c>
      <c r="B5" s="27" t="s">
        <v>10</v>
      </c>
      <c r="C5" s="27" t="s">
        <v>18</v>
      </c>
      <c r="D5" s="27" t="s">
        <v>18</v>
      </c>
      <c r="E5" s="28">
        <v>99076</v>
      </c>
      <c r="F5" s="29">
        <v>2.1818333333333329E-3</v>
      </c>
      <c r="G5" s="30">
        <v>0</v>
      </c>
      <c r="H5" s="30">
        <v>10959.602000000001</v>
      </c>
      <c r="I5" s="30">
        <v>10959.602000000001</v>
      </c>
      <c r="J5" s="30">
        <v>1420.374</v>
      </c>
    </row>
    <row r="6" spans="1:10" x14ac:dyDescent="0.25">
      <c r="A6" s="26">
        <v>43556</v>
      </c>
      <c r="B6" s="27" t="s">
        <v>10</v>
      </c>
      <c r="C6" s="27" t="s">
        <v>18</v>
      </c>
      <c r="D6" s="27" t="s">
        <v>18</v>
      </c>
      <c r="E6" s="28">
        <v>99076</v>
      </c>
      <c r="F6" s="29">
        <v>2.1818333333333329E-3</v>
      </c>
      <c r="G6" s="30">
        <v>0</v>
      </c>
      <c r="H6" s="30">
        <v>10479.607</v>
      </c>
      <c r="I6" s="30">
        <v>10479.607</v>
      </c>
      <c r="J6" s="30">
        <v>1374.5550000000001</v>
      </c>
    </row>
    <row r="7" spans="1:10" x14ac:dyDescent="0.25">
      <c r="A7" s="26">
        <v>43586</v>
      </c>
      <c r="B7" s="27" t="s">
        <v>10</v>
      </c>
      <c r="C7" s="27" t="s">
        <v>18</v>
      </c>
      <c r="D7" s="27" t="s">
        <v>18</v>
      </c>
      <c r="E7" s="28">
        <v>99076</v>
      </c>
      <c r="F7" s="29">
        <v>2.1818333333333329E-3</v>
      </c>
      <c r="G7" s="30">
        <v>0</v>
      </c>
      <c r="H7" s="30">
        <v>10880.061</v>
      </c>
      <c r="I7" s="30">
        <v>10880.061</v>
      </c>
      <c r="J7" s="30">
        <v>1420.374</v>
      </c>
    </row>
    <row r="8" spans="1:10" x14ac:dyDescent="0.25">
      <c r="A8" s="26">
        <v>43617</v>
      </c>
      <c r="B8" s="27" t="s">
        <v>10</v>
      </c>
      <c r="C8" s="27" t="s">
        <v>18</v>
      </c>
      <c r="D8" s="27" t="s">
        <v>18</v>
      </c>
      <c r="E8" s="28">
        <v>99076</v>
      </c>
      <c r="F8" s="29">
        <v>2.1818333333333329E-3</v>
      </c>
      <c r="G8" s="30">
        <v>0</v>
      </c>
      <c r="H8" s="30">
        <v>10518.094999999999</v>
      </c>
      <c r="I8" s="30">
        <v>10518.094999999999</v>
      </c>
      <c r="J8" s="30">
        <v>1374.5550000000001</v>
      </c>
    </row>
    <row r="9" spans="1:10" x14ac:dyDescent="0.25">
      <c r="A9" s="26">
        <v>43647</v>
      </c>
      <c r="B9" s="27" t="s">
        <v>10</v>
      </c>
      <c r="C9" s="27" t="s">
        <v>18</v>
      </c>
      <c r="D9" s="27" t="s">
        <v>18</v>
      </c>
      <c r="E9" s="28">
        <v>99076</v>
      </c>
      <c r="F9" s="29">
        <v>2.1818333333333329E-3</v>
      </c>
      <c r="G9" s="30">
        <v>12144.192999999999</v>
      </c>
      <c r="H9" s="30">
        <v>2272.598</v>
      </c>
      <c r="I9" s="30">
        <v>14416.790999999999</v>
      </c>
      <c r="J9" s="30">
        <v>2272.598</v>
      </c>
    </row>
    <row r="10" spans="1:10" x14ac:dyDescent="0.25">
      <c r="A10" s="26">
        <v>43678</v>
      </c>
      <c r="B10" s="27" t="s">
        <v>10</v>
      </c>
      <c r="C10" s="27" t="s">
        <v>18</v>
      </c>
      <c r="D10" s="27" t="s">
        <v>18</v>
      </c>
      <c r="E10" s="28">
        <v>99076</v>
      </c>
      <c r="F10" s="29">
        <v>2.1818333333333329E-3</v>
      </c>
      <c r="G10" s="30">
        <v>12166.919</v>
      </c>
      <c r="H10" s="30">
        <v>2272.598</v>
      </c>
      <c r="I10" s="30">
        <v>14439.517</v>
      </c>
      <c r="J10" s="30">
        <v>2272.598</v>
      </c>
    </row>
    <row r="11" spans="1:10" x14ac:dyDescent="0.25">
      <c r="A11" s="26">
        <v>43709</v>
      </c>
      <c r="B11" s="27" t="s">
        <v>10</v>
      </c>
      <c r="C11" s="27" t="s">
        <v>18</v>
      </c>
      <c r="D11" s="27" t="s">
        <v>18</v>
      </c>
      <c r="E11" s="28">
        <v>99076</v>
      </c>
      <c r="F11" s="29">
        <v>2.1818333333333329E-3</v>
      </c>
      <c r="G11" s="30">
        <v>8340.7999999999993</v>
      </c>
      <c r="H11" s="30">
        <v>2199.288</v>
      </c>
      <c r="I11" s="30">
        <v>10540.088</v>
      </c>
      <c r="J11" s="30">
        <v>2199.288</v>
      </c>
    </row>
    <row r="12" spans="1:10" x14ac:dyDescent="0.25">
      <c r="A12" s="26">
        <v>43739</v>
      </c>
      <c r="B12" s="27" t="s">
        <v>10</v>
      </c>
      <c r="C12" s="27" t="s">
        <v>18</v>
      </c>
      <c r="D12" s="27" t="s">
        <v>18</v>
      </c>
      <c r="E12" s="28">
        <v>99076</v>
      </c>
      <c r="F12" s="29">
        <v>2.1818333333333329E-3</v>
      </c>
      <c r="G12" s="30">
        <v>7874.55</v>
      </c>
      <c r="H12" s="30">
        <v>2272.598</v>
      </c>
      <c r="I12" s="30">
        <v>10147.147999999999</v>
      </c>
      <c r="J12" s="30">
        <v>2272.598</v>
      </c>
    </row>
    <row r="13" spans="1:10" x14ac:dyDescent="0.25">
      <c r="A13" s="26">
        <v>43770</v>
      </c>
      <c r="B13" s="27" t="s">
        <v>10</v>
      </c>
      <c r="C13" s="27" t="s">
        <v>18</v>
      </c>
      <c r="D13" s="27" t="s">
        <v>18</v>
      </c>
      <c r="E13" s="28">
        <v>99076</v>
      </c>
      <c r="F13" s="29">
        <v>2.1818333333333329E-3</v>
      </c>
      <c r="G13" s="30">
        <v>8989.59</v>
      </c>
      <c r="H13" s="30">
        <v>2199.288</v>
      </c>
      <c r="I13" s="30">
        <v>11188.878000000001</v>
      </c>
      <c r="J13" s="30">
        <v>2199.288</v>
      </c>
    </row>
    <row r="14" spans="1:10" x14ac:dyDescent="0.25">
      <c r="A14" s="26">
        <v>43800</v>
      </c>
      <c r="B14" s="27" t="s">
        <v>10</v>
      </c>
      <c r="C14" s="27" t="s">
        <v>18</v>
      </c>
      <c r="D14" s="27" t="s">
        <v>18</v>
      </c>
      <c r="E14" s="28">
        <v>99076</v>
      </c>
      <c r="F14" s="29">
        <v>2.1818333333333329E-3</v>
      </c>
      <c r="G14" s="30">
        <v>7400.1459999999997</v>
      </c>
      <c r="H14" s="30">
        <v>2272.598</v>
      </c>
      <c r="I14" s="30">
        <v>9672.7440000000006</v>
      </c>
      <c r="J14" s="30">
        <v>2272.598</v>
      </c>
    </row>
    <row r="15" spans="1:10" x14ac:dyDescent="0.25">
      <c r="A15" s="26">
        <v>43831</v>
      </c>
      <c r="B15" s="27" t="s">
        <v>10</v>
      </c>
      <c r="C15" s="27" t="s">
        <v>18</v>
      </c>
      <c r="D15" s="27" t="s">
        <v>18</v>
      </c>
      <c r="E15" s="28">
        <v>99076</v>
      </c>
      <c r="F15" s="29">
        <v>2.1818333333333329E-3</v>
      </c>
      <c r="G15" s="30">
        <v>9669.9030000000002</v>
      </c>
      <c r="H15" s="30">
        <v>1988.5229999999999</v>
      </c>
      <c r="I15" s="30">
        <v>11658.425999999999</v>
      </c>
      <c r="J15" s="30">
        <v>1988.5229999999999</v>
      </c>
    </row>
    <row r="16" spans="1:10" x14ac:dyDescent="0.25">
      <c r="A16" s="26">
        <v>43862</v>
      </c>
      <c r="B16" s="27" t="s">
        <v>10</v>
      </c>
      <c r="C16" s="27" t="s">
        <v>18</v>
      </c>
      <c r="D16" s="27" t="s">
        <v>18</v>
      </c>
      <c r="E16" s="28">
        <v>99076</v>
      </c>
      <c r="F16" s="29">
        <v>2.1818333333333329E-3</v>
      </c>
      <c r="G16" s="30">
        <v>13853.406999999999</v>
      </c>
      <c r="H16" s="30">
        <v>1062.989</v>
      </c>
      <c r="I16" s="30">
        <v>14916.396000000001</v>
      </c>
      <c r="J16" s="30">
        <v>1062.989</v>
      </c>
    </row>
    <row r="17" spans="1:10" x14ac:dyDescent="0.25">
      <c r="A17" s="26">
        <v>43891</v>
      </c>
      <c r="B17" s="27" t="s">
        <v>10</v>
      </c>
      <c r="C17" s="27" t="s">
        <v>18</v>
      </c>
      <c r="D17" s="27" t="s">
        <v>18</v>
      </c>
      <c r="E17" s="28">
        <v>99076</v>
      </c>
      <c r="F17" s="29">
        <v>2.1818333333333329E-3</v>
      </c>
      <c r="G17" s="30">
        <v>7857.5060000000003</v>
      </c>
      <c r="H17" s="30">
        <v>1136.299</v>
      </c>
      <c r="I17" s="30">
        <v>8993.8050000000003</v>
      </c>
      <c r="J17" s="30">
        <v>1136.299</v>
      </c>
    </row>
    <row r="18" spans="1:10" x14ac:dyDescent="0.25">
      <c r="A18" s="26">
        <v>43922</v>
      </c>
      <c r="B18" s="27" t="s">
        <v>10</v>
      </c>
      <c r="C18" s="27" t="s">
        <v>18</v>
      </c>
      <c r="D18" s="27" t="s">
        <v>18</v>
      </c>
      <c r="E18" s="28">
        <v>99076</v>
      </c>
      <c r="F18" s="29">
        <v>2.1818333333333329E-3</v>
      </c>
      <c r="G18" s="30">
        <v>7122.9440000000004</v>
      </c>
      <c r="H18" s="30">
        <v>1099.644</v>
      </c>
      <c r="I18" s="30">
        <v>8222.5879999999997</v>
      </c>
      <c r="J18" s="30">
        <v>1099.644</v>
      </c>
    </row>
    <row r="19" spans="1:10" x14ac:dyDescent="0.25">
      <c r="A19" s="26">
        <v>43952</v>
      </c>
      <c r="B19" s="27" t="s">
        <v>10</v>
      </c>
      <c r="C19" s="27" t="s">
        <v>18</v>
      </c>
      <c r="D19" s="27" t="s">
        <v>18</v>
      </c>
      <c r="E19" s="28">
        <v>99076</v>
      </c>
      <c r="F19" s="29">
        <v>2.1818333333333329E-3</v>
      </c>
      <c r="G19" s="30">
        <v>7209.8159999999998</v>
      </c>
      <c r="H19" s="30">
        <v>1076.643</v>
      </c>
      <c r="I19" s="30">
        <v>8286.4590000000007</v>
      </c>
      <c r="J19" s="30">
        <v>1076.643</v>
      </c>
    </row>
    <row r="20" spans="1:10" x14ac:dyDescent="0.25">
      <c r="A20" s="26">
        <v>43983</v>
      </c>
      <c r="B20" s="27" t="s">
        <v>10</v>
      </c>
      <c r="C20" s="27" t="s">
        <v>18</v>
      </c>
      <c r="D20" s="27" t="s">
        <v>18</v>
      </c>
      <c r="E20" s="28">
        <v>99076</v>
      </c>
      <c r="F20" s="29">
        <v>2.1818333333333329E-3</v>
      </c>
      <c r="G20" s="30">
        <v>6405.4260000000004</v>
      </c>
      <c r="H20" s="30">
        <v>1041.913</v>
      </c>
      <c r="I20" s="30">
        <v>7447.3389999999999</v>
      </c>
      <c r="J20" s="30">
        <v>1041.913</v>
      </c>
    </row>
    <row r="21" spans="1:10" x14ac:dyDescent="0.25">
      <c r="A21" s="26">
        <v>44013</v>
      </c>
      <c r="B21" s="27" t="s">
        <v>10</v>
      </c>
      <c r="C21" s="27" t="s">
        <v>18</v>
      </c>
      <c r="D21" s="27" t="s">
        <v>18</v>
      </c>
      <c r="E21" s="28">
        <v>99076</v>
      </c>
      <c r="F21" s="29">
        <v>2.1818333333333329E-3</v>
      </c>
      <c r="G21" s="30">
        <v>7101.8680000000004</v>
      </c>
      <c r="H21" s="30">
        <v>1076.643</v>
      </c>
      <c r="I21" s="30">
        <v>8178.5110000000004</v>
      </c>
      <c r="J21" s="30">
        <v>1076.643</v>
      </c>
    </row>
    <row r="22" spans="1:10" x14ac:dyDescent="0.25">
      <c r="A22" s="26">
        <v>44044</v>
      </c>
      <c r="B22" s="27" t="s">
        <v>10</v>
      </c>
      <c r="C22" s="27" t="s">
        <v>18</v>
      </c>
      <c r="D22" s="27" t="s">
        <v>18</v>
      </c>
      <c r="E22" s="28">
        <v>99076</v>
      </c>
      <c r="F22" s="29">
        <v>2.1818333333333329E-3</v>
      </c>
      <c r="G22" s="30">
        <v>7124.5940000000001</v>
      </c>
      <c r="H22" s="30">
        <v>1073.8019999999999</v>
      </c>
      <c r="I22" s="30">
        <v>8198.3960000000006</v>
      </c>
      <c r="J22" s="30">
        <v>1073.8019999999999</v>
      </c>
    </row>
    <row r="23" spans="1:10" x14ac:dyDescent="0.25">
      <c r="A23" s="26">
        <v>44075</v>
      </c>
      <c r="B23" s="27" t="s">
        <v>10</v>
      </c>
      <c r="C23" s="27" t="s">
        <v>18</v>
      </c>
      <c r="D23" s="27" t="s">
        <v>18</v>
      </c>
      <c r="E23" s="28">
        <v>99076</v>
      </c>
      <c r="F23" s="29">
        <v>2.1818333333333329E-3</v>
      </c>
      <c r="G23" s="30">
        <v>6658.3440000000001</v>
      </c>
      <c r="H23" s="30">
        <v>1044.662</v>
      </c>
      <c r="I23" s="30">
        <v>7703.0060000000003</v>
      </c>
      <c r="J23" s="30">
        <v>1044.662</v>
      </c>
    </row>
    <row r="24" spans="1:10" x14ac:dyDescent="0.25">
      <c r="A24" s="26">
        <v>44105</v>
      </c>
      <c r="B24" s="27" t="s">
        <v>10</v>
      </c>
      <c r="C24" s="27" t="s">
        <v>18</v>
      </c>
      <c r="D24" s="27" t="s">
        <v>18</v>
      </c>
      <c r="E24" s="28">
        <v>99076</v>
      </c>
      <c r="F24" s="29">
        <v>2.1818333333333329E-3</v>
      </c>
      <c r="G24" s="30">
        <v>7371.7389999999996</v>
      </c>
      <c r="H24" s="30">
        <v>1076.643</v>
      </c>
      <c r="I24" s="30">
        <v>8448.3819999999996</v>
      </c>
      <c r="J24" s="30">
        <v>1076.643</v>
      </c>
    </row>
    <row r="25" spans="1:10" x14ac:dyDescent="0.25">
      <c r="A25" s="26">
        <v>44136</v>
      </c>
      <c r="B25" s="27" t="s">
        <v>10</v>
      </c>
      <c r="C25" s="27" t="s">
        <v>18</v>
      </c>
      <c r="D25" s="27" t="s">
        <v>18</v>
      </c>
      <c r="E25" s="28">
        <v>99076</v>
      </c>
      <c r="F25" s="29">
        <v>2.1818333333333329E-3</v>
      </c>
      <c r="G25" s="30">
        <v>8123.62</v>
      </c>
      <c r="H25" s="30">
        <v>2424.7150000000001</v>
      </c>
      <c r="I25" s="30">
        <v>10548.334999999999</v>
      </c>
      <c r="J25" s="30">
        <v>2424.7150000000001</v>
      </c>
    </row>
    <row r="26" spans="1:10" x14ac:dyDescent="0.25">
      <c r="A26" s="26">
        <v>44166</v>
      </c>
      <c r="B26" s="27" t="s">
        <v>10</v>
      </c>
      <c r="C26" s="27" t="s">
        <v>18</v>
      </c>
      <c r="D26" s="27" t="s">
        <v>18</v>
      </c>
      <c r="E26" s="28">
        <v>99076</v>
      </c>
      <c r="F26" s="29">
        <v>2.1818333333333329E-3</v>
      </c>
      <c r="G26" s="30">
        <v>7260.9489999999996</v>
      </c>
      <c r="H26" s="30">
        <v>1070.962</v>
      </c>
      <c r="I26" s="30">
        <v>8331.9110000000001</v>
      </c>
      <c r="J26" s="30">
        <v>1070.962</v>
      </c>
    </row>
    <row r="27" spans="1:10" x14ac:dyDescent="0.25">
      <c r="A27" s="26">
        <v>44197</v>
      </c>
      <c r="B27" s="27" t="s">
        <v>10</v>
      </c>
      <c r="C27" s="27" t="s">
        <v>18</v>
      </c>
      <c r="D27" s="27" t="s">
        <v>18</v>
      </c>
      <c r="E27" s="28">
        <v>99076</v>
      </c>
      <c r="F27" s="29">
        <v>2.1818333333333329E-3</v>
      </c>
      <c r="G27" s="30">
        <v>7425.7120000000004</v>
      </c>
      <c r="H27" s="30">
        <v>1136.299</v>
      </c>
      <c r="I27" s="30">
        <v>8562.0110000000004</v>
      </c>
      <c r="J27" s="30">
        <v>1136.299</v>
      </c>
    </row>
    <row r="28" spans="1:10" x14ac:dyDescent="0.25">
      <c r="A28" s="26">
        <v>44228</v>
      </c>
      <c r="B28" s="27" t="s">
        <v>10</v>
      </c>
      <c r="C28" s="27" t="s">
        <v>18</v>
      </c>
      <c r="D28" s="27" t="s">
        <v>18</v>
      </c>
      <c r="E28" s="28">
        <v>99076</v>
      </c>
      <c r="F28" s="29">
        <v>2.1818333333333329E-3</v>
      </c>
      <c r="G28" s="30">
        <v>6701.9639999999999</v>
      </c>
      <c r="H28" s="30">
        <v>1026.3340000000001</v>
      </c>
      <c r="I28" s="30">
        <v>7728.2979999999998</v>
      </c>
      <c r="J28" s="30">
        <v>1026.3340000000001</v>
      </c>
    </row>
    <row r="29" spans="1:10" x14ac:dyDescent="0.25">
      <c r="A29" s="26">
        <v>44256</v>
      </c>
      <c r="B29" s="27" t="s">
        <v>10</v>
      </c>
      <c r="C29" s="27" t="s">
        <v>18</v>
      </c>
      <c r="D29" s="27" t="s">
        <v>18</v>
      </c>
      <c r="E29" s="28">
        <v>99076</v>
      </c>
      <c r="F29" s="29">
        <v>2.1818333333333329E-3</v>
      </c>
      <c r="G29" s="30">
        <v>7431.3940000000002</v>
      </c>
      <c r="H29" s="30">
        <v>1136.299</v>
      </c>
      <c r="I29" s="30">
        <v>8567.6929999999993</v>
      </c>
      <c r="J29" s="30">
        <v>1136.299</v>
      </c>
    </row>
    <row r="30" spans="1:10" x14ac:dyDescent="0.25">
      <c r="A30" s="26">
        <v>44287</v>
      </c>
      <c r="B30" s="27" t="s">
        <v>10</v>
      </c>
      <c r="C30" s="27" t="s">
        <v>18</v>
      </c>
      <c r="D30" s="27" t="s">
        <v>18</v>
      </c>
      <c r="E30" s="28">
        <v>99076</v>
      </c>
      <c r="F30" s="29">
        <v>2.1818333333333329E-3</v>
      </c>
      <c r="G30" s="30">
        <v>7213.665</v>
      </c>
      <c r="H30" s="30">
        <v>1099.644</v>
      </c>
      <c r="I30" s="30">
        <v>8313.3089999999993</v>
      </c>
      <c r="J30" s="30">
        <v>1099.644</v>
      </c>
    </row>
    <row r="31" spans="1:10" x14ac:dyDescent="0.25">
      <c r="A31" s="26">
        <v>44317</v>
      </c>
      <c r="B31" s="27" t="s">
        <v>10</v>
      </c>
      <c r="C31" s="27" t="s">
        <v>18</v>
      </c>
      <c r="D31" s="27" t="s">
        <v>18</v>
      </c>
      <c r="E31" s="28">
        <v>99076</v>
      </c>
      <c r="F31" s="29">
        <v>2.1818333333333329E-3</v>
      </c>
      <c r="G31" s="30">
        <v>7445.598</v>
      </c>
      <c r="H31" s="30">
        <v>1136.299</v>
      </c>
      <c r="I31" s="30">
        <v>8581.8970000000008</v>
      </c>
      <c r="J31" s="30">
        <v>1136.299</v>
      </c>
    </row>
    <row r="32" spans="1:10" x14ac:dyDescent="0.25">
      <c r="A32" s="26">
        <v>44348</v>
      </c>
      <c r="B32" s="27" t="s">
        <v>10</v>
      </c>
      <c r="C32" s="27" t="s">
        <v>18</v>
      </c>
      <c r="D32" s="27" t="s">
        <v>18</v>
      </c>
      <c r="E32" s="28">
        <v>99076</v>
      </c>
      <c r="F32" s="29">
        <v>2.1818333333333329E-3</v>
      </c>
      <c r="G32" s="30">
        <v>7213.665</v>
      </c>
      <c r="H32" s="30">
        <v>1099.644</v>
      </c>
      <c r="I32" s="30">
        <v>8313.3089999999993</v>
      </c>
      <c r="J32" s="30">
        <v>1099.644</v>
      </c>
    </row>
    <row r="33" spans="1:10" x14ac:dyDescent="0.25">
      <c r="A33" s="26">
        <v>44378</v>
      </c>
      <c r="B33" s="27" t="s">
        <v>10</v>
      </c>
      <c r="C33" s="27" t="s">
        <v>18</v>
      </c>
      <c r="D33" s="27" t="s">
        <v>18</v>
      </c>
      <c r="E33" s="28">
        <v>99076</v>
      </c>
      <c r="F33" s="29">
        <v>2.1818333333333329E-3</v>
      </c>
      <c r="G33" s="30">
        <v>7474.0050000000001</v>
      </c>
      <c r="H33" s="30">
        <v>1136.299</v>
      </c>
      <c r="I33" s="30">
        <v>8610.3040000000001</v>
      </c>
      <c r="J33" s="30">
        <v>1136.299</v>
      </c>
    </row>
    <row r="34" spans="1:10" x14ac:dyDescent="0.25">
      <c r="A34" s="26">
        <v>44409</v>
      </c>
      <c r="B34" s="27" t="s">
        <v>10</v>
      </c>
      <c r="C34" s="27" t="s">
        <v>18</v>
      </c>
      <c r="D34" s="27" t="s">
        <v>18</v>
      </c>
      <c r="E34" s="28">
        <v>99076</v>
      </c>
      <c r="F34" s="29">
        <v>2.1818333333333329E-3</v>
      </c>
      <c r="G34" s="30">
        <v>7465.4830000000002</v>
      </c>
      <c r="H34" s="30">
        <v>1136.299</v>
      </c>
      <c r="I34" s="30">
        <v>8601.7819999999992</v>
      </c>
      <c r="J34" s="30">
        <v>1136.299</v>
      </c>
    </row>
    <row r="35" spans="1:10" x14ac:dyDescent="0.25">
      <c r="A35" s="26">
        <v>44440</v>
      </c>
      <c r="B35" s="27" t="s">
        <v>10</v>
      </c>
      <c r="C35" s="27" t="s">
        <v>18</v>
      </c>
      <c r="D35" s="27" t="s">
        <v>18</v>
      </c>
      <c r="E35" s="28">
        <v>99076</v>
      </c>
      <c r="F35" s="29">
        <v>2.1818333333333329E-3</v>
      </c>
      <c r="G35" s="30">
        <v>7213.665</v>
      </c>
      <c r="H35" s="30">
        <v>1099.644</v>
      </c>
      <c r="I35" s="30">
        <v>8313.3089999999993</v>
      </c>
      <c r="J35" s="30">
        <v>1099.644</v>
      </c>
    </row>
    <row r="36" spans="1:10" x14ac:dyDescent="0.25">
      <c r="A36" s="26">
        <v>44470</v>
      </c>
      <c r="B36" s="27" t="s">
        <v>10</v>
      </c>
      <c r="C36" s="27" t="s">
        <v>18</v>
      </c>
      <c r="D36" s="27" t="s">
        <v>18</v>
      </c>
      <c r="E36" s="28">
        <v>99076</v>
      </c>
      <c r="F36" s="29">
        <v>2.1818333333333329E-3</v>
      </c>
      <c r="G36" s="30">
        <v>7445.598</v>
      </c>
      <c r="H36" s="30">
        <v>1136.299</v>
      </c>
      <c r="I36" s="30">
        <v>8581.8970000000008</v>
      </c>
      <c r="J36" s="30">
        <v>1136.299</v>
      </c>
    </row>
    <row r="37" spans="1:10" x14ac:dyDescent="0.25">
      <c r="A37" s="26">
        <v>44501</v>
      </c>
      <c r="B37" s="27" t="s">
        <v>10</v>
      </c>
      <c r="C37" s="27" t="s">
        <v>18</v>
      </c>
      <c r="D37" s="27" t="s">
        <v>18</v>
      </c>
      <c r="E37" s="28">
        <v>99076</v>
      </c>
      <c r="F37" s="29">
        <v>2.1818333333333329E-3</v>
      </c>
      <c r="G37" s="30">
        <v>7197.17</v>
      </c>
      <c r="H37" s="30">
        <v>1099.644</v>
      </c>
      <c r="I37" s="30">
        <v>8296.8140000000003</v>
      </c>
      <c r="J37" s="30">
        <v>1099.644</v>
      </c>
    </row>
    <row r="38" spans="1:10" x14ac:dyDescent="0.25">
      <c r="A38" s="26">
        <v>44531</v>
      </c>
      <c r="B38" s="27" t="s">
        <v>10</v>
      </c>
      <c r="C38" s="27" t="s">
        <v>18</v>
      </c>
      <c r="D38" s="27" t="s">
        <v>18</v>
      </c>
      <c r="E38" s="28">
        <v>99076</v>
      </c>
      <c r="F38" s="29">
        <v>2.1818333333333329E-3</v>
      </c>
      <c r="G38" s="30">
        <v>7425.7120000000004</v>
      </c>
      <c r="H38" s="30">
        <v>1136.299</v>
      </c>
      <c r="I38" s="30">
        <v>8562.0110000000004</v>
      </c>
      <c r="J38" s="30">
        <v>1136.299</v>
      </c>
    </row>
    <row r="39" spans="1:10" x14ac:dyDescent="0.25">
      <c r="A39" s="26">
        <v>44562</v>
      </c>
      <c r="B39" s="27" t="s">
        <v>10</v>
      </c>
      <c r="C39" s="27" t="s">
        <v>18</v>
      </c>
      <c r="D39" s="27" t="s">
        <v>18</v>
      </c>
      <c r="E39" s="28">
        <v>99076</v>
      </c>
      <c r="F39" s="29">
        <v>2.1818333333333329E-3</v>
      </c>
      <c r="G39" s="30">
        <v>7425.7120000000004</v>
      </c>
      <c r="H39" s="30">
        <v>1136.299</v>
      </c>
      <c r="I39" s="30">
        <v>8562.0110000000004</v>
      </c>
      <c r="J39" s="30">
        <v>1136.299</v>
      </c>
    </row>
    <row r="40" spans="1:10" x14ac:dyDescent="0.25">
      <c r="A40" s="26">
        <v>44593</v>
      </c>
      <c r="B40" s="27" t="s">
        <v>10</v>
      </c>
      <c r="C40" s="27" t="s">
        <v>18</v>
      </c>
      <c r="D40" s="27" t="s">
        <v>18</v>
      </c>
      <c r="E40" s="28">
        <v>99076</v>
      </c>
      <c r="F40" s="29">
        <v>2.1818333333333329E-3</v>
      </c>
      <c r="G40" s="30">
        <v>6699.3980000000001</v>
      </c>
      <c r="H40" s="30">
        <v>1026.3340000000001</v>
      </c>
      <c r="I40" s="30">
        <v>7725.732</v>
      </c>
      <c r="J40" s="30">
        <v>1026.3340000000001</v>
      </c>
    </row>
    <row r="41" spans="1:10" x14ac:dyDescent="0.25">
      <c r="A41" s="26">
        <v>44621</v>
      </c>
      <c r="B41" s="27" t="s">
        <v>10</v>
      </c>
      <c r="C41" s="27" t="s">
        <v>18</v>
      </c>
      <c r="D41" s="27" t="s">
        <v>18</v>
      </c>
      <c r="E41" s="28">
        <v>99076</v>
      </c>
      <c r="F41" s="29">
        <v>2.1818333333333329E-3</v>
      </c>
      <c r="G41" s="30">
        <v>7408.6679999999997</v>
      </c>
      <c r="H41" s="30">
        <v>1136.299</v>
      </c>
      <c r="I41" s="30">
        <v>8544.9670000000006</v>
      </c>
      <c r="J41" s="30">
        <v>1136.299</v>
      </c>
    </row>
    <row r="42" spans="1:10" x14ac:dyDescent="0.25">
      <c r="A42" s="26">
        <v>44652</v>
      </c>
      <c r="B42" s="27" t="s">
        <v>10</v>
      </c>
      <c r="C42" s="27" t="s">
        <v>18</v>
      </c>
      <c r="D42" s="27" t="s">
        <v>18</v>
      </c>
      <c r="E42" s="28">
        <v>99076</v>
      </c>
      <c r="F42" s="29">
        <v>2.1818333333333329E-3</v>
      </c>
      <c r="G42" s="30">
        <v>7161.4319999999998</v>
      </c>
      <c r="H42" s="30">
        <v>1099.644</v>
      </c>
      <c r="I42" s="30">
        <v>8261.0759999999991</v>
      </c>
      <c r="J42" s="30">
        <v>1099.644</v>
      </c>
    </row>
    <row r="43" spans="1:10" x14ac:dyDescent="0.25">
      <c r="A43" s="26">
        <v>44682</v>
      </c>
      <c r="B43" s="27" t="s">
        <v>10</v>
      </c>
      <c r="C43" s="27" t="s">
        <v>18</v>
      </c>
      <c r="D43" s="27" t="s">
        <v>18</v>
      </c>
      <c r="E43" s="28">
        <v>99076</v>
      </c>
      <c r="F43" s="29">
        <v>2.1818333333333329E-3</v>
      </c>
      <c r="G43" s="30">
        <v>7391.6229999999996</v>
      </c>
      <c r="H43" s="30">
        <v>1136.299</v>
      </c>
      <c r="I43" s="30">
        <v>8527.9220000000005</v>
      </c>
      <c r="J43" s="30">
        <v>1136.299</v>
      </c>
    </row>
    <row r="44" spans="1:10" x14ac:dyDescent="0.25">
      <c r="A44" s="26">
        <v>44713</v>
      </c>
      <c r="B44" s="27" t="s">
        <v>10</v>
      </c>
      <c r="C44" s="27" t="s">
        <v>18</v>
      </c>
      <c r="D44" s="27" t="s">
        <v>18</v>
      </c>
      <c r="E44" s="28">
        <v>99076</v>
      </c>
      <c r="F44" s="29">
        <v>2.1818333333333329E-3</v>
      </c>
      <c r="G44" s="30">
        <v>7144.9369999999999</v>
      </c>
      <c r="H44" s="30">
        <v>1099.644</v>
      </c>
      <c r="I44" s="30">
        <v>8244.5810000000001</v>
      </c>
      <c r="J44" s="30">
        <v>1099.644</v>
      </c>
    </row>
    <row r="45" spans="1:10" x14ac:dyDescent="0.25">
      <c r="A45" s="26">
        <v>44743</v>
      </c>
      <c r="B45" s="27" t="s">
        <v>10</v>
      </c>
      <c r="C45" s="27" t="s">
        <v>18</v>
      </c>
      <c r="D45" s="27" t="s">
        <v>18</v>
      </c>
      <c r="E45" s="28">
        <v>99076</v>
      </c>
      <c r="F45" s="29">
        <v>2.1818333333333329E-3</v>
      </c>
      <c r="G45" s="30">
        <v>7374.5789999999997</v>
      </c>
      <c r="H45" s="30">
        <v>1136.299</v>
      </c>
      <c r="I45" s="30">
        <v>8510.8780000000006</v>
      </c>
      <c r="J45" s="30">
        <v>1136.299</v>
      </c>
    </row>
    <row r="46" spans="1:10" x14ac:dyDescent="0.25">
      <c r="A46" s="26">
        <v>44774</v>
      </c>
      <c r="B46" s="27" t="s">
        <v>10</v>
      </c>
      <c r="C46" s="27" t="s">
        <v>18</v>
      </c>
      <c r="D46" s="27" t="s">
        <v>18</v>
      </c>
      <c r="E46" s="28">
        <v>99076</v>
      </c>
      <c r="F46" s="29">
        <v>2.1818333333333329E-3</v>
      </c>
      <c r="G46" s="30">
        <v>7368.8980000000001</v>
      </c>
      <c r="H46" s="30">
        <v>1136.299</v>
      </c>
      <c r="I46" s="30">
        <v>8505.1970000000001</v>
      </c>
      <c r="J46" s="30">
        <v>1136.299</v>
      </c>
    </row>
    <row r="47" spans="1:10" x14ac:dyDescent="0.25">
      <c r="A47" s="26">
        <v>44805</v>
      </c>
      <c r="B47" s="27" t="s">
        <v>10</v>
      </c>
      <c r="C47" s="27" t="s">
        <v>18</v>
      </c>
      <c r="D47" s="27" t="s">
        <v>18</v>
      </c>
      <c r="E47" s="28">
        <v>99076</v>
      </c>
      <c r="F47" s="29">
        <v>2.1818333333333329E-3</v>
      </c>
      <c r="G47" s="30">
        <v>7122.9440000000004</v>
      </c>
      <c r="H47" s="30">
        <v>1099.644</v>
      </c>
      <c r="I47" s="30">
        <v>8222.5879999999997</v>
      </c>
      <c r="J47" s="30">
        <v>1099.644</v>
      </c>
    </row>
    <row r="48" spans="1:10" x14ac:dyDescent="0.25">
      <c r="A48" s="26">
        <v>44835</v>
      </c>
      <c r="B48" s="27" t="s">
        <v>10</v>
      </c>
      <c r="C48" s="27" t="s">
        <v>18</v>
      </c>
      <c r="D48" s="27" t="s">
        <v>18</v>
      </c>
      <c r="E48" s="28">
        <v>99076</v>
      </c>
      <c r="F48" s="29">
        <v>2.1818333333333329E-3</v>
      </c>
      <c r="G48" s="30">
        <v>7351.8530000000001</v>
      </c>
      <c r="H48" s="30">
        <v>1136.299</v>
      </c>
      <c r="I48" s="30">
        <v>8488.152</v>
      </c>
      <c r="J48" s="30">
        <v>1136.299</v>
      </c>
    </row>
    <row r="49" spans="1:10" x14ac:dyDescent="0.25">
      <c r="A49" s="26">
        <v>44866</v>
      </c>
      <c r="B49" s="27" t="s">
        <v>10</v>
      </c>
      <c r="C49" s="27" t="s">
        <v>18</v>
      </c>
      <c r="D49" s="27" t="s">
        <v>18</v>
      </c>
      <c r="E49" s="28">
        <v>99076</v>
      </c>
      <c r="F49" s="29">
        <v>2.1818333333333329E-3</v>
      </c>
      <c r="G49" s="30">
        <v>7109.1980000000003</v>
      </c>
      <c r="H49" s="30">
        <v>1099.644</v>
      </c>
      <c r="I49" s="30">
        <v>8208.8420000000006</v>
      </c>
      <c r="J49" s="30">
        <v>1099.644</v>
      </c>
    </row>
    <row r="50" spans="1:10" x14ac:dyDescent="0.25">
      <c r="A50" s="26">
        <v>44896</v>
      </c>
      <c r="B50" s="27" t="s">
        <v>10</v>
      </c>
      <c r="C50" s="27" t="s">
        <v>18</v>
      </c>
      <c r="D50" s="27" t="s">
        <v>18</v>
      </c>
      <c r="E50" s="28">
        <v>99076</v>
      </c>
      <c r="F50" s="29">
        <v>2.1818333333333329E-3</v>
      </c>
      <c r="G50" s="30">
        <v>7337.6490000000003</v>
      </c>
      <c r="H50" s="30">
        <v>1136.299</v>
      </c>
      <c r="I50" s="30">
        <v>8473.9480000000003</v>
      </c>
      <c r="J50" s="30">
        <v>1136.299</v>
      </c>
    </row>
    <row r="51" spans="1:10" x14ac:dyDescent="0.25">
      <c r="A51" s="26">
        <v>44927</v>
      </c>
      <c r="B51" s="27" t="s">
        <v>10</v>
      </c>
      <c r="C51" s="27" t="s">
        <v>18</v>
      </c>
      <c r="D51" s="27" t="s">
        <v>18</v>
      </c>
      <c r="E51" s="28">
        <v>99076</v>
      </c>
      <c r="F51" s="29">
        <v>2.1818333333333329E-3</v>
      </c>
      <c r="G51" s="30">
        <v>7331.9679999999998</v>
      </c>
      <c r="H51" s="30">
        <v>1136.299</v>
      </c>
      <c r="I51" s="30">
        <v>8468.2669999999998</v>
      </c>
      <c r="J51" s="30">
        <v>1136.299</v>
      </c>
    </row>
    <row r="52" spans="1:10" x14ac:dyDescent="0.25">
      <c r="A52" s="26">
        <v>44958</v>
      </c>
      <c r="B52" s="27" t="s">
        <v>10</v>
      </c>
      <c r="C52" s="27" t="s">
        <v>18</v>
      </c>
      <c r="D52" s="27" t="s">
        <v>18</v>
      </c>
      <c r="E52" s="28">
        <v>99076</v>
      </c>
      <c r="F52" s="29">
        <v>2.1818333333333329E-3</v>
      </c>
      <c r="G52" s="30">
        <v>6617.2910000000002</v>
      </c>
      <c r="H52" s="30">
        <v>1026.3340000000001</v>
      </c>
      <c r="I52" s="30">
        <v>7643.625</v>
      </c>
      <c r="J52" s="30">
        <v>1026.3340000000001</v>
      </c>
    </row>
    <row r="53" spans="1:10" x14ac:dyDescent="0.25">
      <c r="A53" s="26">
        <v>44986</v>
      </c>
      <c r="B53" s="27" t="s">
        <v>10</v>
      </c>
      <c r="C53" s="27" t="s">
        <v>18</v>
      </c>
      <c r="D53" s="27" t="s">
        <v>18</v>
      </c>
      <c r="E53" s="28">
        <v>99076</v>
      </c>
      <c r="F53" s="29">
        <v>2.1818333333333329E-3</v>
      </c>
      <c r="G53" s="30">
        <v>7320.6049999999996</v>
      </c>
      <c r="H53" s="30">
        <v>1136.299</v>
      </c>
      <c r="I53" s="30">
        <v>8456.9040000000005</v>
      </c>
      <c r="J53" s="30">
        <v>1136.299</v>
      </c>
    </row>
    <row r="54" spans="1:10" x14ac:dyDescent="0.25">
      <c r="A54" s="26">
        <v>45017</v>
      </c>
      <c r="B54" s="27" t="s">
        <v>10</v>
      </c>
      <c r="C54" s="27" t="s">
        <v>18</v>
      </c>
      <c r="D54" s="27" t="s">
        <v>18</v>
      </c>
      <c r="E54" s="28">
        <v>99076</v>
      </c>
      <c r="F54" s="29">
        <v>2.1818333333333329E-3</v>
      </c>
      <c r="G54" s="30">
        <v>7076.2089999999998</v>
      </c>
      <c r="H54" s="30">
        <v>1099.644</v>
      </c>
      <c r="I54" s="30">
        <v>8175.8530000000001</v>
      </c>
      <c r="J54" s="30">
        <v>1099.644</v>
      </c>
    </row>
    <row r="55" spans="1:10" x14ac:dyDescent="0.25">
      <c r="A55" s="26">
        <v>45047</v>
      </c>
      <c r="B55" s="27" t="s">
        <v>10</v>
      </c>
      <c r="C55" s="27" t="s">
        <v>18</v>
      </c>
      <c r="D55" s="27" t="s">
        <v>18</v>
      </c>
      <c r="E55" s="28">
        <v>99076</v>
      </c>
      <c r="F55" s="29">
        <v>2.1818333333333329E-3</v>
      </c>
      <c r="G55" s="30">
        <v>7306.4009999999998</v>
      </c>
      <c r="H55" s="30">
        <v>1136.299</v>
      </c>
      <c r="I55" s="30">
        <v>8442.7000000000007</v>
      </c>
      <c r="J55" s="30">
        <v>1136.299</v>
      </c>
    </row>
    <row r="56" spans="1:10" x14ac:dyDescent="0.25">
      <c r="A56" s="26">
        <v>45078</v>
      </c>
      <c r="B56" s="27" t="s">
        <v>10</v>
      </c>
      <c r="C56" s="27" t="s">
        <v>18</v>
      </c>
      <c r="D56" s="27" t="s">
        <v>18</v>
      </c>
      <c r="E56" s="28">
        <v>99076</v>
      </c>
      <c r="F56" s="29">
        <v>2.1818333333333329E-3</v>
      </c>
      <c r="G56" s="30">
        <v>7065.2129999999997</v>
      </c>
      <c r="H56" s="30">
        <v>1099.644</v>
      </c>
      <c r="I56" s="30">
        <v>8164.857</v>
      </c>
      <c r="J56" s="30">
        <v>1099.644</v>
      </c>
    </row>
    <row r="57" spans="1:10" x14ac:dyDescent="0.25">
      <c r="A57" s="26">
        <v>45108</v>
      </c>
      <c r="B57" s="27" t="s">
        <v>10</v>
      </c>
      <c r="C57" s="27" t="s">
        <v>18</v>
      </c>
      <c r="D57" s="27" t="s">
        <v>18</v>
      </c>
      <c r="E57" s="28">
        <v>99076</v>
      </c>
      <c r="F57" s="29">
        <v>2.1818333333333329E-3</v>
      </c>
      <c r="G57" s="30">
        <v>7295.0379999999996</v>
      </c>
      <c r="H57" s="30">
        <v>1136.299</v>
      </c>
      <c r="I57" s="30">
        <v>8431.3369999999995</v>
      </c>
      <c r="J57" s="30">
        <v>1136.299</v>
      </c>
    </row>
    <row r="58" spans="1:10" x14ac:dyDescent="0.25">
      <c r="A58" s="26">
        <v>45139</v>
      </c>
      <c r="B58" s="27" t="s">
        <v>10</v>
      </c>
      <c r="C58" s="27" t="s">
        <v>18</v>
      </c>
      <c r="D58" s="27" t="s">
        <v>18</v>
      </c>
      <c r="E58" s="28">
        <v>99076</v>
      </c>
      <c r="F58" s="29">
        <v>2.1818333333333329E-3</v>
      </c>
      <c r="G58" s="30">
        <v>7289.357</v>
      </c>
      <c r="H58" s="30">
        <v>1136.299</v>
      </c>
      <c r="I58" s="30">
        <v>8425.6560000000009</v>
      </c>
      <c r="J58" s="30">
        <v>1136.299</v>
      </c>
    </row>
    <row r="59" spans="1:10" x14ac:dyDescent="0.25">
      <c r="A59" s="26">
        <v>45170</v>
      </c>
      <c r="B59" s="27" t="s">
        <v>10</v>
      </c>
      <c r="C59" s="27" t="s">
        <v>18</v>
      </c>
      <c r="D59" s="27" t="s">
        <v>18</v>
      </c>
      <c r="E59" s="28">
        <v>99076</v>
      </c>
      <c r="F59" s="29">
        <v>2.1818333333333329E-3</v>
      </c>
      <c r="G59" s="30">
        <v>7048.7179999999998</v>
      </c>
      <c r="H59" s="30">
        <v>1099.644</v>
      </c>
      <c r="I59" s="30">
        <v>8148.3620000000001</v>
      </c>
      <c r="J59" s="30">
        <v>1099.644</v>
      </c>
    </row>
    <row r="60" spans="1:10" x14ac:dyDescent="0.25">
      <c r="A60" s="26">
        <v>45200</v>
      </c>
      <c r="B60" s="27" t="s">
        <v>10</v>
      </c>
      <c r="C60" s="27" t="s">
        <v>18</v>
      </c>
      <c r="D60" s="27" t="s">
        <v>18</v>
      </c>
      <c r="E60" s="28">
        <v>99076</v>
      </c>
      <c r="F60" s="29">
        <v>2.1818333333333329E-3</v>
      </c>
      <c r="G60" s="30">
        <v>7277.9939999999997</v>
      </c>
      <c r="H60" s="30">
        <v>1136.299</v>
      </c>
      <c r="I60" s="30">
        <v>8414.2929999999997</v>
      </c>
      <c r="J60" s="30">
        <v>1136.299</v>
      </c>
    </row>
    <row r="61" spans="1:10" x14ac:dyDescent="0.25">
      <c r="A61" s="26">
        <v>45231</v>
      </c>
      <c r="B61" s="27" t="s">
        <v>10</v>
      </c>
      <c r="C61" s="27" t="s">
        <v>18</v>
      </c>
      <c r="D61" s="27" t="s">
        <v>18</v>
      </c>
      <c r="E61" s="28">
        <v>99076</v>
      </c>
      <c r="F61" s="29">
        <v>2.1818333333333329E-3</v>
      </c>
      <c r="G61" s="30">
        <v>7037.7219999999998</v>
      </c>
      <c r="H61" s="30">
        <v>1099.644</v>
      </c>
      <c r="I61" s="30">
        <v>8137.366</v>
      </c>
      <c r="J61" s="30">
        <v>1099.644</v>
      </c>
    </row>
    <row r="62" spans="1:10" x14ac:dyDescent="0.25">
      <c r="A62" s="26">
        <v>45261</v>
      </c>
      <c r="B62" s="27" t="s">
        <v>10</v>
      </c>
      <c r="C62" s="27" t="s">
        <v>18</v>
      </c>
      <c r="D62" s="27" t="s">
        <v>18</v>
      </c>
      <c r="E62" s="28">
        <v>99076</v>
      </c>
      <c r="F62" s="29">
        <v>2.1818333333333329E-3</v>
      </c>
      <c r="G62" s="30">
        <v>7266.6310000000003</v>
      </c>
      <c r="H62" s="30">
        <v>1136.299</v>
      </c>
      <c r="I62" s="30">
        <v>8402.93</v>
      </c>
      <c r="J62" s="30">
        <v>1136.299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04D6-0FC5-42FA-9D8A-D1594D4397CA}">
  <sheetPr>
    <tabColor rgb="FF00B050"/>
  </sheetPr>
  <dimension ref="A2:J62"/>
  <sheetViews>
    <sheetView workbookViewId="0">
      <selection activeCell="I3" sqref="I3"/>
    </sheetView>
  </sheetViews>
  <sheetFormatPr baseColWidth="10" defaultRowHeight="15" x14ac:dyDescent="0.25"/>
  <cols>
    <col min="4" max="4" width="13" bestFit="1" customWidth="1"/>
  </cols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26">
        <v>43466</v>
      </c>
      <c r="B3" s="27" t="s">
        <v>10</v>
      </c>
      <c r="C3" s="27" t="s">
        <v>19</v>
      </c>
      <c r="D3" s="27" t="s">
        <v>20</v>
      </c>
      <c r="E3" s="28">
        <v>91011</v>
      </c>
      <c r="F3" s="29">
        <v>1.9274999999999997E-3</v>
      </c>
      <c r="G3" s="30">
        <v>0</v>
      </c>
      <c r="H3" s="30">
        <v>4293.934154999999</v>
      </c>
      <c r="I3" s="30">
        <v>4293.9340000000002</v>
      </c>
      <c r="J3" s="30">
        <v>878.36199999999997</v>
      </c>
    </row>
    <row r="4" spans="1:10" x14ac:dyDescent="0.25">
      <c r="A4" s="26">
        <v>43497</v>
      </c>
      <c r="B4" s="27" t="s">
        <v>10</v>
      </c>
      <c r="C4" s="27" t="s">
        <v>19</v>
      </c>
      <c r="D4" s="27" t="s">
        <v>20</v>
      </c>
      <c r="E4" s="28">
        <v>91011</v>
      </c>
      <c r="F4" s="29">
        <v>1.9274999999999997E-3</v>
      </c>
      <c r="G4" s="30">
        <v>0</v>
      </c>
      <c r="H4" s="30">
        <v>3787.7225399999988</v>
      </c>
      <c r="I4" s="30">
        <v>3787.723</v>
      </c>
      <c r="J4" s="30">
        <v>793.35900000000004</v>
      </c>
    </row>
    <row r="5" spans="1:10" x14ac:dyDescent="0.25">
      <c r="A5" s="26">
        <v>43525</v>
      </c>
      <c r="B5" s="27" t="s">
        <v>10</v>
      </c>
      <c r="C5" s="27" t="s">
        <v>19</v>
      </c>
      <c r="D5" s="27" t="s">
        <v>20</v>
      </c>
      <c r="E5" s="28">
        <v>91011</v>
      </c>
      <c r="F5" s="29">
        <v>1.9274999999999997E-3</v>
      </c>
      <c r="G5" s="30">
        <v>0</v>
      </c>
      <c r="H5" s="30">
        <v>3478.3125299999988</v>
      </c>
      <c r="I5" s="30">
        <v>3478.3130000000001</v>
      </c>
      <c r="J5" s="30">
        <v>878.36199999999997</v>
      </c>
    </row>
    <row r="6" spans="1:10" x14ac:dyDescent="0.25">
      <c r="A6" s="26">
        <v>43556</v>
      </c>
      <c r="B6" s="27" t="s">
        <v>10</v>
      </c>
      <c r="C6" s="27" t="s">
        <v>19</v>
      </c>
      <c r="D6" s="27" t="s">
        <v>20</v>
      </c>
      <c r="E6" s="28">
        <v>91011</v>
      </c>
      <c r="F6" s="29">
        <v>1.9274999999999997E-3</v>
      </c>
      <c r="G6" s="30">
        <v>0</v>
      </c>
      <c r="H6" s="30">
        <v>3225.2471999999998</v>
      </c>
      <c r="I6" s="30">
        <v>3225.2469999999998</v>
      </c>
      <c r="J6" s="30">
        <v>850.02800000000002</v>
      </c>
    </row>
    <row r="7" spans="1:10" x14ac:dyDescent="0.25">
      <c r="A7" s="26">
        <v>43586</v>
      </c>
      <c r="B7" s="27" t="s">
        <v>10</v>
      </c>
      <c r="C7" s="27" t="s">
        <v>19</v>
      </c>
      <c r="D7" s="27" t="s">
        <v>20</v>
      </c>
      <c r="E7" s="28">
        <v>91011</v>
      </c>
      <c r="F7" s="29">
        <v>1.9274999999999997E-3</v>
      </c>
      <c r="G7" s="30">
        <v>0</v>
      </c>
      <c r="H7" s="30">
        <v>3731.7826349999996</v>
      </c>
      <c r="I7" s="30">
        <v>3731.7829999999999</v>
      </c>
      <c r="J7" s="30">
        <v>878.36199999999997</v>
      </c>
    </row>
    <row r="8" spans="1:10" x14ac:dyDescent="0.25">
      <c r="A8" s="26">
        <v>43617</v>
      </c>
      <c r="B8" s="27" t="s">
        <v>10</v>
      </c>
      <c r="C8" s="27" t="s">
        <v>19</v>
      </c>
      <c r="D8" s="27" t="s">
        <v>20</v>
      </c>
      <c r="E8" s="28">
        <v>91011</v>
      </c>
      <c r="F8" s="29">
        <v>2.133009426535873E-3</v>
      </c>
      <c r="G8" s="30">
        <v>0</v>
      </c>
      <c r="H8" s="30">
        <v>3480.2554499999987</v>
      </c>
      <c r="I8" s="30">
        <v>3480.2550000000001</v>
      </c>
      <c r="J8" s="30">
        <v>850.02800000000002</v>
      </c>
    </row>
    <row r="9" spans="1:10" x14ac:dyDescent="0.25">
      <c r="A9" s="26">
        <v>43647</v>
      </c>
      <c r="B9" s="27" t="s">
        <v>10</v>
      </c>
      <c r="C9" s="27" t="s">
        <v>19</v>
      </c>
      <c r="D9" s="27" t="s">
        <v>20</v>
      </c>
      <c r="E9" s="28">
        <v>91011</v>
      </c>
      <c r="F9" s="29">
        <v>1.9274999999999997E-3</v>
      </c>
      <c r="G9" s="30">
        <v>6866.2790000000005</v>
      </c>
      <c r="H9" s="30">
        <v>878.3617499999998</v>
      </c>
      <c r="I9" s="30">
        <v>7744.6409999999996</v>
      </c>
      <c r="J9" s="30">
        <v>878.36199999999997</v>
      </c>
    </row>
    <row r="10" spans="1:10" x14ac:dyDescent="0.25">
      <c r="A10" s="26">
        <v>43678</v>
      </c>
      <c r="B10" s="27" t="s">
        <v>10</v>
      </c>
      <c r="C10" s="27" t="s">
        <v>19</v>
      </c>
      <c r="D10" s="27" t="s">
        <v>20</v>
      </c>
      <c r="E10" s="28">
        <v>91011</v>
      </c>
      <c r="F10" s="29">
        <v>1.9274999999999997E-3</v>
      </c>
      <c r="G10" s="30">
        <v>6866.2790000000005</v>
      </c>
      <c r="H10" s="30">
        <v>878.3617499999998</v>
      </c>
      <c r="I10" s="30">
        <v>7744.6409999999996</v>
      </c>
      <c r="J10" s="30">
        <v>878.36199999999997</v>
      </c>
    </row>
    <row r="11" spans="1:10" x14ac:dyDescent="0.25">
      <c r="A11" s="26">
        <v>43709</v>
      </c>
      <c r="B11" s="27" t="s">
        <v>10</v>
      </c>
      <c r="C11" s="27" t="s">
        <v>19</v>
      </c>
      <c r="D11" s="27" t="s">
        <v>20</v>
      </c>
      <c r="E11" s="28">
        <v>91011</v>
      </c>
      <c r="F11" s="29">
        <v>1.9274999999999997E-3</v>
      </c>
      <c r="G11" s="30">
        <v>5615.0389999999998</v>
      </c>
      <c r="H11" s="30">
        <v>850.0274999999998</v>
      </c>
      <c r="I11" s="30">
        <v>6465.0659999999998</v>
      </c>
      <c r="J11" s="30">
        <v>850.02800000000002</v>
      </c>
    </row>
    <row r="12" spans="1:10" x14ac:dyDescent="0.25">
      <c r="A12" s="26">
        <v>43739</v>
      </c>
      <c r="B12" s="27" t="s">
        <v>10</v>
      </c>
      <c r="C12" s="27" t="s">
        <v>19</v>
      </c>
      <c r="D12" s="27" t="s">
        <v>20</v>
      </c>
      <c r="E12" s="28">
        <v>91011</v>
      </c>
      <c r="F12" s="29">
        <v>1.9274999999999997E-3</v>
      </c>
      <c r="G12" s="30">
        <v>6866.2790000000005</v>
      </c>
      <c r="H12" s="30">
        <v>878.3617499999998</v>
      </c>
      <c r="I12" s="30">
        <v>7744.6409999999996</v>
      </c>
      <c r="J12" s="30">
        <v>878.36199999999997</v>
      </c>
    </row>
    <row r="13" spans="1:10" x14ac:dyDescent="0.25">
      <c r="A13" s="26">
        <v>43770</v>
      </c>
      <c r="B13" s="27" t="s">
        <v>10</v>
      </c>
      <c r="C13" s="27" t="s">
        <v>19</v>
      </c>
      <c r="D13" s="27" t="s">
        <v>20</v>
      </c>
      <c r="E13" s="28">
        <v>91011</v>
      </c>
      <c r="F13" s="29">
        <v>1.9274999999999997E-3</v>
      </c>
      <c r="G13" s="30">
        <v>6644.7870000000003</v>
      </c>
      <c r="H13" s="30">
        <v>850.0274999999998</v>
      </c>
      <c r="I13" s="30">
        <v>7494.8140000000003</v>
      </c>
      <c r="J13" s="30">
        <v>850.02800000000002</v>
      </c>
    </row>
    <row r="14" spans="1:10" x14ac:dyDescent="0.25">
      <c r="A14" s="26">
        <v>43800</v>
      </c>
      <c r="B14" s="27" t="s">
        <v>10</v>
      </c>
      <c r="C14" s="27" t="s">
        <v>19</v>
      </c>
      <c r="D14" s="27" t="s">
        <v>20</v>
      </c>
      <c r="E14" s="28">
        <v>91011</v>
      </c>
      <c r="F14" s="29">
        <v>1.9274999999999997E-3</v>
      </c>
      <c r="G14" s="30">
        <v>6866.2790000000005</v>
      </c>
      <c r="H14" s="30">
        <v>878.3617499999998</v>
      </c>
      <c r="I14" s="30">
        <v>7744.6409999999996</v>
      </c>
      <c r="J14" s="30">
        <v>878.36199999999997</v>
      </c>
    </row>
    <row r="15" spans="1:10" x14ac:dyDescent="0.25">
      <c r="A15" s="26">
        <v>43831</v>
      </c>
      <c r="B15" s="27" t="s">
        <v>10</v>
      </c>
      <c r="C15" s="27" t="s">
        <v>19</v>
      </c>
      <c r="D15" s="27" t="s">
        <v>20</v>
      </c>
      <c r="E15" s="28">
        <v>91011</v>
      </c>
      <c r="F15" s="29">
        <v>1.9274999999999997E-3</v>
      </c>
      <c r="G15" s="30">
        <v>6866.2790000000005</v>
      </c>
      <c r="H15" s="30">
        <v>878.3617499999998</v>
      </c>
      <c r="I15" s="30">
        <v>7744.6409999999996</v>
      </c>
      <c r="J15" s="30">
        <v>878.36199999999997</v>
      </c>
    </row>
    <row r="16" spans="1:10" x14ac:dyDescent="0.25">
      <c r="A16" s="26">
        <v>43862</v>
      </c>
      <c r="B16" s="27" t="s">
        <v>10</v>
      </c>
      <c r="C16" s="27" t="s">
        <v>19</v>
      </c>
      <c r="D16" s="27" t="s">
        <v>20</v>
      </c>
      <c r="E16" s="28">
        <v>91011</v>
      </c>
      <c r="F16" s="29">
        <v>1.9274999999999997E-3</v>
      </c>
      <c r="G16" s="30">
        <v>6362.2539999999999</v>
      </c>
      <c r="H16" s="30">
        <v>821.69324999999981</v>
      </c>
      <c r="I16" s="30">
        <v>7183.9470000000001</v>
      </c>
      <c r="J16" s="30">
        <v>821.69299999999998</v>
      </c>
    </row>
    <row r="17" spans="1:10" x14ac:dyDescent="0.25">
      <c r="A17" s="26">
        <v>43891</v>
      </c>
      <c r="B17" s="27" t="s">
        <v>10</v>
      </c>
      <c r="C17" s="27" t="s">
        <v>19</v>
      </c>
      <c r="D17" s="27" t="s">
        <v>20</v>
      </c>
      <c r="E17" s="28">
        <v>91011</v>
      </c>
      <c r="F17" s="29">
        <v>1.9274999999999997E-3</v>
      </c>
      <c r="G17" s="30">
        <v>6560.107</v>
      </c>
      <c r="H17" s="30">
        <v>878.3617499999998</v>
      </c>
      <c r="I17" s="30">
        <v>7438.4690000000001</v>
      </c>
      <c r="J17" s="30">
        <v>878.36199999999997</v>
      </c>
    </row>
    <row r="18" spans="1:10" x14ac:dyDescent="0.25">
      <c r="A18" s="26">
        <v>43922</v>
      </c>
      <c r="B18" s="27" t="s">
        <v>10</v>
      </c>
      <c r="C18" s="27" t="s">
        <v>19</v>
      </c>
      <c r="D18" s="27" t="s">
        <v>20</v>
      </c>
      <c r="E18" s="28">
        <v>91011</v>
      </c>
      <c r="F18" s="29">
        <v>1.9274999999999997E-3</v>
      </c>
      <c r="G18" s="30">
        <v>6581.6419999999998</v>
      </c>
      <c r="H18" s="30">
        <v>850.0274999999998</v>
      </c>
      <c r="I18" s="30">
        <v>7431.6689999999999</v>
      </c>
      <c r="J18" s="30">
        <v>850.02800000000002</v>
      </c>
    </row>
    <row r="19" spans="1:10" x14ac:dyDescent="0.25">
      <c r="A19" s="26">
        <v>43952</v>
      </c>
      <c r="B19" s="27" t="s">
        <v>10</v>
      </c>
      <c r="C19" s="27" t="s">
        <v>19</v>
      </c>
      <c r="D19" s="27" t="s">
        <v>20</v>
      </c>
      <c r="E19" s="28">
        <v>91011</v>
      </c>
      <c r="F19" s="29">
        <v>1.9274999999999997E-3</v>
      </c>
      <c r="G19" s="30">
        <v>6801.0290000000005</v>
      </c>
      <c r="H19" s="30">
        <v>878.3617499999998</v>
      </c>
      <c r="I19" s="30">
        <v>7679.3909999999996</v>
      </c>
      <c r="J19" s="30">
        <v>878.36199999999997</v>
      </c>
    </row>
    <row r="20" spans="1:10" x14ac:dyDescent="0.25">
      <c r="A20" s="26">
        <v>43983</v>
      </c>
      <c r="B20" s="27" t="s">
        <v>10</v>
      </c>
      <c r="C20" s="27" t="s">
        <v>19</v>
      </c>
      <c r="D20" s="27" t="s">
        <v>20</v>
      </c>
      <c r="E20" s="28">
        <v>91011</v>
      </c>
      <c r="F20" s="29">
        <v>1.9274999999999997E-3</v>
      </c>
      <c r="G20" s="30">
        <v>6581.6419999999998</v>
      </c>
      <c r="H20" s="30">
        <v>850.0274999999998</v>
      </c>
      <c r="I20" s="30">
        <v>7431.6689999999999</v>
      </c>
      <c r="J20" s="30">
        <v>850.02800000000002</v>
      </c>
    </row>
    <row r="21" spans="1:10" x14ac:dyDescent="0.25">
      <c r="A21" s="26">
        <v>44013</v>
      </c>
      <c r="B21" s="27" t="s">
        <v>10</v>
      </c>
      <c r="C21" s="27" t="s">
        <v>19</v>
      </c>
      <c r="D21" s="27" t="s">
        <v>20</v>
      </c>
      <c r="E21" s="28">
        <v>91011</v>
      </c>
      <c r="F21" s="29">
        <v>1.9274999999999997E-3</v>
      </c>
      <c r="G21" s="30">
        <v>6801.0290000000005</v>
      </c>
      <c r="H21" s="30">
        <v>878.3617499999998</v>
      </c>
      <c r="I21" s="30">
        <v>7679.3909999999996</v>
      </c>
      <c r="J21" s="30">
        <v>878.36199999999997</v>
      </c>
    </row>
    <row r="22" spans="1:10" x14ac:dyDescent="0.25">
      <c r="A22" s="26">
        <v>44044</v>
      </c>
      <c r="B22" s="27" t="s">
        <v>10</v>
      </c>
      <c r="C22" s="27" t="s">
        <v>19</v>
      </c>
      <c r="D22" s="27" t="s">
        <v>20</v>
      </c>
      <c r="E22" s="28">
        <v>91011</v>
      </c>
      <c r="F22" s="29">
        <v>1.9274999999999997E-3</v>
      </c>
      <c r="G22" s="30">
        <v>6801.0290000000005</v>
      </c>
      <c r="H22" s="30">
        <v>878.3617499999998</v>
      </c>
      <c r="I22" s="30">
        <v>7679.3909999999996</v>
      </c>
      <c r="J22" s="30">
        <v>878.36199999999997</v>
      </c>
    </row>
    <row r="23" spans="1:10" x14ac:dyDescent="0.25">
      <c r="A23" s="26">
        <v>44075</v>
      </c>
      <c r="B23" s="27" t="s">
        <v>10</v>
      </c>
      <c r="C23" s="27" t="s">
        <v>19</v>
      </c>
      <c r="D23" s="27" t="s">
        <v>20</v>
      </c>
      <c r="E23" s="28">
        <v>91011</v>
      </c>
      <c r="F23" s="29">
        <v>1.9274999999999997E-3</v>
      </c>
      <c r="G23" s="30">
        <v>5561.6090000000004</v>
      </c>
      <c r="H23" s="30">
        <v>850.0274999999998</v>
      </c>
      <c r="I23" s="30">
        <v>6411.6360000000004</v>
      </c>
      <c r="J23" s="30">
        <v>850.02800000000002</v>
      </c>
    </row>
    <row r="24" spans="1:10" x14ac:dyDescent="0.25">
      <c r="A24" s="26">
        <v>44105</v>
      </c>
      <c r="B24" s="27" t="s">
        <v>10</v>
      </c>
      <c r="C24" s="27" t="s">
        <v>19</v>
      </c>
      <c r="D24" s="27" t="s">
        <v>20</v>
      </c>
      <c r="E24" s="28">
        <v>91011</v>
      </c>
      <c r="F24" s="29">
        <v>1.9274999999999997E-3</v>
      </c>
      <c r="G24" s="30">
        <v>6801.0290000000005</v>
      </c>
      <c r="H24" s="30">
        <v>878.3617499999998</v>
      </c>
      <c r="I24" s="30">
        <v>7679.3909999999996</v>
      </c>
      <c r="J24" s="30">
        <v>878.36199999999997</v>
      </c>
    </row>
    <row r="25" spans="1:10" x14ac:dyDescent="0.25">
      <c r="A25" s="26">
        <v>44136</v>
      </c>
      <c r="B25" s="27" t="s">
        <v>10</v>
      </c>
      <c r="C25" s="27" t="s">
        <v>19</v>
      </c>
      <c r="D25" s="27" t="s">
        <v>20</v>
      </c>
      <c r="E25" s="28">
        <v>91011</v>
      </c>
      <c r="F25" s="29">
        <v>1.9274999999999997E-3</v>
      </c>
      <c r="G25" s="30">
        <v>6581.6419999999998</v>
      </c>
      <c r="H25" s="30">
        <v>850.0274999999998</v>
      </c>
      <c r="I25" s="30">
        <v>7431.6689999999999</v>
      </c>
      <c r="J25" s="30">
        <v>850.02800000000002</v>
      </c>
    </row>
    <row r="26" spans="1:10" x14ac:dyDescent="0.25">
      <c r="A26" s="26">
        <v>44166</v>
      </c>
      <c r="B26" s="27" t="s">
        <v>10</v>
      </c>
      <c r="C26" s="27" t="s">
        <v>19</v>
      </c>
      <c r="D26" s="27" t="s">
        <v>20</v>
      </c>
      <c r="E26" s="28">
        <v>91011</v>
      </c>
      <c r="F26" s="29">
        <v>1.9274999999999997E-3</v>
      </c>
      <c r="G26" s="30">
        <v>6801.0290000000005</v>
      </c>
      <c r="H26" s="30">
        <v>878.3617499999998</v>
      </c>
      <c r="I26" s="30">
        <v>7679.3909999999996</v>
      </c>
      <c r="J26" s="30">
        <v>878.36199999999997</v>
      </c>
    </row>
    <row r="27" spans="1:10" x14ac:dyDescent="0.25">
      <c r="A27" s="26">
        <v>44197</v>
      </c>
      <c r="B27" s="27" t="s">
        <v>10</v>
      </c>
      <c r="C27" s="27" t="s">
        <v>19</v>
      </c>
      <c r="D27" s="27" t="s">
        <v>20</v>
      </c>
      <c r="E27" s="28">
        <v>91011</v>
      </c>
      <c r="F27" s="29">
        <v>1.9274999999999997E-3</v>
      </c>
      <c r="G27" s="30">
        <v>7428.4309999999996</v>
      </c>
      <c r="H27" s="30">
        <v>1254.8024999999998</v>
      </c>
      <c r="I27" s="30">
        <v>8683.2330000000002</v>
      </c>
      <c r="J27" s="30">
        <v>1254.8030000000001</v>
      </c>
    </row>
    <row r="28" spans="1:10" x14ac:dyDescent="0.25">
      <c r="A28" s="26">
        <v>44228</v>
      </c>
      <c r="B28" s="27" t="s">
        <v>10</v>
      </c>
      <c r="C28" s="27" t="s">
        <v>19</v>
      </c>
      <c r="D28" s="27" t="s">
        <v>20</v>
      </c>
      <c r="E28" s="28">
        <v>91011</v>
      </c>
      <c r="F28" s="29">
        <v>1.9274999999999997E-3</v>
      </c>
      <c r="G28" s="30">
        <v>6709.55</v>
      </c>
      <c r="H28" s="30">
        <v>1133.3699999999999</v>
      </c>
      <c r="I28" s="30">
        <v>7842.92</v>
      </c>
      <c r="J28" s="30">
        <v>1133.3699999999999</v>
      </c>
    </row>
    <row r="29" spans="1:10" x14ac:dyDescent="0.25">
      <c r="A29" s="26">
        <v>44256</v>
      </c>
      <c r="B29" s="27" t="s">
        <v>10</v>
      </c>
      <c r="C29" s="27" t="s">
        <v>19</v>
      </c>
      <c r="D29" s="27" t="s">
        <v>20</v>
      </c>
      <c r="E29" s="28">
        <v>91011</v>
      </c>
      <c r="F29" s="29">
        <v>1.9274999999999997E-3</v>
      </c>
      <c r="G29" s="30">
        <v>7177.47</v>
      </c>
      <c r="H29" s="30">
        <v>878.3617499999998</v>
      </c>
      <c r="I29" s="30">
        <v>8055.8320000000003</v>
      </c>
      <c r="J29" s="30">
        <v>878.36199999999997</v>
      </c>
    </row>
    <row r="30" spans="1:10" x14ac:dyDescent="0.25">
      <c r="A30" s="26">
        <v>44287</v>
      </c>
      <c r="B30" s="27" t="s">
        <v>10</v>
      </c>
      <c r="C30" s="27" t="s">
        <v>19</v>
      </c>
      <c r="D30" s="27" t="s">
        <v>20</v>
      </c>
      <c r="E30" s="28">
        <v>91011</v>
      </c>
      <c r="F30" s="29">
        <v>1.9274999999999997E-3</v>
      </c>
      <c r="G30" s="30">
        <v>7188.8040000000001</v>
      </c>
      <c r="H30" s="30">
        <v>1214.3249999999998</v>
      </c>
      <c r="I30" s="30">
        <v>8403.1290000000008</v>
      </c>
      <c r="J30" s="30">
        <v>1214.325</v>
      </c>
    </row>
    <row r="31" spans="1:10" x14ac:dyDescent="0.25">
      <c r="A31" s="26">
        <v>44317</v>
      </c>
      <c r="B31" s="27" t="s">
        <v>10</v>
      </c>
      <c r="C31" s="27" t="s">
        <v>19</v>
      </c>
      <c r="D31" s="27" t="s">
        <v>20</v>
      </c>
      <c r="E31" s="28">
        <v>91011</v>
      </c>
      <c r="F31" s="29">
        <v>1.9274999999999997E-3</v>
      </c>
      <c r="G31" s="30">
        <v>4266.3289999999997</v>
      </c>
      <c r="H31" s="30">
        <v>501.92099999999988</v>
      </c>
      <c r="I31" s="30">
        <v>4768.25</v>
      </c>
      <c r="J31" s="30">
        <v>501.92099999999999</v>
      </c>
    </row>
    <row r="32" spans="1:10" x14ac:dyDescent="0.25">
      <c r="A32" s="26">
        <v>44348</v>
      </c>
      <c r="B32" s="27" t="s">
        <v>10</v>
      </c>
      <c r="C32" s="27" t="s">
        <v>19</v>
      </c>
      <c r="D32" s="27" t="s">
        <v>20</v>
      </c>
      <c r="E32" s="28">
        <v>91011</v>
      </c>
      <c r="F32" s="29">
        <v>1.9274999999999997E-3</v>
      </c>
      <c r="G32" s="30">
        <v>7188.8040000000001</v>
      </c>
      <c r="H32" s="30">
        <v>1214.3249999999998</v>
      </c>
      <c r="I32" s="30">
        <v>8403.1290000000008</v>
      </c>
      <c r="J32" s="30">
        <v>1214.325</v>
      </c>
    </row>
    <row r="33" spans="1:10" x14ac:dyDescent="0.25">
      <c r="A33" s="26">
        <v>44378</v>
      </c>
      <c r="B33" s="27" t="s">
        <v>10</v>
      </c>
      <c r="C33" s="27" t="s">
        <v>19</v>
      </c>
      <c r="D33" s="27" t="s">
        <v>20</v>
      </c>
      <c r="E33" s="28">
        <v>91011</v>
      </c>
      <c r="F33" s="29">
        <v>1.9274999999999997E-3</v>
      </c>
      <c r="G33" s="30">
        <v>7428.4309999999996</v>
      </c>
      <c r="H33" s="30">
        <v>1254.8024999999998</v>
      </c>
      <c r="I33" s="30">
        <v>8683.2330000000002</v>
      </c>
      <c r="J33" s="30">
        <v>1254.8030000000001</v>
      </c>
    </row>
    <row r="34" spans="1:10" x14ac:dyDescent="0.25">
      <c r="A34" s="26">
        <v>44409</v>
      </c>
      <c r="B34" s="27" t="s">
        <v>10</v>
      </c>
      <c r="C34" s="27" t="s">
        <v>19</v>
      </c>
      <c r="D34" s="27" t="s">
        <v>20</v>
      </c>
      <c r="E34" s="28">
        <v>91011</v>
      </c>
      <c r="F34" s="29">
        <v>1.9274999999999997E-3</v>
      </c>
      <c r="G34" s="30">
        <v>7428.4309999999996</v>
      </c>
      <c r="H34" s="30">
        <v>1254.8024999999998</v>
      </c>
      <c r="I34" s="30">
        <v>8683.2330000000002</v>
      </c>
      <c r="J34" s="30">
        <v>1254.8030000000001</v>
      </c>
    </row>
    <row r="35" spans="1:10" x14ac:dyDescent="0.25">
      <c r="A35" s="26">
        <v>44440</v>
      </c>
      <c r="B35" s="27" t="s">
        <v>10</v>
      </c>
      <c r="C35" s="27" t="s">
        <v>19</v>
      </c>
      <c r="D35" s="27" t="s">
        <v>20</v>
      </c>
      <c r="E35" s="28">
        <v>91011</v>
      </c>
      <c r="F35" s="29">
        <v>1.9274999999999997E-3</v>
      </c>
      <c r="G35" s="30">
        <v>7188.8040000000001</v>
      </c>
      <c r="H35" s="30">
        <v>1214.3249999999998</v>
      </c>
      <c r="I35" s="30">
        <v>8403.1290000000008</v>
      </c>
      <c r="J35" s="30">
        <v>1214.325</v>
      </c>
    </row>
    <row r="36" spans="1:10" x14ac:dyDescent="0.25">
      <c r="A36" s="26">
        <v>44470</v>
      </c>
      <c r="B36" s="27" t="s">
        <v>10</v>
      </c>
      <c r="C36" s="27" t="s">
        <v>19</v>
      </c>
      <c r="D36" s="27" t="s">
        <v>20</v>
      </c>
      <c r="E36" s="28">
        <v>91011</v>
      </c>
      <c r="F36" s="29">
        <v>1.9274999999999997E-3</v>
      </c>
      <c r="G36" s="30">
        <v>6675.55</v>
      </c>
      <c r="H36" s="30">
        <v>1254.8024999999998</v>
      </c>
      <c r="I36" s="30">
        <v>7930.3519999999999</v>
      </c>
      <c r="J36" s="30">
        <v>1254.8030000000001</v>
      </c>
    </row>
    <row r="37" spans="1:10" x14ac:dyDescent="0.25">
      <c r="A37" s="26">
        <v>44501</v>
      </c>
      <c r="B37" s="27" t="s">
        <v>10</v>
      </c>
      <c r="C37" s="27" t="s">
        <v>19</v>
      </c>
      <c r="D37" s="27" t="s">
        <v>20</v>
      </c>
      <c r="E37" s="28">
        <v>91011</v>
      </c>
      <c r="F37" s="29">
        <v>1.9274999999999997E-3</v>
      </c>
      <c r="G37" s="30">
        <v>7188.8040000000001</v>
      </c>
      <c r="H37" s="30">
        <v>1214.3249999999998</v>
      </c>
      <c r="I37" s="30">
        <v>8403.1290000000008</v>
      </c>
      <c r="J37" s="30">
        <v>1214.325</v>
      </c>
    </row>
    <row r="38" spans="1:10" x14ac:dyDescent="0.25">
      <c r="A38" s="26">
        <v>44531</v>
      </c>
      <c r="B38" s="27" t="s">
        <v>10</v>
      </c>
      <c r="C38" s="27" t="s">
        <v>19</v>
      </c>
      <c r="D38" s="27" t="s">
        <v>20</v>
      </c>
      <c r="E38" s="28">
        <v>91011</v>
      </c>
      <c r="F38" s="29">
        <v>1.9274999999999997E-3</v>
      </c>
      <c r="G38" s="30">
        <v>7428.4309999999996</v>
      </c>
      <c r="H38" s="30">
        <v>1254.8024999999998</v>
      </c>
      <c r="I38" s="30">
        <v>8683.2330000000002</v>
      </c>
      <c r="J38" s="30">
        <v>1254.8030000000001</v>
      </c>
    </row>
    <row r="39" spans="1:10" x14ac:dyDescent="0.25">
      <c r="A39" s="26">
        <v>44562</v>
      </c>
      <c r="B39" s="27" t="s">
        <v>10</v>
      </c>
      <c r="C39" s="27" t="s">
        <v>19</v>
      </c>
      <c r="D39" s="27" t="s">
        <v>20</v>
      </c>
      <c r="E39" s="28">
        <v>91011</v>
      </c>
      <c r="F39" s="29">
        <v>1.9274999999999997E-3</v>
      </c>
      <c r="G39" s="30">
        <v>7428.4309999999996</v>
      </c>
      <c r="H39" s="30">
        <v>1254.8024999999998</v>
      </c>
      <c r="I39" s="30">
        <v>8683.2330000000002</v>
      </c>
      <c r="J39" s="30">
        <v>1254.8030000000001</v>
      </c>
    </row>
    <row r="40" spans="1:10" x14ac:dyDescent="0.25">
      <c r="A40" s="26">
        <v>44593</v>
      </c>
      <c r="B40" s="27" t="s">
        <v>10</v>
      </c>
      <c r="C40" s="27" t="s">
        <v>19</v>
      </c>
      <c r="D40" s="27" t="s">
        <v>20</v>
      </c>
      <c r="E40" s="28">
        <v>91011</v>
      </c>
      <c r="F40" s="29">
        <v>1.9274999999999997E-3</v>
      </c>
      <c r="G40" s="30">
        <v>6709.55</v>
      </c>
      <c r="H40" s="30">
        <v>1133.3699999999999</v>
      </c>
      <c r="I40" s="30">
        <v>7842.92</v>
      </c>
      <c r="J40" s="30">
        <v>1133.3699999999999</v>
      </c>
    </row>
    <row r="41" spans="1:10" x14ac:dyDescent="0.25">
      <c r="A41" s="26">
        <v>44621</v>
      </c>
      <c r="B41" s="27" t="s">
        <v>10</v>
      </c>
      <c r="C41" s="27" t="s">
        <v>19</v>
      </c>
      <c r="D41" s="27" t="s">
        <v>20</v>
      </c>
      <c r="E41" s="28">
        <v>91011</v>
      </c>
      <c r="F41" s="29">
        <v>1.9274999999999997E-3</v>
      </c>
      <c r="G41" s="30">
        <v>7428.4309999999996</v>
      </c>
      <c r="H41" s="30">
        <v>1254.8024999999998</v>
      </c>
      <c r="I41" s="30">
        <v>8683.2330000000002</v>
      </c>
      <c r="J41" s="30">
        <v>1254.8030000000001</v>
      </c>
    </row>
    <row r="42" spans="1:10" x14ac:dyDescent="0.25">
      <c r="A42" s="26">
        <v>44652</v>
      </c>
      <c r="B42" s="27" t="s">
        <v>10</v>
      </c>
      <c r="C42" s="27" t="s">
        <v>19</v>
      </c>
      <c r="D42" s="27" t="s">
        <v>20</v>
      </c>
      <c r="E42" s="28">
        <v>91011</v>
      </c>
      <c r="F42" s="29">
        <v>1.9274999999999997E-3</v>
      </c>
      <c r="G42" s="30">
        <v>7188.8040000000001</v>
      </c>
      <c r="H42" s="30">
        <v>1214.3249999999998</v>
      </c>
      <c r="I42" s="30">
        <v>8403.1290000000008</v>
      </c>
      <c r="J42" s="30">
        <v>1214.325</v>
      </c>
    </row>
    <row r="43" spans="1:10" x14ac:dyDescent="0.25">
      <c r="A43" s="26">
        <v>44682</v>
      </c>
      <c r="B43" s="27" t="s">
        <v>10</v>
      </c>
      <c r="C43" s="27" t="s">
        <v>19</v>
      </c>
      <c r="D43" s="27" t="s">
        <v>20</v>
      </c>
      <c r="E43" s="28">
        <v>91011</v>
      </c>
      <c r="F43" s="29">
        <v>1.9274999999999997E-3</v>
      </c>
      <c r="G43" s="30">
        <v>7428.4309999999996</v>
      </c>
      <c r="H43" s="30">
        <v>1254.8024999999998</v>
      </c>
      <c r="I43" s="30">
        <v>8683.2330000000002</v>
      </c>
      <c r="J43" s="30">
        <v>1254.8030000000001</v>
      </c>
    </row>
    <row r="44" spans="1:10" x14ac:dyDescent="0.25">
      <c r="A44" s="26">
        <v>44713</v>
      </c>
      <c r="B44" s="27" t="s">
        <v>10</v>
      </c>
      <c r="C44" s="27" t="s">
        <v>19</v>
      </c>
      <c r="D44" s="27" t="s">
        <v>20</v>
      </c>
      <c r="E44" s="28">
        <v>91011</v>
      </c>
      <c r="F44" s="29">
        <v>1.9274999999999997E-3</v>
      </c>
      <c r="G44" s="30">
        <v>7188.8040000000001</v>
      </c>
      <c r="H44" s="30">
        <v>1214.3249999999998</v>
      </c>
      <c r="I44" s="30">
        <v>8403.1290000000008</v>
      </c>
      <c r="J44" s="30">
        <v>1214.325</v>
      </c>
    </row>
    <row r="45" spans="1:10" x14ac:dyDescent="0.25">
      <c r="A45" s="26">
        <v>44743</v>
      </c>
      <c r="B45" s="27" t="s">
        <v>10</v>
      </c>
      <c r="C45" s="27" t="s">
        <v>19</v>
      </c>
      <c r="D45" s="27" t="s">
        <v>20</v>
      </c>
      <c r="E45" s="28">
        <v>91011</v>
      </c>
      <c r="F45" s="29">
        <v>1.9274999999999997E-3</v>
      </c>
      <c r="G45" s="30">
        <v>7428.4309999999996</v>
      </c>
      <c r="H45" s="30">
        <v>1254.8024999999998</v>
      </c>
      <c r="I45" s="30">
        <v>8683.2330000000002</v>
      </c>
      <c r="J45" s="30">
        <v>1254.8030000000001</v>
      </c>
    </row>
    <row r="46" spans="1:10" x14ac:dyDescent="0.25">
      <c r="A46" s="26">
        <v>44774</v>
      </c>
      <c r="B46" s="27" t="s">
        <v>10</v>
      </c>
      <c r="C46" s="27" t="s">
        <v>19</v>
      </c>
      <c r="D46" s="27" t="s">
        <v>20</v>
      </c>
      <c r="E46" s="28">
        <v>91011</v>
      </c>
      <c r="F46" s="29">
        <v>1.9274999999999997E-3</v>
      </c>
      <c r="G46" s="30">
        <v>7428.4309999999996</v>
      </c>
      <c r="H46" s="30">
        <v>1254.8024999999998</v>
      </c>
      <c r="I46" s="30">
        <v>8683.2330000000002</v>
      </c>
      <c r="J46" s="30">
        <v>1254.8030000000001</v>
      </c>
    </row>
    <row r="47" spans="1:10" x14ac:dyDescent="0.25">
      <c r="A47" s="26">
        <v>44805</v>
      </c>
      <c r="B47" s="27" t="s">
        <v>10</v>
      </c>
      <c r="C47" s="27" t="s">
        <v>19</v>
      </c>
      <c r="D47" s="27" t="s">
        <v>20</v>
      </c>
      <c r="E47" s="28">
        <v>91011</v>
      </c>
      <c r="F47" s="29">
        <v>1.9274999999999997E-3</v>
      </c>
      <c r="G47" s="30">
        <v>6581.6419999999998</v>
      </c>
      <c r="H47" s="30">
        <v>850.0274999999998</v>
      </c>
      <c r="I47" s="30">
        <v>7431.6689999999999</v>
      </c>
      <c r="J47" s="30">
        <v>850.02800000000002</v>
      </c>
    </row>
    <row r="48" spans="1:10" x14ac:dyDescent="0.25">
      <c r="A48" s="26">
        <v>44835</v>
      </c>
      <c r="B48" s="27" t="s">
        <v>10</v>
      </c>
      <c r="C48" s="27" t="s">
        <v>19</v>
      </c>
      <c r="D48" s="27" t="s">
        <v>20</v>
      </c>
      <c r="E48" s="28">
        <v>91011</v>
      </c>
      <c r="F48" s="29">
        <v>1.9274999999999997E-3</v>
      </c>
      <c r="G48" s="30">
        <v>6675.55</v>
      </c>
      <c r="H48" s="30">
        <v>1254.8024999999998</v>
      </c>
      <c r="I48" s="30">
        <v>7930.3519999999999</v>
      </c>
      <c r="J48" s="30">
        <v>1254.8030000000001</v>
      </c>
    </row>
    <row r="49" spans="1:10" x14ac:dyDescent="0.25">
      <c r="A49" s="26">
        <v>44866</v>
      </c>
      <c r="B49" s="27" t="s">
        <v>10</v>
      </c>
      <c r="C49" s="27" t="s">
        <v>19</v>
      </c>
      <c r="D49" s="27" t="s">
        <v>20</v>
      </c>
      <c r="E49" s="28">
        <v>91011</v>
      </c>
      <c r="F49" s="29">
        <v>1.9274999999999997E-3</v>
      </c>
      <c r="G49" s="30">
        <v>7188.8040000000001</v>
      </c>
      <c r="H49" s="30">
        <v>1214.3249999999998</v>
      </c>
      <c r="I49" s="30">
        <v>8403.1290000000008</v>
      </c>
      <c r="J49" s="30">
        <v>1214.325</v>
      </c>
    </row>
    <row r="50" spans="1:10" x14ac:dyDescent="0.25">
      <c r="A50" s="26">
        <v>44896</v>
      </c>
      <c r="B50" s="27" t="s">
        <v>10</v>
      </c>
      <c r="C50" s="27" t="s">
        <v>19</v>
      </c>
      <c r="D50" s="27" t="s">
        <v>20</v>
      </c>
      <c r="E50" s="28">
        <v>91011</v>
      </c>
      <c r="F50" s="29">
        <v>1.9274999999999997E-3</v>
      </c>
      <c r="G50" s="30">
        <v>7428.4309999999996</v>
      </c>
      <c r="H50" s="30">
        <v>1254.8024999999998</v>
      </c>
      <c r="I50" s="30">
        <v>8683.2330000000002</v>
      </c>
      <c r="J50" s="30">
        <v>1254.8030000000001</v>
      </c>
    </row>
    <row r="51" spans="1:10" x14ac:dyDescent="0.25">
      <c r="A51" s="26">
        <v>44927</v>
      </c>
      <c r="B51" s="27" t="s">
        <v>10</v>
      </c>
      <c r="C51" s="27" t="s">
        <v>19</v>
      </c>
      <c r="D51" s="27" t="s">
        <v>20</v>
      </c>
      <c r="E51" s="28">
        <v>91011</v>
      </c>
      <c r="F51" s="29">
        <v>1.9274999999999997E-3</v>
      </c>
      <c r="G51" s="30">
        <v>7428.4309999999996</v>
      </c>
      <c r="H51" s="30">
        <v>1254.8024999999998</v>
      </c>
      <c r="I51" s="30">
        <v>8683.2330000000002</v>
      </c>
      <c r="J51" s="30">
        <v>1254.8030000000001</v>
      </c>
    </row>
    <row r="52" spans="1:10" x14ac:dyDescent="0.25">
      <c r="A52" s="26">
        <v>44958</v>
      </c>
      <c r="B52" s="27" t="s">
        <v>10</v>
      </c>
      <c r="C52" s="27" t="s">
        <v>19</v>
      </c>
      <c r="D52" s="27" t="s">
        <v>20</v>
      </c>
      <c r="E52" s="28">
        <v>91011</v>
      </c>
      <c r="F52" s="29">
        <v>1.9274999999999997E-3</v>
      </c>
      <c r="G52" s="30">
        <v>6142.8649999999998</v>
      </c>
      <c r="H52" s="30">
        <v>793.35899999999981</v>
      </c>
      <c r="I52" s="30">
        <v>6936.2240000000002</v>
      </c>
      <c r="J52" s="30">
        <v>793.35900000000004</v>
      </c>
    </row>
    <row r="53" spans="1:10" x14ac:dyDescent="0.25">
      <c r="A53" s="26">
        <v>44986</v>
      </c>
      <c r="B53" s="27" t="s">
        <v>10</v>
      </c>
      <c r="C53" s="27" t="s">
        <v>19</v>
      </c>
      <c r="D53" s="27" t="s">
        <v>20</v>
      </c>
      <c r="E53" s="28">
        <v>91011</v>
      </c>
      <c r="F53" s="29">
        <v>1.9274999999999997E-3</v>
      </c>
      <c r="G53" s="30">
        <v>7428.4309999999996</v>
      </c>
      <c r="H53" s="30">
        <v>1254.8024999999998</v>
      </c>
      <c r="I53" s="30">
        <v>8683.2330000000002</v>
      </c>
      <c r="J53" s="30">
        <v>1254.8030000000001</v>
      </c>
    </row>
    <row r="54" spans="1:10" x14ac:dyDescent="0.25">
      <c r="A54" s="26">
        <v>45017</v>
      </c>
      <c r="B54" s="27" t="s">
        <v>10</v>
      </c>
      <c r="C54" s="27" t="s">
        <v>19</v>
      </c>
      <c r="D54" s="27" t="s">
        <v>20</v>
      </c>
      <c r="E54" s="28">
        <v>91011</v>
      </c>
      <c r="F54" s="29">
        <v>1.9274999999999997E-3</v>
      </c>
      <c r="G54" s="30">
        <v>7188.8040000000001</v>
      </c>
      <c r="H54" s="30">
        <v>1214.3249999999998</v>
      </c>
      <c r="I54" s="30">
        <v>8403.1290000000008</v>
      </c>
      <c r="J54" s="30">
        <v>1214.325</v>
      </c>
    </row>
    <row r="55" spans="1:10" x14ac:dyDescent="0.25">
      <c r="A55" s="26">
        <v>45047</v>
      </c>
      <c r="B55" s="27" t="s">
        <v>10</v>
      </c>
      <c r="C55" s="27" t="s">
        <v>19</v>
      </c>
      <c r="D55" s="27" t="s">
        <v>20</v>
      </c>
      <c r="E55" s="28">
        <v>91011</v>
      </c>
      <c r="F55" s="29">
        <v>1.9274999999999997E-3</v>
      </c>
      <c r="G55" s="30">
        <v>7428.4309999999996</v>
      </c>
      <c r="H55" s="30">
        <v>1254.8024999999998</v>
      </c>
      <c r="I55" s="30">
        <v>8683.2330000000002</v>
      </c>
      <c r="J55" s="30">
        <v>1254.8030000000001</v>
      </c>
    </row>
    <row r="56" spans="1:10" x14ac:dyDescent="0.25">
      <c r="A56" s="26">
        <v>45078</v>
      </c>
      <c r="B56" s="27" t="s">
        <v>10</v>
      </c>
      <c r="C56" s="27" t="s">
        <v>19</v>
      </c>
      <c r="D56" s="27" t="s">
        <v>20</v>
      </c>
      <c r="E56" s="28">
        <v>91011</v>
      </c>
      <c r="F56" s="29">
        <v>1.9274999999999997E-3</v>
      </c>
      <c r="G56" s="30">
        <v>7188.8040000000001</v>
      </c>
      <c r="H56" s="30">
        <v>1214.3249999999998</v>
      </c>
      <c r="I56" s="30">
        <v>8403.1290000000008</v>
      </c>
      <c r="J56" s="30">
        <v>1214.325</v>
      </c>
    </row>
    <row r="57" spans="1:10" x14ac:dyDescent="0.25">
      <c r="A57" s="26">
        <v>45108</v>
      </c>
      <c r="B57" s="27" t="s">
        <v>10</v>
      </c>
      <c r="C57" s="27" t="s">
        <v>19</v>
      </c>
      <c r="D57" s="27" t="s">
        <v>20</v>
      </c>
      <c r="E57" s="28">
        <v>91011</v>
      </c>
      <c r="F57" s="29">
        <v>1.9274999999999997E-3</v>
      </c>
      <c r="G57" s="30">
        <v>7428.4309999999996</v>
      </c>
      <c r="H57" s="30">
        <v>1254.8024999999998</v>
      </c>
      <c r="I57" s="30">
        <v>8683.2330000000002</v>
      </c>
      <c r="J57" s="30">
        <v>1254.8030000000001</v>
      </c>
    </row>
    <row r="58" spans="1:10" x14ac:dyDescent="0.25">
      <c r="A58" s="26">
        <v>45139</v>
      </c>
      <c r="B58" s="27" t="s">
        <v>10</v>
      </c>
      <c r="C58" s="27" t="s">
        <v>19</v>
      </c>
      <c r="D58" s="27" t="s">
        <v>20</v>
      </c>
      <c r="E58" s="28">
        <v>91011</v>
      </c>
      <c r="F58" s="29">
        <v>1.9274999999999997E-3</v>
      </c>
      <c r="G58" s="30">
        <v>7428.4309999999996</v>
      </c>
      <c r="H58" s="30">
        <v>1254.8024999999998</v>
      </c>
      <c r="I58" s="30">
        <v>8683.2330000000002</v>
      </c>
      <c r="J58" s="30">
        <v>1254.8030000000001</v>
      </c>
    </row>
    <row r="59" spans="1:10" x14ac:dyDescent="0.25">
      <c r="A59" s="26">
        <v>45170</v>
      </c>
      <c r="B59" s="27" t="s">
        <v>10</v>
      </c>
      <c r="C59" s="27" t="s">
        <v>19</v>
      </c>
      <c r="D59" s="27" t="s">
        <v>20</v>
      </c>
      <c r="E59" s="28">
        <v>91011</v>
      </c>
      <c r="F59" s="29">
        <v>1.9274999999999997E-3</v>
      </c>
      <c r="G59" s="30">
        <v>7188.8040000000001</v>
      </c>
      <c r="H59" s="30">
        <v>1214.3249999999998</v>
      </c>
      <c r="I59" s="30">
        <v>8403.1290000000008</v>
      </c>
      <c r="J59" s="30">
        <v>1214.325</v>
      </c>
    </row>
    <row r="60" spans="1:10" x14ac:dyDescent="0.25">
      <c r="A60" s="26">
        <v>45200</v>
      </c>
      <c r="B60" s="27" t="s">
        <v>10</v>
      </c>
      <c r="C60" s="27" t="s">
        <v>19</v>
      </c>
      <c r="D60" s="27" t="s">
        <v>20</v>
      </c>
      <c r="E60" s="28">
        <v>91011</v>
      </c>
      <c r="F60" s="29">
        <v>1.9274999999999997E-3</v>
      </c>
      <c r="G60" s="30">
        <v>6675.55</v>
      </c>
      <c r="H60" s="30">
        <v>1254.8024999999998</v>
      </c>
      <c r="I60" s="30">
        <v>7930.3519999999999</v>
      </c>
      <c r="J60" s="30">
        <v>1254.8030000000001</v>
      </c>
    </row>
    <row r="61" spans="1:10" x14ac:dyDescent="0.25">
      <c r="A61" s="26">
        <v>45231</v>
      </c>
      <c r="B61" s="27" t="s">
        <v>10</v>
      </c>
      <c r="C61" s="27" t="s">
        <v>19</v>
      </c>
      <c r="D61" s="27" t="s">
        <v>20</v>
      </c>
      <c r="E61" s="28">
        <v>91011</v>
      </c>
      <c r="F61" s="29">
        <v>1.9274999999999997E-3</v>
      </c>
      <c r="G61" s="30">
        <v>7188.8040000000001</v>
      </c>
      <c r="H61" s="30">
        <v>1214.3249999999998</v>
      </c>
      <c r="I61" s="30">
        <v>8403.1290000000008</v>
      </c>
      <c r="J61" s="30">
        <v>1214.325</v>
      </c>
    </row>
    <row r="62" spans="1:10" x14ac:dyDescent="0.25">
      <c r="A62" s="26">
        <v>45261</v>
      </c>
      <c r="B62" s="27" t="s">
        <v>10</v>
      </c>
      <c r="C62" s="27" t="s">
        <v>19</v>
      </c>
      <c r="D62" s="27" t="s">
        <v>20</v>
      </c>
      <c r="E62" s="28">
        <v>91011</v>
      </c>
      <c r="F62" s="29">
        <v>1.9274999999999997E-3</v>
      </c>
      <c r="G62" s="30">
        <v>7428.4309999999996</v>
      </c>
      <c r="H62" s="30">
        <v>1254.8024999999998</v>
      </c>
      <c r="I62" s="30">
        <v>8683.2330000000002</v>
      </c>
      <c r="J62" s="30">
        <v>1254.8030000000001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2301C-FED9-4513-9964-2F050C57F970}">
  <sheetPr>
    <tabColor rgb="FF00B050"/>
  </sheetPr>
  <dimension ref="A2:J62"/>
  <sheetViews>
    <sheetView topLeftCell="A29" workbookViewId="0">
      <selection activeCell="D36" sqref="D36"/>
    </sheetView>
  </sheetViews>
  <sheetFormatPr baseColWidth="10" defaultRowHeight="15" x14ac:dyDescent="0.25"/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26">
        <v>43466</v>
      </c>
      <c r="B3" s="27" t="s">
        <v>10</v>
      </c>
      <c r="C3" s="27" t="s">
        <v>15</v>
      </c>
      <c r="D3" s="27" t="s">
        <v>15</v>
      </c>
      <c r="E3" s="28">
        <v>95312</v>
      </c>
      <c r="F3" s="31">
        <v>2.0269999999999997E-3</v>
      </c>
      <c r="G3" s="30">
        <v>0</v>
      </c>
      <c r="H3" s="30">
        <v>0</v>
      </c>
      <c r="I3" s="30">
        <v>0</v>
      </c>
      <c r="J3" s="30">
        <v>0</v>
      </c>
    </row>
    <row r="4" spans="1:10" x14ac:dyDescent="0.25">
      <c r="A4" s="26">
        <v>43497</v>
      </c>
      <c r="B4" s="27" t="s">
        <v>10</v>
      </c>
      <c r="C4" s="27" t="s">
        <v>15</v>
      </c>
      <c r="D4" s="27" t="s">
        <v>15</v>
      </c>
      <c r="E4" s="28">
        <v>95312</v>
      </c>
      <c r="F4" s="31">
        <v>2.0269999999999997E-3</v>
      </c>
      <c r="G4" s="30">
        <v>0</v>
      </c>
      <c r="H4" s="30">
        <v>0</v>
      </c>
      <c r="I4" s="30">
        <v>0</v>
      </c>
      <c r="J4" s="30">
        <v>0</v>
      </c>
    </row>
    <row r="5" spans="1:10" x14ac:dyDescent="0.25">
      <c r="A5" s="26">
        <v>43525</v>
      </c>
      <c r="B5" s="27" t="s">
        <v>10</v>
      </c>
      <c r="C5" s="27" t="s">
        <v>15</v>
      </c>
      <c r="D5" s="27" t="s">
        <v>15</v>
      </c>
      <c r="E5" s="28">
        <v>95312</v>
      </c>
      <c r="F5" s="31">
        <v>2.0269999999999997E-3</v>
      </c>
      <c r="G5" s="30">
        <v>0</v>
      </c>
      <c r="H5" s="30">
        <v>0</v>
      </c>
      <c r="I5" s="30">
        <v>0</v>
      </c>
      <c r="J5" s="30">
        <v>0</v>
      </c>
    </row>
    <row r="6" spans="1:10" x14ac:dyDescent="0.25">
      <c r="A6" s="26">
        <v>43556</v>
      </c>
      <c r="B6" s="27" t="s">
        <v>10</v>
      </c>
      <c r="C6" s="27" t="s">
        <v>15</v>
      </c>
      <c r="D6" s="27" t="s">
        <v>15</v>
      </c>
      <c r="E6" s="28">
        <v>95312</v>
      </c>
      <c r="F6" s="31">
        <v>2.0269999999999997E-3</v>
      </c>
      <c r="G6" s="30">
        <v>0</v>
      </c>
      <c r="H6" s="30">
        <v>0</v>
      </c>
      <c r="I6" s="30">
        <v>0</v>
      </c>
      <c r="J6" s="30">
        <v>0</v>
      </c>
    </row>
    <row r="7" spans="1:10" x14ac:dyDescent="0.25">
      <c r="A7" s="26">
        <v>43586</v>
      </c>
      <c r="B7" s="27" t="s">
        <v>10</v>
      </c>
      <c r="C7" s="27" t="s">
        <v>15</v>
      </c>
      <c r="D7" s="27" t="s">
        <v>15</v>
      </c>
      <c r="E7" s="28">
        <v>95312</v>
      </c>
      <c r="F7" s="31">
        <v>2.0269999999999997E-3</v>
      </c>
      <c r="G7" s="30">
        <v>0</v>
      </c>
      <c r="H7" s="30">
        <v>0</v>
      </c>
      <c r="I7" s="30">
        <v>0</v>
      </c>
      <c r="J7" s="30">
        <v>0</v>
      </c>
    </row>
    <row r="8" spans="1:10" x14ac:dyDescent="0.25">
      <c r="A8" s="26">
        <v>43617</v>
      </c>
      <c r="B8" s="27" t="s">
        <v>10</v>
      </c>
      <c r="C8" s="27" t="s">
        <v>15</v>
      </c>
      <c r="D8" s="27" t="s">
        <v>15</v>
      </c>
      <c r="E8" s="28">
        <v>95312</v>
      </c>
      <c r="F8" s="31">
        <v>2.0269999999999997E-3</v>
      </c>
      <c r="G8" s="30">
        <v>0</v>
      </c>
      <c r="H8" s="30">
        <v>0</v>
      </c>
      <c r="I8" s="30">
        <v>0</v>
      </c>
      <c r="J8" s="30">
        <v>0</v>
      </c>
    </row>
    <row r="9" spans="1:10" x14ac:dyDescent="0.25">
      <c r="A9" s="26">
        <v>43647</v>
      </c>
      <c r="B9" s="27" t="s">
        <v>10</v>
      </c>
      <c r="C9" s="27" t="s">
        <v>15</v>
      </c>
      <c r="D9" s="27" t="s">
        <v>15</v>
      </c>
      <c r="E9" s="28">
        <v>95312</v>
      </c>
      <c r="F9" s="31">
        <v>2.0269999999999997E-3</v>
      </c>
      <c r="G9" s="30">
        <v>0</v>
      </c>
      <c r="H9" s="30">
        <v>0</v>
      </c>
      <c r="I9" s="30">
        <v>0</v>
      </c>
      <c r="J9" s="30">
        <v>0</v>
      </c>
    </row>
    <row r="10" spans="1:10" x14ac:dyDescent="0.25">
      <c r="A10" s="26">
        <v>43678</v>
      </c>
      <c r="B10" s="27" t="s">
        <v>10</v>
      </c>
      <c r="C10" s="27" t="s">
        <v>15</v>
      </c>
      <c r="D10" s="27" t="s">
        <v>15</v>
      </c>
      <c r="E10" s="28">
        <v>95312</v>
      </c>
      <c r="F10" s="31">
        <v>2.0269999999999997E-3</v>
      </c>
      <c r="G10" s="30">
        <v>0</v>
      </c>
      <c r="H10" s="30">
        <v>0</v>
      </c>
      <c r="I10" s="30">
        <v>0</v>
      </c>
      <c r="J10" s="30">
        <v>0</v>
      </c>
    </row>
    <row r="11" spans="1:10" x14ac:dyDescent="0.25">
      <c r="A11" s="26">
        <v>43709</v>
      </c>
      <c r="B11" s="27" t="s">
        <v>10</v>
      </c>
      <c r="C11" s="27" t="s">
        <v>15</v>
      </c>
      <c r="D11" s="27" t="s">
        <v>15</v>
      </c>
      <c r="E11" s="28">
        <v>95312</v>
      </c>
      <c r="F11" s="31">
        <v>2.0269999999999997E-3</v>
      </c>
      <c r="G11" s="30">
        <v>14813.316000000001</v>
      </c>
      <c r="H11" s="30">
        <v>0</v>
      </c>
      <c r="I11" s="30">
        <v>14813.316000000001</v>
      </c>
      <c r="J11" s="30">
        <v>0</v>
      </c>
    </row>
    <row r="12" spans="1:10" x14ac:dyDescent="0.25">
      <c r="A12" s="26">
        <v>43739</v>
      </c>
      <c r="B12" s="27" t="s">
        <v>10</v>
      </c>
      <c r="C12" s="27" t="s">
        <v>15</v>
      </c>
      <c r="D12" s="27" t="s">
        <v>15</v>
      </c>
      <c r="E12" s="28">
        <v>95312</v>
      </c>
      <c r="F12" s="31">
        <v>2.0269999999999997E-3</v>
      </c>
      <c r="G12" s="30">
        <v>15307.093000000001</v>
      </c>
      <c r="H12" s="30">
        <v>0</v>
      </c>
      <c r="I12" s="30">
        <v>15307.093000000001</v>
      </c>
      <c r="J12" s="30">
        <v>0</v>
      </c>
    </row>
    <row r="13" spans="1:10" x14ac:dyDescent="0.25">
      <c r="A13" s="26">
        <v>43770</v>
      </c>
      <c r="B13" s="27" t="s">
        <v>10</v>
      </c>
      <c r="C13" s="27" t="s">
        <v>15</v>
      </c>
      <c r="D13" s="27" t="s">
        <v>15</v>
      </c>
      <c r="E13" s="28">
        <v>95312</v>
      </c>
      <c r="F13" s="31">
        <v>2.0269999999999997E-3</v>
      </c>
      <c r="G13" s="30">
        <v>14813.316000000001</v>
      </c>
      <c r="H13" s="30">
        <v>0</v>
      </c>
      <c r="I13" s="30">
        <v>14813.316000000001</v>
      </c>
      <c r="J13" s="30">
        <v>0</v>
      </c>
    </row>
    <row r="14" spans="1:10" x14ac:dyDescent="0.25">
      <c r="A14" s="26">
        <v>43800</v>
      </c>
      <c r="B14" s="27" t="s">
        <v>10</v>
      </c>
      <c r="C14" s="27" t="s">
        <v>15</v>
      </c>
      <c r="D14" s="27" t="s">
        <v>15</v>
      </c>
      <c r="E14" s="28">
        <v>95312</v>
      </c>
      <c r="F14" s="31">
        <v>2.0269999999999997E-3</v>
      </c>
      <c r="G14" s="30">
        <v>15307.093000000001</v>
      </c>
      <c r="H14" s="30">
        <v>0</v>
      </c>
      <c r="I14" s="30">
        <v>15307.093000000001</v>
      </c>
      <c r="J14" s="30">
        <v>0</v>
      </c>
    </row>
    <row r="15" spans="1:10" x14ac:dyDescent="0.25">
      <c r="A15" s="26">
        <v>43831</v>
      </c>
      <c r="B15" s="27" t="s">
        <v>10</v>
      </c>
      <c r="C15" s="27" t="s">
        <v>15</v>
      </c>
      <c r="D15" s="27" t="s">
        <v>15</v>
      </c>
      <c r="E15" s="28">
        <v>95312</v>
      </c>
      <c r="F15" s="31">
        <v>2.0269999999999997E-3</v>
      </c>
      <c r="G15" s="30">
        <v>15307.093000000001</v>
      </c>
      <c r="H15" s="30">
        <v>0</v>
      </c>
      <c r="I15" s="30">
        <v>15307.093000000001</v>
      </c>
      <c r="J15" s="30">
        <v>0</v>
      </c>
    </row>
    <row r="16" spans="1:10" x14ac:dyDescent="0.25">
      <c r="A16" s="26">
        <v>43862</v>
      </c>
      <c r="B16" s="27" t="s">
        <v>10</v>
      </c>
      <c r="C16" s="27" t="s">
        <v>15</v>
      </c>
      <c r="D16" s="27" t="s">
        <v>15</v>
      </c>
      <c r="E16" s="28">
        <v>95312</v>
      </c>
      <c r="F16" s="31">
        <v>2.0269999999999997E-3</v>
      </c>
      <c r="G16" s="30">
        <v>14319.539000000001</v>
      </c>
      <c r="H16" s="30">
        <v>0</v>
      </c>
      <c r="I16" s="30">
        <v>14319.539000000001</v>
      </c>
      <c r="J16" s="30">
        <v>0</v>
      </c>
    </row>
    <row r="17" spans="1:10" x14ac:dyDescent="0.25">
      <c r="A17" s="26">
        <v>43891</v>
      </c>
      <c r="B17" s="27" t="s">
        <v>10</v>
      </c>
      <c r="C17" s="27" t="s">
        <v>15</v>
      </c>
      <c r="D17" s="27" t="s">
        <v>15</v>
      </c>
      <c r="E17" s="28">
        <v>95312</v>
      </c>
      <c r="F17" s="31">
        <v>2.0269999999999997E-3</v>
      </c>
      <c r="G17" s="30">
        <v>19793.654999999999</v>
      </c>
      <c r="H17" s="30">
        <v>0</v>
      </c>
      <c r="I17" s="30">
        <v>19793.654999999999</v>
      </c>
      <c r="J17" s="30">
        <v>0</v>
      </c>
    </row>
    <row r="18" spans="1:10" x14ac:dyDescent="0.25">
      <c r="A18" s="26">
        <v>43922</v>
      </c>
      <c r="B18" s="27" t="s">
        <v>10</v>
      </c>
      <c r="C18" s="27" t="s">
        <v>15</v>
      </c>
      <c r="D18" s="27" t="s">
        <v>15</v>
      </c>
      <c r="E18" s="28">
        <v>95312</v>
      </c>
      <c r="F18" s="31">
        <v>2.0269999999999997E-3</v>
      </c>
      <c r="G18" s="30">
        <v>17403.092000000001</v>
      </c>
      <c r="H18" s="30">
        <v>1752.058</v>
      </c>
      <c r="I18" s="30">
        <v>19155.150000000001</v>
      </c>
      <c r="J18" s="30">
        <v>1752.058</v>
      </c>
    </row>
    <row r="19" spans="1:10" x14ac:dyDescent="0.25">
      <c r="A19" s="26">
        <v>43952</v>
      </c>
      <c r="B19" s="27" t="s">
        <v>10</v>
      </c>
      <c r="C19" s="27" t="s">
        <v>15</v>
      </c>
      <c r="D19" s="27" t="s">
        <v>15</v>
      </c>
      <c r="E19" s="28">
        <v>95312</v>
      </c>
      <c r="F19" s="31">
        <v>2.0269999999999997E-3</v>
      </c>
      <c r="G19" s="30">
        <v>17922.494999999999</v>
      </c>
      <c r="H19" s="30">
        <v>1871.16</v>
      </c>
      <c r="I19" s="30">
        <v>19793.654999999999</v>
      </c>
      <c r="J19" s="30">
        <v>1871.16</v>
      </c>
    </row>
    <row r="20" spans="1:10" x14ac:dyDescent="0.25">
      <c r="A20" s="26">
        <v>43983</v>
      </c>
      <c r="B20" s="27" t="s">
        <v>10</v>
      </c>
      <c r="C20" s="27" t="s">
        <v>15</v>
      </c>
      <c r="D20" s="27" t="s">
        <v>15</v>
      </c>
      <c r="E20" s="28">
        <v>95312</v>
      </c>
      <c r="F20" s="31">
        <v>2.0269999999999997E-3</v>
      </c>
      <c r="G20" s="30">
        <v>17303.485000000001</v>
      </c>
      <c r="H20" s="30">
        <v>1851.665</v>
      </c>
      <c r="I20" s="30">
        <v>19155.150000000001</v>
      </c>
      <c r="J20" s="30">
        <v>1851.665</v>
      </c>
    </row>
    <row r="21" spans="1:10" x14ac:dyDescent="0.25">
      <c r="A21" s="26">
        <v>44013</v>
      </c>
      <c r="B21" s="27" t="s">
        <v>10</v>
      </c>
      <c r="C21" s="27" t="s">
        <v>15</v>
      </c>
      <c r="D21" s="27" t="s">
        <v>15</v>
      </c>
      <c r="E21" s="28">
        <v>95312</v>
      </c>
      <c r="F21" s="31">
        <v>2.0269999999999997E-3</v>
      </c>
      <c r="G21" s="30">
        <v>17165.057000000001</v>
      </c>
      <c r="H21" s="30">
        <v>2100.7669999999998</v>
      </c>
      <c r="I21" s="30">
        <v>19265.824000000001</v>
      </c>
      <c r="J21" s="30">
        <v>2100.7669999999998</v>
      </c>
    </row>
    <row r="22" spans="1:10" x14ac:dyDescent="0.25">
      <c r="A22" s="26">
        <v>44044</v>
      </c>
      <c r="B22" s="27" t="s">
        <v>10</v>
      </c>
      <c r="C22" s="27" t="s">
        <v>15</v>
      </c>
      <c r="D22" s="27" t="s">
        <v>15</v>
      </c>
      <c r="E22" s="28">
        <v>95312</v>
      </c>
      <c r="F22" s="31">
        <v>2.0269999999999997E-3</v>
      </c>
      <c r="G22" s="30">
        <v>17141.305</v>
      </c>
      <c r="H22" s="30">
        <v>2124.5189999999998</v>
      </c>
      <c r="I22" s="30">
        <v>19265.824000000001</v>
      </c>
      <c r="J22" s="30">
        <v>2124.5189999999998</v>
      </c>
    </row>
    <row r="23" spans="1:10" x14ac:dyDescent="0.25">
      <c r="A23" s="26">
        <v>44075</v>
      </c>
      <c r="B23" s="27" t="s">
        <v>10</v>
      </c>
      <c r="C23" s="27" t="s">
        <v>15</v>
      </c>
      <c r="D23" s="27" t="s">
        <v>15</v>
      </c>
      <c r="E23" s="28">
        <v>95312</v>
      </c>
      <c r="F23" s="31">
        <v>2.0269999999999997E-3</v>
      </c>
      <c r="G23" s="30">
        <v>16570.482</v>
      </c>
      <c r="H23" s="30">
        <v>2073.864</v>
      </c>
      <c r="I23" s="30">
        <v>18644.346000000001</v>
      </c>
      <c r="J23" s="30">
        <v>2073.864</v>
      </c>
    </row>
    <row r="24" spans="1:10" x14ac:dyDescent="0.25">
      <c r="A24" s="26">
        <v>44105</v>
      </c>
      <c r="B24" s="27" t="s">
        <v>10</v>
      </c>
      <c r="C24" s="27" t="s">
        <v>15</v>
      </c>
      <c r="D24" s="27" t="s">
        <v>15</v>
      </c>
      <c r="E24" s="28">
        <v>95312</v>
      </c>
      <c r="F24" s="31">
        <v>2.0269999999999997E-3</v>
      </c>
      <c r="G24" s="30">
        <v>17101.718000000001</v>
      </c>
      <c r="H24" s="30">
        <v>2164.1060000000002</v>
      </c>
      <c r="I24" s="30">
        <v>19265.824000000001</v>
      </c>
      <c r="J24" s="30">
        <v>2164.1060000000002</v>
      </c>
    </row>
    <row r="25" spans="1:10" x14ac:dyDescent="0.25">
      <c r="A25" s="26">
        <v>44136</v>
      </c>
      <c r="B25" s="27" t="s">
        <v>10</v>
      </c>
      <c r="C25" s="27" t="s">
        <v>15</v>
      </c>
      <c r="D25" s="27" t="s">
        <v>15</v>
      </c>
      <c r="E25" s="28">
        <v>95312</v>
      </c>
      <c r="F25" s="31">
        <v>2.0269999999999997E-3</v>
      </c>
      <c r="G25" s="30">
        <v>16532.170999999998</v>
      </c>
      <c r="H25" s="30">
        <v>2112.1750000000002</v>
      </c>
      <c r="I25" s="30">
        <v>18644.346000000001</v>
      </c>
      <c r="J25" s="30">
        <v>2112.1750000000002</v>
      </c>
    </row>
    <row r="26" spans="1:10" x14ac:dyDescent="0.25">
      <c r="A26" s="26">
        <v>44166</v>
      </c>
      <c r="B26" s="27" t="s">
        <v>10</v>
      </c>
      <c r="C26" s="27" t="s">
        <v>15</v>
      </c>
      <c r="D26" s="27" t="s">
        <v>15</v>
      </c>
      <c r="E26" s="28">
        <v>95312</v>
      </c>
      <c r="F26" s="31">
        <v>2.0269999999999997E-3</v>
      </c>
      <c r="G26" s="30">
        <v>17080.603999999999</v>
      </c>
      <c r="H26" s="30">
        <v>2185.2199999999998</v>
      </c>
      <c r="I26" s="30">
        <v>19265.824000000001</v>
      </c>
      <c r="J26" s="30">
        <v>2185.2199999999998</v>
      </c>
    </row>
    <row r="27" spans="1:10" x14ac:dyDescent="0.25">
      <c r="A27" s="26">
        <v>44197</v>
      </c>
      <c r="B27" s="27" t="s">
        <v>10</v>
      </c>
      <c r="C27" s="27" t="s">
        <v>15</v>
      </c>
      <c r="D27" s="27" t="s">
        <v>15</v>
      </c>
      <c r="E27" s="28">
        <v>95312</v>
      </c>
      <c r="F27" s="31">
        <v>2.0269999999999997E-3</v>
      </c>
      <c r="G27" s="30">
        <v>16560.690999999999</v>
      </c>
      <c r="H27" s="30">
        <v>2177.3020000000001</v>
      </c>
      <c r="I27" s="30">
        <v>18737.992999999999</v>
      </c>
      <c r="J27" s="30">
        <v>2177.3020000000001</v>
      </c>
    </row>
    <row r="28" spans="1:10" x14ac:dyDescent="0.25">
      <c r="A28" s="26">
        <v>44228</v>
      </c>
      <c r="B28" s="27" t="s">
        <v>10</v>
      </c>
      <c r="C28" s="27" t="s">
        <v>15</v>
      </c>
      <c r="D28" s="27" t="s">
        <v>15</v>
      </c>
      <c r="E28" s="28">
        <v>95312</v>
      </c>
      <c r="F28" s="31">
        <v>2.0269999999999997E-3</v>
      </c>
      <c r="G28" s="30">
        <v>14969.962</v>
      </c>
      <c r="H28" s="30">
        <v>1954.6769999999999</v>
      </c>
      <c r="I28" s="30">
        <v>16924.638999999999</v>
      </c>
      <c r="J28" s="30">
        <v>1954.6769999999999</v>
      </c>
    </row>
    <row r="29" spans="1:10" x14ac:dyDescent="0.25">
      <c r="A29" s="26">
        <v>44256</v>
      </c>
      <c r="B29" s="27" t="s">
        <v>10</v>
      </c>
      <c r="C29" s="27" t="s">
        <v>15</v>
      </c>
      <c r="D29" s="27" t="s">
        <v>15</v>
      </c>
      <c r="E29" s="28">
        <v>95312</v>
      </c>
      <c r="F29" s="31">
        <v>2.0269999999999997E-3</v>
      </c>
      <c r="G29" s="30">
        <v>16700.565999999999</v>
      </c>
      <c r="H29" s="30">
        <v>2037.4269999999999</v>
      </c>
      <c r="I29" s="30">
        <v>18737.992999999999</v>
      </c>
      <c r="J29" s="30">
        <v>2037.4269999999999</v>
      </c>
    </row>
    <row r="30" spans="1:10" x14ac:dyDescent="0.25">
      <c r="A30" s="26">
        <v>44287</v>
      </c>
      <c r="B30" s="27" t="s">
        <v>10</v>
      </c>
      <c r="C30" s="27" t="s">
        <v>15</v>
      </c>
      <c r="D30" s="27" t="s">
        <v>15</v>
      </c>
      <c r="E30" s="28">
        <v>95312</v>
      </c>
      <c r="F30" s="31">
        <v>2.0269999999999997E-3</v>
      </c>
      <c r="G30" s="30">
        <v>16164.393</v>
      </c>
      <c r="H30" s="30">
        <v>1969.1489999999999</v>
      </c>
      <c r="I30" s="30">
        <v>18133.542000000001</v>
      </c>
      <c r="J30" s="30">
        <v>1969.1489999999999</v>
      </c>
    </row>
    <row r="31" spans="1:10" x14ac:dyDescent="0.25">
      <c r="A31" s="26">
        <v>44317</v>
      </c>
      <c r="B31" s="27" t="s">
        <v>10</v>
      </c>
      <c r="C31" s="27" t="s">
        <v>15</v>
      </c>
      <c r="D31" s="27" t="s">
        <v>15</v>
      </c>
      <c r="E31" s="28">
        <v>95312</v>
      </c>
      <c r="F31" s="31">
        <v>2.0269999999999997E-3</v>
      </c>
      <c r="G31" s="30">
        <v>16697.927</v>
      </c>
      <c r="H31" s="30">
        <v>2040.066</v>
      </c>
      <c r="I31" s="30">
        <v>18737.992999999999</v>
      </c>
      <c r="J31" s="30">
        <v>2040.066</v>
      </c>
    </row>
    <row r="32" spans="1:10" x14ac:dyDescent="0.25">
      <c r="A32" s="26">
        <v>44348</v>
      </c>
      <c r="B32" s="27" t="s">
        <v>10</v>
      </c>
      <c r="C32" s="27" t="s">
        <v>15</v>
      </c>
      <c r="D32" s="27" t="s">
        <v>15</v>
      </c>
      <c r="E32" s="28">
        <v>95312</v>
      </c>
      <c r="F32" s="31">
        <v>2.0269999999999997E-3</v>
      </c>
      <c r="G32" s="30">
        <v>16151.621999999999</v>
      </c>
      <c r="H32" s="30">
        <v>1981.92</v>
      </c>
      <c r="I32" s="30">
        <v>18133.542000000001</v>
      </c>
      <c r="J32" s="30">
        <v>1981.92</v>
      </c>
    </row>
    <row r="33" spans="1:10" x14ac:dyDescent="0.25">
      <c r="A33" s="26">
        <v>44378</v>
      </c>
      <c r="B33" s="27" t="s">
        <v>10</v>
      </c>
      <c r="C33" s="27" t="s">
        <v>15</v>
      </c>
      <c r="D33" s="27" t="s">
        <v>15</v>
      </c>
      <c r="E33" s="28">
        <v>95312</v>
      </c>
      <c r="F33" s="31">
        <v>2.0269999999999997E-3</v>
      </c>
      <c r="G33" s="30">
        <v>16415.538</v>
      </c>
      <c r="H33" s="30">
        <v>2058.54</v>
      </c>
      <c r="I33" s="30">
        <v>18474.078000000001</v>
      </c>
      <c r="J33" s="30">
        <v>2058.54</v>
      </c>
    </row>
    <row r="34" spans="1:10" x14ac:dyDescent="0.25">
      <c r="A34" s="26">
        <v>44409</v>
      </c>
      <c r="B34" s="27" t="s">
        <v>10</v>
      </c>
      <c r="C34" s="27" t="s">
        <v>15</v>
      </c>
      <c r="D34" s="27" t="s">
        <v>15</v>
      </c>
      <c r="E34" s="28">
        <v>95312</v>
      </c>
      <c r="F34" s="31">
        <v>2.0269999999999997E-3</v>
      </c>
      <c r="G34" s="30">
        <v>16412.899000000001</v>
      </c>
      <c r="H34" s="30">
        <v>2061.1790000000001</v>
      </c>
      <c r="I34" s="30">
        <v>18474.078000000001</v>
      </c>
      <c r="J34" s="30">
        <v>2061.1790000000001</v>
      </c>
    </row>
    <row r="35" spans="1:10" x14ac:dyDescent="0.25">
      <c r="A35" s="26">
        <v>44440</v>
      </c>
      <c r="B35" s="27" t="s">
        <v>10</v>
      </c>
      <c r="C35" s="27" t="s">
        <v>15</v>
      </c>
      <c r="D35" s="27" t="s">
        <v>15</v>
      </c>
      <c r="E35" s="28">
        <v>95312</v>
      </c>
      <c r="F35" s="31">
        <v>2.0269999999999997E-3</v>
      </c>
      <c r="G35" s="30">
        <v>15878.342000000001</v>
      </c>
      <c r="H35" s="30">
        <v>1999.798</v>
      </c>
      <c r="I35" s="30">
        <v>17878.14</v>
      </c>
      <c r="J35" s="30">
        <v>1999.798</v>
      </c>
    </row>
    <row r="36" spans="1:10" x14ac:dyDescent="0.25">
      <c r="A36" s="26">
        <v>44470</v>
      </c>
      <c r="B36" s="27" t="s">
        <v>10</v>
      </c>
      <c r="C36" s="27" t="s">
        <v>15</v>
      </c>
      <c r="D36" s="27" t="s">
        <v>15</v>
      </c>
      <c r="E36" s="28">
        <v>95312</v>
      </c>
      <c r="F36" s="31">
        <v>2.0269999999999997E-3</v>
      </c>
      <c r="G36" s="30">
        <v>16386.507000000001</v>
      </c>
      <c r="H36" s="30">
        <v>2087.5709999999999</v>
      </c>
      <c r="I36" s="30">
        <v>18474.078000000001</v>
      </c>
      <c r="J36" s="30">
        <v>2087.5709999999999</v>
      </c>
    </row>
    <row r="37" spans="1:10" x14ac:dyDescent="0.25">
      <c r="A37" s="26">
        <v>44501</v>
      </c>
      <c r="B37" s="27" t="s">
        <v>10</v>
      </c>
      <c r="C37" s="27" t="s">
        <v>15</v>
      </c>
      <c r="D37" s="27" t="s">
        <v>15</v>
      </c>
      <c r="E37" s="28">
        <v>95312</v>
      </c>
      <c r="F37" s="31">
        <v>2.0269999999999997E-3</v>
      </c>
      <c r="G37" s="30">
        <v>15840.031999999999</v>
      </c>
      <c r="H37" s="30">
        <v>2038.1079999999999</v>
      </c>
      <c r="I37" s="30">
        <v>17878.14</v>
      </c>
      <c r="J37" s="30">
        <v>2038.1079999999999</v>
      </c>
    </row>
    <row r="38" spans="1:10" x14ac:dyDescent="0.25">
      <c r="A38" s="26">
        <v>44531</v>
      </c>
      <c r="B38" s="27" t="s">
        <v>10</v>
      </c>
      <c r="C38" s="27" t="s">
        <v>15</v>
      </c>
      <c r="D38" s="27" t="s">
        <v>15</v>
      </c>
      <c r="E38" s="28">
        <v>95312</v>
      </c>
      <c r="F38" s="31">
        <v>2.0269999999999997E-3</v>
      </c>
      <c r="G38" s="30">
        <v>16346.92</v>
      </c>
      <c r="H38" s="30">
        <v>2127.1579999999999</v>
      </c>
      <c r="I38" s="30">
        <v>18474.078000000001</v>
      </c>
      <c r="J38" s="30">
        <v>2127.1579999999999</v>
      </c>
    </row>
    <row r="39" spans="1:10" x14ac:dyDescent="0.25">
      <c r="A39" s="26">
        <v>44562</v>
      </c>
      <c r="B39" s="27" t="s">
        <v>10</v>
      </c>
      <c r="C39" s="27" t="s">
        <v>15</v>
      </c>
      <c r="D39" s="27" t="s">
        <v>15</v>
      </c>
      <c r="E39" s="28">
        <v>95312</v>
      </c>
      <c r="F39" s="31">
        <v>2.0269999999999997E-3</v>
      </c>
      <c r="G39" s="30">
        <v>15705.605</v>
      </c>
      <c r="H39" s="30">
        <v>2240.6419999999998</v>
      </c>
      <c r="I39" s="30">
        <v>17946.246999999999</v>
      </c>
      <c r="J39" s="30">
        <v>2240.6419999999998</v>
      </c>
    </row>
    <row r="40" spans="1:10" x14ac:dyDescent="0.25">
      <c r="A40" s="26">
        <v>44593</v>
      </c>
      <c r="B40" s="27" t="s">
        <v>10</v>
      </c>
      <c r="C40" s="27" t="s">
        <v>15</v>
      </c>
      <c r="D40" s="27" t="s">
        <v>15</v>
      </c>
      <c r="E40" s="28">
        <v>95312</v>
      </c>
      <c r="F40" s="31">
        <v>2.0269999999999997E-3</v>
      </c>
      <c r="G40" s="30">
        <v>14185.709000000001</v>
      </c>
      <c r="H40" s="30">
        <v>2023.8050000000001</v>
      </c>
      <c r="I40" s="30">
        <v>16209.513999999999</v>
      </c>
      <c r="J40" s="30">
        <v>2023.8050000000001</v>
      </c>
    </row>
    <row r="41" spans="1:10" x14ac:dyDescent="0.25">
      <c r="A41" s="26">
        <v>44621</v>
      </c>
      <c r="B41" s="27" t="s">
        <v>10</v>
      </c>
      <c r="C41" s="27" t="s">
        <v>15</v>
      </c>
      <c r="D41" s="27" t="s">
        <v>15</v>
      </c>
      <c r="E41" s="28">
        <v>95312</v>
      </c>
      <c r="F41" s="31">
        <v>2.0269999999999997E-3</v>
      </c>
      <c r="G41" s="30">
        <v>15705.605</v>
      </c>
      <c r="H41" s="30">
        <v>2240.6419999999998</v>
      </c>
      <c r="I41" s="30">
        <v>17946.246999999999</v>
      </c>
      <c r="J41" s="30">
        <v>2240.6419999999998</v>
      </c>
    </row>
    <row r="42" spans="1:10" x14ac:dyDescent="0.25">
      <c r="A42" s="26">
        <v>44652</v>
      </c>
      <c r="B42" s="27" t="s">
        <v>10</v>
      </c>
      <c r="C42" s="27" t="s">
        <v>15</v>
      </c>
      <c r="D42" s="27" t="s">
        <v>15</v>
      </c>
      <c r="E42" s="28">
        <v>95312</v>
      </c>
      <c r="F42" s="31">
        <v>2.0269999999999997E-3</v>
      </c>
      <c r="G42" s="30">
        <v>15198.973</v>
      </c>
      <c r="H42" s="30">
        <v>2168.3629999999998</v>
      </c>
      <c r="I42" s="30">
        <v>17367.335999999999</v>
      </c>
      <c r="J42" s="30">
        <v>2168.3629999999998</v>
      </c>
    </row>
    <row r="43" spans="1:10" x14ac:dyDescent="0.25">
      <c r="A43" s="26">
        <v>44682</v>
      </c>
      <c r="B43" s="27" t="s">
        <v>10</v>
      </c>
      <c r="C43" s="27" t="s">
        <v>15</v>
      </c>
      <c r="D43" s="27" t="s">
        <v>15</v>
      </c>
      <c r="E43" s="28">
        <v>95312</v>
      </c>
      <c r="F43" s="31">
        <v>2.0269999999999997E-3</v>
      </c>
      <c r="G43" s="30">
        <v>15705.605</v>
      </c>
      <c r="H43" s="30">
        <v>2240.6419999999998</v>
      </c>
      <c r="I43" s="30">
        <v>17946.246999999999</v>
      </c>
      <c r="J43" s="30">
        <v>2240.6419999999998</v>
      </c>
    </row>
    <row r="44" spans="1:10" x14ac:dyDescent="0.25">
      <c r="A44" s="26">
        <v>44713</v>
      </c>
      <c r="B44" s="27" t="s">
        <v>10</v>
      </c>
      <c r="C44" s="27" t="s">
        <v>15</v>
      </c>
      <c r="D44" s="27" t="s">
        <v>15</v>
      </c>
      <c r="E44" s="28">
        <v>95312</v>
      </c>
      <c r="F44" s="31">
        <v>2.0269999999999997E-3</v>
      </c>
      <c r="G44" s="30">
        <v>15198.973</v>
      </c>
      <c r="H44" s="30">
        <v>2168.3629999999998</v>
      </c>
      <c r="I44" s="30">
        <v>17367.335999999999</v>
      </c>
      <c r="J44" s="30">
        <v>2168.3629999999998</v>
      </c>
    </row>
    <row r="45" spans="1:10" x14ac:dyDescent="0.25">
      <c r="A45" s="26">
        <v>44743</v>
      </c>
      <c r="B45" s="27" t="s">
        <v>10</v>
      </c>
      <c r="C45" s="27" t="s">
        <v>15</v>
      </c>
      <c r="D45" s="27" t="s">
        <v>15</v>
      </c>
      <c r="E45" s="28">
        <v>95312</v>
      </c>
      <c r="F45" s="31">
        <v>2.0269999999999997E-3</v>
      </c>
      <c r="G45" s="30">
        <v>15441.69</v>
      </c>
      <c r="H45" s="30">
        <v>2240.6419999999998</v>
      </c>
      <c r="I45" s="30">
        <v>17682.331999999999</v>
      </c>
      <c r="J45" s="30">
        <v>2240.6419999999998</v>
      </c>
    </row>
    <row r="46" spans="1:10" x14ac:dyDescent="0.25">
      <c r="A46" s="26">
        <v>44774</v>
      </c>
      <c r="B46" s="27" t="s">
        <v>10</v>
      </c>
      <c r="C46" s="27" t="s">
        <v>15</v>
      </c>
      <c r="D46" s="27" t="s">
        <v>15</v>
      </c>
      <c r="E46" s="28">
        <v>95312</v>
      </c>
      <c r="F46" s="31">
        <v>2.0269999999999997E-3</v>
      </c>
      <c r="G46" s="30">
        <v>15441.69</v>
      </c>
      <c r="H46" s="30">
        <v>2240.6419999999998</v>
      </c>
      <c r="I46" s="30">
        <v>17682.331999999999</v>
      </c>
      <c r="J46" s="30">
        <v>2240.6419999999998</v>
      </c>
    </row>
    <row r="47" spans="1:10" x14ac:dyDescent="0.25">
      <c r="A47" s="26">
        <v>44805</v>
      </c>
      <c r="B47" s="27" t="s">
        <v>10</v>
      </c>
      <c r="C47" s="27" t="s">
        <v>15</v>
      </c>
      <c r="D47" s="27" t="s">
        <v>15</v>
      </c>
      <c r="E47" s="28">
        <v>95312</v>
      </c>
      <c r="F47" s="31">
        <v>2.0269999999999997E-3</v>
      </c>
      <c r="G47" s="30">
        <v>14943.571</v>
      </c>
      <c r="H47" s="30">
        <v>2168.3629999999998</v>
      </c>
      <c r="I47" s="30">
        <v>17111.934000000001</v>
      </c>
      <c r="J47" s="30">
        <v>2168.3629999999998</v>
      </c>
    </row>
    <row r="48" spans="1:10" x14ac:dyDescent="0.25">
      <c r="A48" s="26">
        <v>44835</v>
      </c>
      <c r="B48" s="27" t="s">
        <v>10</v>
      </c>
      <c r="C48" s="27" t="s">
        <v>15</v>
      </c>
      <c r="D48" s="27" t="s">
        <v>15</v>
      </c>
      <c r="E48" s="28">
        <v>95312</v>
      </c>
      <c r="F48" s="31">
        <v>2.0269999999999997E-3</v>
      </c>
      <c r="G48" s="30">
        <v>15441.69</v>
      </c>
      <c r="H48" s="30">
        <v>2240.6419999999998</v>
      </c>
      <c r="I48" s="30">
        <v>17682.331999999999</v>
      </c>
      <c r="J48" s="30">
        <v>2240.6419999999998</v>
      </c>
    </row>
    <row r="49" spans="1:10" x14ac:dyDescent="0.25">
      <c r="A49" s="26">
        <v>44866</v>
      </c>
      <c r="B49" s="27" t="s">
        <v>10</v>
      </c>
      <c r="C49" s="27" t="s">
        <v>15</v>
      </c>
      <c r="D49" s="27" t="s">
        <v>15</v>
      </c>
      <c r="E49" s="28">
        <v>95312</v>
      </c>
      <c r="F49" s="31">
        <v>2.0269999999999997E-3</v>
      </c>
      <c r="G49" s="30">
        <v>14943.571</v>
      </c>
      <c r="H49" s="30">
        <v>2168.3629999999998</v>
      </c>
      <c r="I49" s="30">
        <v>17111.934000000001</v>
      </c>
      <c r="J49" s="30">
        <v>2168.3629999999998</v>
      </c>
    </row>
    <row r="50" spans="1:10" x14ac:dyDescent="0.25">
      <c r="A50" s="26">
        <v>44896</v>
      </c>
      <c r="B50" s="27" t="s">
        <v>10</v>
      </c>
      <c r="C50" s="27" t="s">
        <v>15</v>
      </c>
      <c r="D50" s="27" t="s">
        <v>15</v>
      </c>
      <c r="E50" s="28">
        <v>95312</v>
      </c>
      <c r="F50" s="31">
        <v>2.0269999999999997E-3</v>
      </c>
      <c r="G50" s="30">
        <v>15441.69</v>
      </c>
      <c r="H50" s="30">
        <v>2240.6419999999998</v>
      </c>
      <c r="I50" s="30">
        <v>17682.331999999999</v>
      </c>
      <c r="J50" s="30">
        <v>2240.6419999999998</v>
      </c>
    </row>
    <row r="51" spans="1:10" x14ac:dyDescent="0.25">
      <c r="A51" s="26">
        <v>44927</v>
      </c>
      <c r="B51" s="27" t="s">
        <v>10</v>
      </c>
      <c r="C51" s="27" t="s">
        <v>15</v>
      </c>
      <c r="D51" s="27" t="s">
        <v>15</v>
      </c>
      <c r="E51" s="28">
        <v>95312</v>
      </c>
      <c r="F51" s="31">
        <v>2.0269999999999997E-3</v>
      </c>
      <c r="G51" s="30">
        <v>14805.654</v>
      </c>
      <c r="H51" s="30">
        <v>2348.8470000000002</v>
      </c>
      <c r="I51" s="30">
        <v>17154.501</v>
      </c>
      <c r="J51" s="30">
        <v>2348.8470000000002</v>
      </c>
    </row>
    <row r="52" spans="1:10" x14ac:dyDescent="0.25">
      <c r="A52" s="26">
        <v>44958</v>
      </c>
      <c r="B52" s="27" t="s">
        <v>10</v>
      </c>
      <c r="C52" s="27" t="s">
        <v>15</v>
      </c>
      <c r="D52" s="27" t="s">
        <v>15</v>
      </c>
      <c r="E52" s="28">
        <v>95312</v>
      </c>
      <c r="F52" s="31">
        <v>2.0269999999999997E-3</v>
      </c>
      <c r="G52" s="30">
        <v>13372.849</v>
      </c>
      <c r="H52" s="30">
        <v>2121.5390000000002</v>
      </c>
      <c r="I52" s="30">
        <v>15494.388000000001</v>
      </c>
      <c r="J52" s="30">
        <v>2121.5390000000002</v>
      </c>
    </row>
    <row r="53" spans="1:10" x14ac:dyDescent="0.25">
      <c r="A53" s="26">
        <v>44986</v>
      </c>
      <c r="B53" s="27" t="s">
        <v>10</v>
      </c>
      <c r="C53" s="27" t="s">
        <v>15</v>
      </c>
      <c r="D53" s="27" t="s">
        <v>15</v>
      </c>
      <c r="E53" s="28">
        <v>95312</v>
      </c>
      <c r="F53" s="31">
        <v>2.0269999999999997E-3</v>
      </c>
      <c r="G53" s="30">
        <v>14805.654</v>
      </c>
      <c r="H53" s="30">
        <v>2348.8470000000002</v>
      </c>
      <c r="I53" s="30">
        <v>17154.501</v>
      </c>
      <c r="J53" s="30">
        <v>2348.8470000000002</v>
      </c>
    </row>
    <row r="54" spans="1:10" x14ac:dyDescent="0.25">
      <c r="A54" s="26">
        <v>45017</v>
      </c>
      <c r="B54" s="27" t="s">
        <v>10</v>
      </c>
      <c r="C54" s="27" t="s">
        <v>15</v>
      </c>
      <c r="D54" s="27" t="s">
        <v>15</v>
      </c>
      <c r="E54" s="28">
        <v>95312</v>
      </c>
      <c r="F54" s="31">
        <v>2.0269999999999997E-3</v>
      </c>
      <c r="G54" s="30">
        <v>14328.052</v>
      </c>
      <c r="H54" s="30">
        <v>2273.078</v>
      </c>
      <c r="I54" s="30">
        <v>16601.13</v>
      </c>
      <c r="J54" s="30">
        <v>2273.078</v>
      </c>
    </row>
    <row r="55" spans="1:10" x14ac:dyDescent="0.25">
      <c r="A55" s="26">
        <v>45047</v>
      </c>
      <c r="B55" s="27" t="s">
        <v>10</v>
      </c>
      <c r="C55" s="27" t="s">
        <v>15</v>
      </c>
      <c r="D55" s="27" t="s">
        <v>15</v>
      </c>
      <c r="E55" s="28">
        <v>95312</v>
      </c>
      <c r="F55" s="31">
        <v>2.0269999999999997E-3</v>
      </c>
      <c r="G55" s="30">
        <v>14805.654</v>
      </c>
      <c r="H55" s="30">
        <v>2348.8470000000002</v>
      </c>
      <c r="I55" s="30">
        <v>17154.501</v>
      </c>
      <c r="J55" s="30">
        <v>2348.8470000000002</v>
      </c>
    </row>
    <row r="56" spans="1:10" x14ac:dyDescent="0.25">
      <c r="A56" s="26">
        <v>45078</v>
      </c>
      <c r="B56" s="27" t="s">
        <v>10</v>
      </c>
      <c r="C56" s="27" t="s">
        <v>15</v>
      </c>
      <c r="D56" s="27" t="s">
        <v>15</v>
      </c>
      <c r="E56" s="28">
        <v>95312</v>
      </c>
      <c r="F56" s="31">
        <v>2.0269999999999997E-3</v>
      </c>
      <c r="G56" s="30">
        <v>14328.052</v>
      </c>
      <c r="H56" s="30">
        <v>2273.078</v>
      </c>
      <c r="I56" s="30">
        <v>16601.13</v>
      </c>
      <c r="J56" s="30">
        <v>2273.078</v>
      </c>
    </row>
    <row r="57" spans="1:10" x14ac:dyDescent="0.25">
      <c r="A57" s="26">
        <v>45108</v>
      </c>
      <c r="B57" s="27" t="s">
        <v>10</v>
      </c>
      <c r="C57" s="27" t="s">
        <v>15</v>
      </c>
      <c r="D57" s="27" t="s">
        <v>15</v>
      </c>
      <c r="E57" s="28">
        <v>95312</v>
      </c>
      <c r="F57" s="31">
        <v>2.0269999999999997E-3</v>
      </c>
      <c r="G57" s="30">
        <v>14541.739</v>
      </c>
      <c r="H57" s="30">
        <v>2348.8470000000002</v>
      </c>
      <c r="I57" s="30">
        <v>16890.585999999999</v>
      </c>
      <c r="J57" s="30">
        <v>2348.8470000000002</v>
      </c>
    </row>
    <row r="58" spans="1:10" x14ac:dyDescent="0.25">
      <c r="A58" s="26">
        <v>45139</v>
      </c>
      <c r="B58" s="27" t="s">
        <v>10</v>
      </c>
      <c r="C58" s="27" t="s">
        <v>15</v>
      </c>
      <c r="D58" s="27" t="s">
        <v>15</v>
      </c>
      <c r="E58" s="28">
        <v>95312</v>
      </c>
      <c r="F58" s="31">
        <v>2.0269999999999997E-3</v>
      </c>
      <c r="G58" s="30">
        <v>14541.739</v>
      </c>
      <c r="H58" s="30">
        <v>2348.8470000000002</v>
      </c>
      <c r="I58" s="30">
        <v>16890.585999999999</v>
      </c>
      <c r="J58" s="30">
        <v>2348.8470000000002</v>
      </c>
    </row>
    <row r="59" spans="1:10" x14ac:dyDescent="0.25">
      <c r="A59" s="26">
        <v>45170</v>
      </c>
      <c r="B59" s="27" t="s">
        <v>10</v>
      </c>
      <c r="C59" s="27" t="s">
        <v>15</v>
      </c>
      <c r="D59" s="27" t="s">
        <v>15</v>
      </c>
      <c r="E59" s="28">
        <v>95312</v>
      </c>
      <c r="F59" s="31">
        <v>2.0269999999999997E-3</v>
      </c>
      <c r="G59" s="30">
        <v>14072.65</v>
      </c>
      <c r="H59" s="30">
        <v>2273.078</v>
      </c>
      <c r="I59" s="30">
        <v>16345.727999999999</v>
      </c>
      <c r="J59" s="30">
        <v>2273.078</v>
      </c>
    </row>
    <row r="60" spans="1:10" x14ac:dyDescent="0.25">
      <c r="A60" s="26">
        <v>45200</v>
      </c>
      <c r="B60" s="27" t="s">
        <v>10</v>
      </c>
      <c r="C60" s="27" t="s">
        <v>15</v>
      </c>
      <c r="D60" s="27" t="s">
        <v>15</v>
      </c>
      <c r="E60" s="28">
        <v>95312</v>
      </c>
      <c r="F60" s="31">
        <v>2.0269999999999997E-3</v>
      </c>
      <c r="G60" s="30">
        <v>14541.739</v>
      </c>
      <c r="H60" s="30">
        <v>2348.8470000000002</v>
      </c>
      <c r="I60" s="30">
        <v>16890.585999999999</v>
      </c>
      <c r="J60" s="30">
        <v>2348.8470000000002</v>
      </c>
    </row>
    <row r="61" spans="1:10" x14ac:dyDescent="0.25">
      <c r="A61" s="26">
        <v>45231</v>
      </c>
      <c r="B61" s="27" t="s">
        <v>10</v>
      </c>
      <c r="C61" s="27" t="s">
        <v>15</v>
      </c>
      <c r="D61" s="27" t="s">
        <v>15</v>
      </c>
      <c r="E61" s="28">
        <v>95312</v>
      </c>
      <c r="F61" s="31">
        <v>2.0269999999999997E-3</v>
      </c>
      <c r="G61" s="30">
        <v>14072.65</v>
      </c>
      <c r="H61" s="30">
        <v>2273.078</v>
      </c>
      <c r="I61" s="30">
        <v>16345.727999999999</v>
      </c>
      <c r="J61" s="30">
        <v>2273.078</v>
      </c>
    </row>
    <row r="62" spans="1:10" x14ac:dyDescent="0.25">
      <c r="A62" s="26">
        <v>45261</v>
      </c>
      <c r="B62" s="27" t="s">
        <v>10</v>
      </c>
      <c r="C62" s="27" t="s">
        <v>15</v>
      </c>
      <c r="D62" s="27" t="s">
        <v>15</v>
      </c>
      <c r="E62" s="28">
        <v>95312</v>
      </c>
      <c r="F62" s="31">
        <v>2.0269999999999997E-3</v>
      </c>
      <c r="G62" s="30">
        <v>14541.739</v>
      </c>
      <c r="H62" s="30">
        <v>2348.8470000000002</v>
      </c>
      <c r="I62" s="30">
        <v>16890.585999999999</v>
      </c>
      <c r="J62" s="30">
        <v>2348.8470000000002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3065-C7AE-459C-98F1-4125848DD0FB}">
  <sheetPr>
    <tabColor rgb="FF00B050"/>
  </sheetPr>
  <dimension ref="A2:J62"/>
  <sheetViews>
    <sheetView workbookViewId="0">
      <selection activeCell="L37" sqref="L37"/>
    </sheetView>
  </sheetViews>
  <sheetFormatPr baseColWidth="10" defaultRowHeight="15" x14ac:dyDescent="0.25"/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32">
        <v>43466</v>
      </c>
      <c r="B3" s="33" t="s">
        <v>10</v>
      </c>
      <c r="C3" s="33" t="s">
        <v>14</v>
      </c>
      <c r="D3" s="33" t="s">
        <v>14</v>
      </c>
      <c r="E3" s="28">
        <v>95312</v>
      </c>
      <c r="F3" s="31">
        <v>2.0269999999999997E-3</v>
      </c>
      <c r="G3" s="30">
        <v>0</v>
      </c>
      <c r="H3" s="33">
        <v>20057.57</v>
      </c>
      <c r="I3" s="34">
        <v>20057.57</v>
      </c>
      <c r="J3" s="34">
        <v>3826.7730000000001</v>
      </c>
    </row>
    <row r="4" spans="1:10" x14ac:dyDescent="0.25">
      <c r="A4" s="32">
        <v>43497</v>
      </c>
      <c r="B4" s="33" t="s">
        <v>10</v>
      </c>
      <c r="C4" s="33" t="s">
        <v>14</v>
      </c>
      <c r="D4" s="33" t="s">
        <v>14</v>
      </c>
      <c r="E4" s="28">
        <v>95312</v>
      </c>
      <c r="F4" s="31">
        <v>2.0269999999999997E-3</v>
      </c>
      <c r="G4" s="30">
        <v>0</v>
      </c>
      <c r="H4" s="33">
        <v>18116.514999999999</v>
      </c>
      <c r="I4" s="34">
        <v>18116.514999999999</v>
      </c>
      <c r="J4" s="34">
        <v>3456.44</v>
      </c>
    </row>
    <row r="5" spans="1:10" x14ac:dyDescent="0.25">
      <c r="A5" s="32">
        <v>43525</v>
      </c>
      <c r="B5" s="33" t="s">
        <v>10</v>
      </c>
      <c r="C5" s="33" t="s">
        <v>14</v>
      </c>
      <c r="D5" s="33" t="s">
        <v>14</v>
      </c>
      <c r="E5" s="28">
        <v>95312</v>
      </c>
      <c r="F5" s="31">
        <v>2.0269999999999997E-3</v>
      </c>
      <c r="G5" s="30">
        <v>0</v>
      </c>
      <c r="H5" s="33">
        <v>20057.57</v>
      </c>
      <c r="I5" s="34">
        <v>20057.57</v>
      </c>
      <c r="J5" s="34">
        <v>3826.7730000000001</v>
      </c>
    </row>
    <row r="6" spans="1:10" x14ac:dyDescent="0.25">
      <c r="A6" s="32">
        <v>43556</v>
      </c>
      <c r="B6" s="33" t="s">
        <v>10</v>
      </c>
      <c r="C6" s="33" t="s">
        <v>14</v>
      </c>
      <c r="D6" s="33" t="s">
        <v>14</v>
      </c>
      <c r="E6" s="28">
        <v>95312</v>
      </c>
      <c r="F6" s="31">
        <v>2.0269999999999997E-3</v>
      </c>
      <c r="G6" s="30">
        <v>0</v>
      </c>
      <c r="H6" s="33">
        <v>15206.635</v>
      </c>
      <c r="I6" s="34">
        <v>15206.635</v>
      </c>
      <c r="J6" s="34">
        <v>3703.3290000000002</v>
      </c>
    </row>
    <row r="7" spans="1:10" x14ac:dyDescent="0.25">
      <c r="A7" s="32">
        <v>43586</v>
      </c>
      <c r="B7" s="33" t="s">
        <v>10</v>
      </c>
      <c r="C7" s="33" t="s">
        <v>14</v>
      </c>
      <c r="D7" s="33" t="s">
        <v>14</v>
      </c>
      <c r="E7" s="28">
        <v>95312</v>
      </c>
      <c r="F7" s="31">
        <v>2.0269999999999997E-3</v>
      </c>
      <c r="G7" s="30">
        <v>0</v>
      </c>
      <c r="H7" s="33">
        <v>20057.57</v>
      </c>
      <c r="I7" s="34">
        <v>20057.57</v>
      </c>
      <c r="J7" s="34">
        <v>3826.7730000000001</v>
      </c>
    </row>
    <row r="8" spans="1:10" x14ac:dyDescent="0.25">
      <c r="A8" s="32">
        <v>43617</v>
      </c>
      <c r="B8" s="33" t="s">
        <v>10</v>
      </c>
      <c r="C8" s="33" t="s">
        <v>14</v>
      </c>
      <c r="D8" s="33" t="s">
        <v>14</v>
      </c>
      <c r="E8" s="28">
        <v>95312</v>
      </c>
      <c r="F8" s="31">
        <v>2.0269999999999997E-3</v>
      </c>
      <c r="G8" s="30">
        <v>0</v>
      </c>
      <c r="H8" s="33">
        <v>18932.95</v>
      </c>
      <c r="I8" s="34">
        <v>18932.95</v>
      </c>
      <c r="J8" s="34">
        <v>3703.3290000000002</v>
      </c>
    </row>
    <row r="9" spans="1:10" x14ac:dyDescent="0.25">
      <c r="A9" s="32">
        <v>43647</v>
      </c>
      <c r="B9" s="33" t="s">
        <v>10</v>
      </c>
      <c r="C9" s="33" t="s">
        <v>14</v>
      </c>
      <c r="D9" s="33" t="s">
        <v>14</v>
      </c>
      <c r="E9" s="28">
        <v>95312</v>
      </c>
      <c r="F9" s="31">
        <v>2.0269999999999997E-3</v>
      </c>
      <c r="G9" s="30">
        <v>15594.761</v>
      </c>
      <c r="H9" s="33">
        <v>3934.9789999999998</v>
      </c>
      <c r="I9" s="34">
        <v>19529.740000000002</v>
      </c>
      <c r="J9" s="34">
        <v>3934.9789999999998</v>
      </c>
    </row>
    <row r="10" spans="1:10" x14ac:dyDescent="0.25">
      <c r="A10" s="32">
        <v>43678</v>
      </c>
      <c r="B10" s="33" t="s">
        <v>10</v>
      </c>
      <c r="C10" s="33" t="s">
        <v>14</v>
      </c>
      <c r="D10" s="33" t="s">
        <v>14</v>
      </c>
      <c r="E10" s="28">
        <v>95312</v>
      </c>
      <c r="F10" s="31">
        <v>2.0269999999999997E-3</v>
      </c>
      <c r="G10" s="30">
        <v>15594.761</v>
      </c>
      <c r="H10" s="33">
        <v>3934.9789999999998</v>
      </c>
      <c r="I10" s="34">
        <v>19529.740000000002</v>
      </c>
      <c r="J10" s="34">
        <v>3934.9789999999998</v>
      </c>
    </row>
    <row r="11" spans="1:10" x14ac:dyDescent="0.25">
      <c r="A11" s="32">
        <v>43709</v>
      </c>
      <c r="B11" s="33" t="s">
        <v>10</v>
      </c>
      <c r="C11" s="33" t="s">
        <v>14</v>
      </c>
      <c r="D11" s="33" t="s">
        <v>14</v>
      </c>
      <c r="E11" s="28">
        <v>95312</v>
      </c>
      <c r="F11" s="31">
        <v>2.0269999999999997E-3</v>
      </c>
      <c r="G11" s="30">
        <v>15091.704</v>
      </c>
      <c r="H11" s="33">
        <v>3808.0439999999999</v>
      </c>
      <c r="I11" s="34">
        <v>18899.748</v>
      </c>
      <c r="J11" s="34">
        <v>3808.0439999999999</v>
      </c>
    </row>
    <row r="12" spans="1:10" x14ac:dyDescent="0.25">
      <c r="A12" s="32">
        <v>43739</v>
      </c>
      <c r="B12" s="33" t="s">
        <v>10</v>
      </c>
      <c r="C12" s="33" t="s">
        <v>14</v>
      </c>
      <c r="D12" s="33" t="s">
        <v>14</v>
      </c>
      <c r="E12" s="28">
        <v>95312</v>
      </c>
      <c r="F12" s="31">
        <v>2.0269999999999997E-3</v>
      </c>
      <c r="G12" s="30">
        <v>15594.761</v>
      </c>
      <c r="H12" s="33">
        <v>3934.9789999999998</v>
      </c>
      <c r="I12" s="34">
        <v>19529.740000000002</v>
      </c>
      <c r="J12" s="34">
        <v>3934.9789999999998</v>
      </c>
    </row>
    <row r="13" spans="1:10" x14ac:dyDescent="0.25">
      <c r="A13" s="32">
        <v>43770</v>
      </c>
      <c r="B13" s="33" t="s">
        <v>10</v>
      </c>
      <c r="C13" s="33" t="s">
        <v>14</v>
      </c>
      <c r="D13" s="33" t="s">
        <v>14</v>
      </c>
      <c r="E13" s="28">
        <v>95312</v>
      </c>
      <c r="F13" s="31">
        <v>2.0269999999999997E-3</v>
      </c>
      <c r="G13" s="30">
        <v>15091.704</v>
      </c>
      <c r="H13" s="33">
        <v>3808.0439999999999</v>
      </c>
      <c r="I13" s="34">
        <v>18899.748</v>
      </c>
      <c r="J13" s="34">
        <v>3808.0439999999999</v>
      </c>
    </row>
    <row r="14" spans="1:10" x14ac:dyDescent="0.25">
      <c r="A14" s="32">
        <v>43800</v>
      </c>
      <c r="B14" s="33" t="s">
        <v>10</v>
      </c>
      <c r="C14" s="33" t="s">
        <v>14</v>
      </c>
      <c r="D14" s="33" t="s">
        <v>14</v>
      </c>
      <c r="E14" s="28">
        <v>95312</v>
      </c>
      <c r="F14" s="31">
        <v>2.0269999999999997E-3</v>
      </c>
      <c r="G14" s="30">
        <v>15594.761</v>
      </c>
      <c r="H14" s="33">
        <v>3934.9789999999998</v>
      </c>
      <c r="I14" s="34">
        <v>19529.740000000002</v>
      </c>
      <c r="J14" s="34">
        <v>3934.9789999999998</v>
      </c>
    </row>
    <row r="15" spans="1:10" x14ac:dyDescent="0.25">
      <c r="A15" s="32">
        <v>43831</v>
      </c>
      <c r="B15" s="33" t="s">
        <v>10</v>
      </c>
      <c r="C15" s="33" t="s">
        <v>14</v>
      </c>
      <c r="D15" s="33" t="s">
        <v>14</v>
      </c>
      <c r="E15" s="28">
        <v>95312</v>
      </c>
      <c r="F15" s="31">
        <v>2.0269999999999997E-3</v>
      </c>
      <c r="G15" s="30">
        <v>8996.8760000000002</v>
      </c>
      <c r="H15" s="33">
        <v>10532.864</v>
      </c>
      <c r="I15" s="34">
        <v>19529.740000000002</v>
      </c>
      <c r="J15" s="34">
        <v>10532.864</v>
      </c>
    </row>
    <row r="16" spans="1:10" x14ac:dyDescent="0.25">
      <c r="A16" s="32">
        <v>43862</v>
      </c>
      <c r="B16" s="33" t="s">
        <v>10</v>
      </c>
      <c r="C16" s="33" t="s">
        <v>14</v>
      </c>
      <c r="D16" s="33" t="s">
        <v>14</v>
      </c>
      <c r="E16" s="28">
        <v>95312</v>
      </c>
      <c r="F16" s="31">
        <v>2.0269999999999997E-3</v>
      </c>
      <c r="G16" s="30">
        <v>8416.4320000000007</v>
      </c>
      <c r="H16" s="33">
        <v>9853.3240000000005</v>
      </c>
      <c r="I16" s="34">
        <v>18269.756000000001</v>
      </c>
      <c r="J16" s="34">
        <v>9853.3240000000005</v>
      </c>
    </row>
    <row r="17" spans="1:10" x14ac:dyDescent="0.25">
      <c r="A17" s="32">
        <v>43891</v>
      </c>
      <c r="B17" s="33" t="s">
        <v>10</v>
      </c>
      <c r="C17" s="33" t="s">
        <v>14</v>
      </c>
      <c r="D17" s="33" t="s">
        <v>14</v>
      </c>
      <c r="E17" s="28">
        <v>95312</v>
      </c>
      <c r="F17" s="31">
        <v>2.0269999999999997E-3</v>
      </c>
      <c r="G17" s="30">
        <v>8996.8760000000002</v>
      </c>
      <c r="H17" s="33">
        <v>10532.864</v>
      </c>
      <c r="I17" s="34">
        <v>19529.740000000002</v>
      </c>
      <c r="J17" s="34">
        <v>10532.864</v>
      </c>
    </row>
    <row r="18" spans="1:10" x14ac:dyDescent="0.25">
      <c r="A18" s="32">
        <v>43922</v>
      </c>
      <c r="B18" s="33" t="s">
        <v>10</v>
      </c>
      <c r="C18" s="33" t="s">
        <v>14</v>
      </c>
      <c r="D18" s="33" t="s">
        <v>14</v>
      </c>
      <c r="E18" s="28">
        <v>95312</v>
      </c>
      <c r="F18" s="31">
        <v>2.0269999999999997E-3</v>
      </c>
      <c r="G18" s="30">
        <v>0</v>
      </c>
      <c r="H18" s="33">
        <v>18899.748</v>
      </c>
      <c r="I18" s="34">
        <v>18899.748</v>
      </c>
      <c r="J18" s="34">
        <v>18899.748</v>
      </c>
    </row>
    <row r="19" spans="1:10" x14ac:dyDescent="0.25">
      <c r="A19" s="32">
        <v>43952</v>
      </c>
      <c r="B19" s="33" t="s">
        <v>10</v>
      </c>
      <c r="C19" s="33" t="s">
        <v>14</v>
      </c>
      <c r="D19" s="33" t="s">
        <v>14</v>
      </c>
      <c r="E19" s="28">
        <v>95312</v>
      </c>
      <c r="F19" s="31">
        <v>2.0269999999999997E-3</v>
      </c>
      <c r="G19" s="30">
        <v>0</v>
      </c>
      <c r="H19" s="33">
        <v>19529.740000000002</v>
      </c>
      <c r="I19" s="34">
        <v>19529.740000000002</v>
      </c>
      <c r="J19" s="34">
        <v>19529.740000000002</v>
      </c>
    </row>
    <row r="20" spans="1:10" x14ac:dyDescent="0.25">
      <c r="A20" s="32">
        <v>43983</v>
      </c>
      <c r="B20" s="33" t="s">
        <v>10</v>
      </c>
      <c r="C20" s="33" t="s">
        <v>14</v>
      </c>
      <c r="D20" s="33" t="s">
        <v>14</v>
      </c>
      <c r="E20" s="28">
        <v>95312</v>
      </c>
      <c r="F20" s="31">
        <v>2.0269999999999997E-3</v>
      </c>
      <c r="G20" s="30">
        <v>0</v>
      </c>
      <c r="H20" s="33">
        <v>18899.748</v>
      </c>
      <c r="I20" s="34">
        <v>18899.748</v>
      </c>
      <c r="J20" s="34">
        <v>18899.748</v>
      </c>
    </row>
    <row r="21" spans="1:10" x14ac:dyDescent="0.25">
      <c r="A21" s="32">
        <v>44013</v>
      </c>
      <c r="B21" s="33" t="s">
        <v>10</v>
      </c>
      <c r="C21" s="33" t="s">
        <v>14</v>
      </c>
      <c r="D21" s="33" t="s">
        <v>14</v>
      </c>
      <c r="E21" s="28">
        <v>95312</v>
      </c>
      <c r="F21" s="31">
        <v>2.0269999999999997E-3</v>
      </c>
      <c r="G21" s="30">
        <v>0</v>
      </c>
      <c r="H21" s="33">
        <v>19529.740000000002</v>
      </c>
      <c r="I21" s="34">
        <v>19529.740000000002</v>
      </c>
      <c r="J21" s="34">
        <v>19529.740000000002</v>
      </c>
    </row>
    <row r="22" spans="1:10" x14ac:dyDescent="0.25">
      <c r="A22" s="32">
        <v>44044</v>
      </c>
      <c r="B22" s="33" t="s">
        <v>10</v>
      </c>
      <c r="C22" s="33" t="s">
        <v>14</v>
      </c>
      <c r="D22" s="33" t="s">
        <v>14</v>
      </c>
      <c r="E22" s="28">
        <v>95312</v>
      </c>
      <c r="F22" s="31">
        <v>2.0269999999999997E-3</v>
      </c>
      <c r="G22" s="30">
        <v>0</v>
      </c>
      <c r="H22" s="33">
        <v>19529.740000000002</v>
      </c>
      <c r="I22" s="34">
        <v>19529.740000000002</v>
      </c>
      <c r="J22" s="34">
        <v>19529.740000000002</v>
      </c>
    </row>
    <row r="23" spans="1:10" x14ac:dyDescent="0.25">
      <c r="A23" s="32">
        <v>44075</v>
      </c>
      <c r="B23" s="33" t="s">
        <v>10</v>
      </c>
      <c r="C23" s="33" t="s">
        <v>14</v>
      </c>
      <c r="D23" s="33" t="s">
        <v>14</v>
      </c>
      <c r="E23" s="28">
        <v>95312</v>
      </c>
      <c r="F23" s="31">
        <v>2.0269999999999997E-3</v>
      </c>
      <c r="G23" s="30">
        <v>0</v>
      </c>
      <c r="H23" s="33">
        <v>18899.748</v>
      </c>
      <c r="I23" s="34">
        <v>18899.748</v>
      </c>
      <c r="J23" s="34">
        <v>18899.748</v>
      </c>
    </row>
    <row r="24" spans="1:10" x14ac:dyDescent="0.25">
      <c r="A24" s="32">
        <v>44105</v>
      </c>
      <c r="B24" s="33" t="s">
        <v>10</v>
      </c>
      <c r="C24" s="33" t="s">
        <v>14</v>
      </c>
      <c r="D24" s="33" t="s">
        <v>14</v>
      </c>
      <c r="E24" s="28">
        <v>95312</v>
      </c>
      <c r="F24" s="31">
        <v>2.0269999999999997E-3</v>
      </c>
      <c r="G24" s="30">
        <v>0</v>
      </c>
      <c r="H24" s="33">
        <v>19529.740000000002</v>
      </c>
      <c r="I24" s="34">
        <v>19529.740000000002</v>
      </c>
      <c r="J24" s="34">
        <v>19529.740000000002</v>
      </c>
    </row>
    <row r="25" spans="1:10" x14ac:dyDescent="0.25">
      <c r="A25" s="32">
        <v>44136</v>
      </c>
      <c r="B25" s="33" t="s">
        <v>10</v>
      </c>
      <c r="C25" s="33" t="s">
        <v>14</v>
      </c>
      <c r="D25" s="33" t="s">
        <v>14</v>
      </c>
      <c r="E25" s="28">
        <v>95312</v>
      </c>
      <c r="F25" s="31">
        <v>2.0269999999999997E-3</v>
      </c>
      <c r="G25" s="30">
        <v>0</v>
      </c>
      <c r="H25" s="33">
        <v>18899.748</v>
      </c>
      <c r="I25" s="34">
        <v>18899.748</v>
      </c>
      <c r="J25" s="34">
        <v>18899.748</v>
      </c>
    </row>
    <row r="26" spans="1:10" x14ac:dyDescent="0.25">
      <c r="A26" s="32">
        <v>44166</v>
      </c>
      <c r="B26" s="33" t="s">
        <v>10</v>
      </c>
      <c r="C26" s="33" t="s">
        <v>14</v>
      </c>
      <c r="D26" s="33" t="s">
        <v>14</v>
      </c>
      <c r="E26" s="28">
        <v>95312</v>
      </c>
      <c r="F26" s="31">
        <v>2.0269999999999997E-3</v>
      </c>
      <c r="G26" s="30">
        <v>0</v>
      </c>
      <c r="H26" s="33">
        <v>19529.740000000002</v>
      </c>
      <c r="I26" s="34">
        <v>19529.740000000002</v>
      </c>
      <c r="J26" s="34">
        <v>19529.740000000002</v>
      </c>
    </row>
    <row r="27" spans="1:10" x14ac:dyDescent="0.25">
      <c r="A27" s="32">
        <v>44197</v>
      </c>
      <c r="B27" s="33" t="s">
        <v>10</v>
      </c>
      <c r="C27" s="33" t="s">
        <v>14</v>
      </c>
      <c r="D27" s="33" t="s">
        <v>14</v>
      </c>
      <c r="E27" s="28">
        <v>95312</v>
      </c>
      <c r="F27" s="31">
        <v>2.0269999999999997E-3</v>
      </c>
      <c r="G27" s="30">
        <v>0</v>
      </c>
      <c r="H27" s="33">
        <v>19529.740000000002</v>
      </c>
      <c r="I27" s="34">
        <v>19529.740000000002</v>
      </c>
      <c r="J27" s="34">
        <v>19529.740000000002</v>
      </c>
    </row>
    <row r="28" spans="1:10" x14ac:dyDescent="0.25">
      <c r="A28" s="32">
        <v>44228</v>
      </c>
      <c r="B28" s="33" t="s">
        <v>10</v>
      </c>
      <c r="C28" s="33" t="s">
        <v>14</v>
      </c>
      <c r="D28" s="33" t="s">
        <v>14</v>
      </c>
      <c r="E28" s="28">
        <v>95312</v>
      </c>
      <c r="F28" s="31">
        <v>2.0269999999999997E-3</v>
      </c>
      <c r="G28" s="30">
        <v>0</v>
      </c>
      <c r="H28" s="33">
        <v>17639.764999999999</v>
      </c>
      <c r="I28" s="34">
        <v>17639.764999999999</v>
      </c>
      <c r="J28" s="34">
        <v>17639.764999999999</v>
      </c>
    </row>
    <row r="29" spans="1:10" x14ac:dyDescent="0.25">
      <c r="A29" s="32">
        <v>44256</v>
      </c>
      <c r="B29" s="33" t="s">
        <v>10</v>
      </c>
      <c r="C29" s="33" t="s">
        <v>14</v>
      </c>
      <c r="D29" s="33" t="s">
        <v>14</v>
      </c>
      <c r="E29" s="28">
        <v>95312</v>
      </c>
      <c r="F29" s="31">
        <v>2.0269999999999997E-3</v>
      </c>
      <c r="G29" s="30">
        <v>0</v>
      </c>
      <c r="H29" s="33">
        <v>19529.740000000002</v>
      </c>
      <c r="I29" s="34">
        <v>19529.740000000002</v>
      </c>
      <c r="J29" s="34">
        <v>19529.740000000002</v>
      </c>
    </row>
    <row r="30" spans="1:10" x14ac:dyDescent="0.25">
      <c r="A30" s="32">
        <v>44287</v>
      </c>
      <c r="B30" s="33" t="s">
        <v>10</v>
      </c>
      <c r="C30" s="33" t="s">
        <v>14</v>
      </c>
      <c r="D30" s="33" t="s">
        <v>14</v>
      </c>
      <c r="E30" s="28">
        <v>95312</v>
      </c>
      <c r="F30" s="31">
        <v>2.0269999999999997E-3</v>
      </c>
      <c r="G30" s="30">
        <v>0</v>
      </c>
      <c r="H30" s="33">
        <v>18899.748</v>
      </c>
      <c r="I30" s="34">
        <v>18899.748</v>
      </c>
      <c r="J30" s="34">
        <v>18899.748</v>
      </c>
    </row>
    <row r="31" spans="1:10" x14ac:dyDescent="0.25">
      <c r="A31" s="32">
        <v>44317</v>
      </c>
      <c r="B31" s="33" t="s">
        <v>10</v>
      </c>
      <c r="C31" s="33" t="s">
        <v>14</v>
      </c>
      <c r="D31" s="33" t="s">
        <v>14</v>
      </c>
      <c r="E31" s="28">
        <v>95312</v>
      </c>
      <c r="F31" s="31">
        <v>2.0269999999999997E-3</v>
      </c>
      <c r="G31" s="30">
        <v>0</v>
      </c>
      <c r="H31" s="33">
        <v>19529.740000000002</v>
      </c>
      <c r="I31" s="34">
        <v>19529.740000000002</v>
      </c>
      <c r="J31" s="34">
        <v>19529.740000000002</v>
      </c>
    </row>
    <row r="32" spans="1:10" x14ac:dyDescent="0.25">
      <c r="A32" s="32">
        <v>44348</v>
      </c>
      <c r="B32" s="33" t="s">
        <v>10</v>
      </c>
      <c r="C32" s="33" t="s">
        <v>14</v>
      </c>
      <c r="D32" s="33" t="s">
        <v>14</v>
      </c>
      <c r="E32" s="28">
        <v>95312</v>
      </c>
      <c r="F32" s="31">
        <v>2.0269999999999997E-3</v>
      </c>
      <c r="G32" s="30">
        <v>0</v>
      </c>
      <c r="H32" s="33">
        <v>18899.748</v>
      </c>
      <c r="I32" s="34">
        <v>18899.748</v>
      </c>
      <c r="J32" s="34">
        <v>18899.748</v>
      </c>
    </row>
    <row r="33" spans="1:10" x14ac:dyDescent="0.25">
      <c r="A33" s="32">
        <v>44378</v>
      </c>
      <c r="B33" s="33" t="s">
        <v>10</v>
      </c>
      <c r="C33" s="33" t="s">
        <v>14</v>
      </c>
      <c r="D33" s="33" t="s">
        <v>14</v>
      </c>
      <c r="E33" s="28">
        <v>95312</v>
      </c>
      <c r="F33" s="31">
        <v>2.0269999999999997E-3</v>
      </c>
      <c r="G33" s="30">
        <v>0</v>
      </c>
      <c r="H33" s="33">
        <v>19529.740000000002</v>
      </c>
      <c r="I33" s="34">
        <v>19529.740000000002</v>
      </c>
      <c r="J33" s="34">
        <v>19529.740000000002</v>
      </c>
    </row>
    <row r="34" spans="1:10" x14ac:dyDescent="0.25">
      <c r="A34" s="32">
        <v>44409</v>
      </c>
      <c r="B34" s="33" t="s">
        <v>10</v>
      </c>
      <c r="C34" s="33" t="s">
        <v>14</v>
      </c>
      <c r="D34" s="33" t="s">
        <v>14</v>
      </c>
      <c r="E34" s="28">
        <v>95312</v>
      </c>
      <c r="F34" s="31">
        <v>2.0269999999999997E-3</v>
      </c>
      <c r="G34" s="30">
        <v>0</v>
      </c>
      <c r="H34" s="33">
        <v>19529.740000000002</v>
      </c>
      <c r="I34" s="34">
        <v>19529.740000000002</v>
      </c>
      <c r="J34" s="34">
        <v>19529.740000000002</v>
      </c>
    </row>
    <row r="35" spans="1:10" x14ac:dyDescent="0.25">
      <c r="A35" s="32">
        <v>44440</v>
      </c>
      <c r="B35" s="33" t="s">
        <v>10</v>
      </c>
      <c r="C35" s="33" t="s">
        <v>14</v>
      </c>
      <c r="D35" s="33" t="s">
        <v>14</v>
      </c>
      <c r="E35" s="28">
        <v>95312</v>
      </c>
      <c r="F35" s="31">
        <v>2.0269999999999997E-3</v>
      </c>
      <c r="G35" s="30">
        <v>0</v>
      </c>
      <c r="H35" s="33">
        <v>18899.748</v>
      </c>
      <c r="I35" s="34">
        <v>18899.748</v>
      </c>
      <c r="J35" s="34">
        <v>18899.748</v>
      </c>
    </row>
    <row r="36" spans="1:10" x14ac:dyDescent="0.25">
      <c r="A36" s="32">
        <v>44470</v>
      </c>
      <c r="B36" s="33" t="s">
        <v>10</v>
      </c>
      <c r="C36" s="33" t="s">
        <v>14</v>
      </c>
      <c r="D36" s="33" t="s">
        <v>14</v>
      </c>
      <c r="E36" s="28">
        <v>95312</v>
      </c>
      <c r="F36" s="31">
        <v>2.0269999999999997E-3</v>
      </c>
      <c r="G36" s="30">
        <v>0</v>
      </c>
      <c r="H36" s="33">
        <v>19529.740000000002</v>
      </c>
      <c r="I36" s="34">
        <v>19529.740000000002</v>
      </c>
      <c r="J36" s="34">
        <v>19529.740000000002</v>
      </c>
    </row>
    <row r="37" spans="1:10" x14ac:dyDescent="0.25">
      <c r="A37" s="32">
        <v>44501</v>
      </c>
      <c r="B37" s="33" t="s">
        <v>10</v>
      </c>
      <c r="C37" s="33" t="s">
        <v>14</v>
      </c>
      <c r="D37" s="33" t="s">
        <v>14</v>
      </c>
      <c r="E37" s="28">
        <v>95312</v>
      </c>
      <c r="F37" s="31">
        <v>2.0269999999999997E-3</v>
      </c>
      <c r="G37" s="30">
        <v>0</v>
      </c>
      <c r="H37" s="33">
        <v>18899.748</v>
      </c>
      <c r="I37" s="34">
        <v>18899.748</v>
      </c>
      <c r="J37" s="34">
        <v>18899.748</v>
      </c>
    </row>
    <row r="38" spans="1:10" x14ac:dyDescent="0.25">
      <c r="A38" s="32">
        <v>44531</v>
      </c>
      <c r="B38" s="33" t="s">
        <v>10</v>
      </c>
      <c r="C38" s="33" t="s">
        <v>14</v>
      </c>
      <c r="D38" s="33" t="s">
        <v>14</v>
      </c>
      <c r="E38" s="28">
        <v>95312</v>
      </c>
      <c r="F38" s="31">
        <v>2.0269999999999997E-3</v>
      </c>
      <c r="G38" s="30">
        <v>0</v>
      </c>
      <c r="H38" s="33">
        <v>19529.740000000002</v>
      </c>
      <c r="I38" s="34">
        <v>19529.740000000002</v>
      </c>
      <c r="J38" s="34">
        <v>19529.740000000002</v>
      </c>
    </row>
    <row r="39" spans="1:10" x14ac:dyDescent="0.25">
      <c r="A39" s="32">
        <v>44562</v>
      </c>
      <c r="B39" s="33" t="s">
        <v>10</v>
      </c>
      <c r="C39" s="33" t="s">
        <v>14</v>
      </c>
      <c r="D39" s="33" t="s">
        <v>14</v>
      </c>
      <c r="E39" s="28">
        <v>95312</v>
      </c>
      <c r="F39" s="31">
        <v>2.0269999999999997E-3</v>
      </c>
      <c r="G39" s="30">
        <v>0</v>
      </c>
      <c r="H39" s="33">
        <v>19529.740000000002</v>
      </c>
      <c r="I39" s="34">
        <v>19529.740000000002</v>
      </c>
      <c r="J39" s="34">
        <v>19529.740000000002</v>
      </c>
    </row>
    <row r="40" spans="1:10" x14ac:dyDescent="0.25">
      <c r="A40" s="32">
        <v>44593</v>
      </c>
      <c r="B40" s="33" t="s">
        <v>10</v>
      </c>
      <c r="C40" s="33" t="s">
        <v>14</v>
      </c>
      <c r="D40" s="33" t="s">
        <v>14</v>
      </c>
      <c r="E40" s="28">
        <v>95312</v>
      </c>
      <c r="F40" s="31">
        <v>2.0269999999999997E-3</v>
      </c>
      <c r="G40" s="30">
        <v>0</v>
      </c>
      <c r="H40" s="33">
        <v>17639.764999999999</v>
      </c>
      <c r="I40" s="34">
        <v>17639.764999999999</v>
      </c>
      <c r="J40" s="34">
        <v>17639.764999999999</v>
      </c>
    </row>
    <row r="41" spans="1:10" x14ac:dyDescent="0.25">
      <c r="A41" s="32">
        <v>44621</v>
      </c>
      <c r="B41" s="33" t="s">
        <v>10</v>
      </c>
      <c r="C41" s="33" t="s">
        <v>14</v>
      </c>
      <c r="D41" s="33" t="s">
        <v>14</v>
      </c>
      <c r="E41" s="28">
        <v>95312</v>
      </c>
      <c r="F41" s="31">
        <v>2.0269999999999997E-3</v>
      </c>
      <c r="G41" s="30">
        <v>0</v>
      </c>
      <c r="H41" s="33">
        <v>19529.740000000002</v>
      </c>
      <c r="I41" s="34">
        <v>19529.740000000002</v>
      </c>
      <c r="J41" s="34">
        <v>19529.740000000002</v>
      </c>
    </row>
    <row r="42" spans="1:10" x14ac:dyDescent="0.25">
      <c r="A42" s="32">
        <v>44652</v>
      </c>
      <c r="B42" s="33" t="s">
        <v>10</v>
      </c>
      <c r="C42" s="33" t="s">
        <v>14</v>
      </c>
      <c r="D42" s="33" t="s">
        <v>14</v>
      </c>
      <c r="E42" s="28">
        <v>95312</v>
      </c>
      <c r="F42" s="31">
        <v>2.0269999999999997E-3</v>
      </c>
      <c r="G42" s="30">
        <v>0</v>
      </c>
      <c r="H42" s="33">
        <v>18899.748</v>
      </c>
      <c r="I42" s="34">
        <v>18899.748</v>
      </c>
      <c r="J42" s="34">
        <v>18899.748</v>
      </c>
    </row>
    <row r="43" spans="1:10" x14ac:dyDescent="0.25">
      <c r="A43" s="32">
        <v>44682</v>
      </c>
      <c r="B43" s="33" t="s">
        <v>10</v>
      </c>
      <c r="C43" s="33" t="s">
        <v>14</v>
      </c>
      <c r="D43" s="33" t="s">
        <v>14</v>
      </c>
      <c r="E43" s="28">
        <v>95312</v>
      </c>
      <c r="F43" s="31">
        <v>2.0269999999999997E-3</v>
      </c>
      <c r="G43" s="30">
        <v>0</v>
      </c>
      <c r="H43" s="33">
        <v>19529.740000000002</v>
      </c>
      <c r="I43" s="34">
        <v>19529.740000000002</v>
      </c>
      <c r="J43" s="34">
        <v>19529.740000000002</v>
      </c>
    </row>
    <row r="44" spans="1:10" x14ac:dyDescent="0.25">
      <c r="A44" s="32">
        <v>44713</v>
      </c>
      <c r="B44" s="33" t="s">
        <v>10</v>
      </c>
      <c r="C44" s="33" t="s">
        <v>14</v>
      </c>
      <c r="D44" s="33" t="s">
        <v>14</v>
      </c>
      <c r="E44" s="28">
        <v>95312</v>
      </c>
      <c r="F44" s="31">
        <v>2.0269999999999997E-3</v>
      </c>
      <c r="G44" s="30">
        <v>0</v>
      </c>
      <c r="H44" s="33">
        <v>18899.748</v>
      </c>
      <c r="I44" s="34">
        <v>18899.748</v>
      </c>
      <c r="J44" s="34">
        <v>18899.748</v>
      </c>
    </row>
    <row r="45" spans="1:10" x14ac:dyDescent="0.25">
      <c r="A45" s="32">
        <v>44743</v>
      </c>
      <c r="B45" s="33" t="s">
        <v>10</v>
      </c>
      <c r="C45" s="33" t="s">
        <v>14</v>
      </c>
      <c r="D45" s="33" t="s">
        <v>14</v>
      </c>
      <c r="E45" s="28">
        <v>95312</v>
      </c>
      <c r="F45" s="31">
        <v>2.0269999999999997E-3</v>
      </c>
      <c r="G45" s="30">
        <v>0</v>
      </c>
      <c r="H45" s="33">
        <v>19529.740000000002</v>
      </c>
      <c r="I45" s="34">
        <v>19529.740000000002</v>
      </c>
      <c r="J45" s="34">
        <v>19529.740000000002</v>
      </c>
    </row>
    <row r="46" spans="1:10" x14ac:dyDescent="0.25">
      <c r="A46" s="32">
        <v>44774</v>
      </c>
      <c r="B46" s="33" t="s">
        <v>10</v>
      </c>
      <c r="C46" s="33" t="s">
        <v>14</v>
      </c>
      <c r="D46" s="33" t="s">
        <v>14</v>
      </c>
      <c r="E46" s="28">
        <v>95312</v>
      </c>
      <c r="F46" s="31">
        <v>2.0269999999999997E-3</v>
      </c>
      <c r="G46" s="30">
        <v>0</v>
      </c>
      <c r="H46" s="33">
        <v>19529.740000000002</v>
      </c>
      <c r="I46" s="34">
        <v>19529.740000000002</v>
      </c>
      <c r="J46" s="34">
        <v>19529.740000000002</v>
      </c>
    </row>
    <row r="47" spans="1:10" x14ac:dyDescent="0.25">
      <c r="A47" s="32">
        <v>44805</v>
      </c>
      <c r="B47" s="33" t="s">
        <v>10</v>
      </c>
      <c r="C47" s="33" t="s">
        <v>14</v>
      </c>
      <c r="D47" s="33" t="s">
        <v>14</v>
      </c>
      <c r="E47" s="28">
        <v>95312</v>
      </c>
      <c r="F47" s="31">
        <v>2.0269999999999997E-3</v>
      </c>
      <c r="G47" s="30">
        <v>0</v>
      </c>
      <c r="H47" s="33">
        <v>18899.748</v>
      </c>
      <c r="I47" s="34">
        <v>18899.748</v>
      </c>
      <c r="J47" s="34">
        <v>18899.748</v>
      </c>
    </row>
    <row r="48" spans="1:10" x14ac:dyDescent="0.25">
      <c r="A48" s="32">
        <v>44835</v>
      </c>
      <c r="B48" s="33" t="s">
        <v>10</v>
      </c>
      <c r="C48" s="33" t="s">
        <v>14</v>
      </c>
      <c r="D48" s="33" t="s">
        <v>14</v>
      </c>
      <c r="E48" s="28">
        <v>95312</v>
      </c>
      <c r="F48" s="31">
        <v>2.0269999999999997E-3</v>
      </c>
      <c r="G48" s="30">
        <v>0</v>
      </c>
      <c r="H48" s="33">
        <v>19529.740000000002</v>
      </c>
      <c r="I48" s="34">
        <v>19529.740000000002</v>
      </c>
      <c r="J48" s="34">
        <v>19529.740000000002</v>
      </c>
    </row>
    <row r="49" spans="1:10" x14ac:dyDescent="0.25">
      <c r="A49" s="32">
        <v>44866</v>
      </c>
      <c r="B49" s="33" t="s">
        <v>10</v>
      </c>
      <c r="C49" s="33" t="s">
        <v>14</v>
      </c>
      <c r="D49" s="33" t="s">
        <v>14</v>
      </c>
      <c r="E49" s="28">
        <v>95312</v>
      </c>
      <c r="F49" s="31">
        <v>2.0269999999999997E-3</v>
      </c>
      <c r="G49" s="30">
        <v>0</v>
      </c>
      <c r="H49" s="33">
        <v>18899.748</v>
      </c>
      <c r="I49" s="34">
        <v>18899.748</v>
      </c>
      <c r="J49" s="34">
        <v>18899.748</v>
      </c>
    </row>
    <row r="50" spans="1:10" x14ac:dyDescent="0.25">
      <c r="A50" s="32">
        <v>44896</v>
      </c>
      <c r="B50" s="33" t="s">
        <v>10</v>
      </c>
      <c r="C50" s="33" t="s">
        <v>14</v>
      </c>
      <c r="D50" s="33" t="s">
        <v>14</v>
      </c>
      <c r="E50" s="28">
        <v>95312</v>
      </c>
      <c r="F50" s="31">
        <v>2.0269999999999997E-3</v>
      </c>
      <c r="G50" s="30">
        <v>0</v>
      </c>
      <c r="H50" s="33">
        <v>19529.740000000002</v>
      </c>
      <c r="I50" s="34">
        <v>19529.740000000002</v>
      </c>
      <c r="J50" s="34">
        <v>19529.740000000002</v>
      </c>
    </row>
    <row r="51" spans="1:10" x14ac:dyDescent="0.25">
      <c r="A51" s="32">
        <v>44927</v>
      </c>
      <c r="B51" s="33" t="s">
        <v>10</v>
      </c>
      <c r="C51" s="33" t="s">
        <v>14</v>
      </c>
      <c r="D51" s="33" t="s">
        <v>14</v>
      </c>
      <c r="E51" s="28">
        <v>95312</v>
      </c>
      <c r="F51" s="31">
        <v>2.0269999999999997E-3</v>
      </c>
      <c r="G51" s="30">
        <v>0</v>
      </c>
      <c r="H51" s="33">
        <v>19529.740000000002</v>
      </c>
      <c r="I51" s="34">
        <v>19529.740000000002</v>
      </c>
      <c r="J51" s="34">
        <v>19529.740000000002</v>
      </c>
    </row>
    <row r="52" spans="1:10" x14ac:dyDescent="0.25">
      <c r="A52" s="32">
        <v>44958</v>
      </c>
      <c r="B52" s="33" t="s">
        <v>10</v>
      </c>
      <c r="C52" s="33" t="s">
        <v>14</v>
      </c>
      <c r="D52" s="33" t="s">
        <v>14</v>
      </c>
      <c r="E52" s="28">
        <v>95312</v>
      </c>
      <c r="F52" s="31">
        <v>2.0269999999999997E-3</v>
      </c>
      <c r="G52" s="30">
        <v>0</v>
      </c>
      <c r="H52" s="33">
        <v>17639.764999999999</v>
      </c>
      <c r="I52" s="34">
        <v>17639.764999999999</v>
      </c>
      <c r="J52" s="34">
        <v>17639.764999999999</v>
      </c>
    </row>
    <row r="53" spans="1:10" x14ac:dyDescent="0.25">
      <c r="A53" s="32">
        <v>44986</v>
      </c>
      <c r="B53" s="33" t="s">
        <v>10</v>
      </c>
      <c r="C53" s="33" t="s">
        <v>14</v>
      </c>
      <c r="D53" s="33" t="s">
        <v>14</v>
      </c>
      <c r="E53" s="28">
        <v>95312</v>
      </c>
      <c r="F53" s="31">
        <v>2.0269999999999997E-3</v>
      </c>
      <c r="G53" s="30">
        <v>0</v>
      </c>
      <c r="H53" s="33">
        <v>19529.740000000002</v>
      </c>
      <c r="I53" s="34">
        <v>19529.740000000002</v>
      </c>
      <c r="J53" s="34">
        <v>19529.740000000002</v>
      </c>
    </row>
    <row r="54" spans="1:10" x14ac:dyDescent="0.25">
      <c r="A54" s="32">
        <v>45017</v>
      </c>
      <c r="B54" s="33" t="s">
        <v>10</v>
      </c>
      <c r="C54" s="33" t="s">
        <v>14</v>
      </c>
      <c r="D54" s="33" t="s">
        <v>14</v>
      </c>
      <c r="E54" s="28">
        <v>95312</v>
      </c>
      <c r="F54" s="31">
        <v>2.0269999999999997E-3</v>
      </c>
      <c r="G54" s="30">
        <v>0</v>
      </c>
      <c r="H54" s="33">
        <v>18899.748</v>
      </c>
      <c r="I54" s="34">
        <v>18899.748</v>
      </c>
      <c r="J54" s="34">
        <v>18899.748</v>
      </c>
    </row>
    <row r="55" spans="1:10" x14ac:dyDescent="0.25">
      <c r="A55" s="32">
        <v>45047</v>
      </c>
      <c r="B55" s="33" t="s">
        <v>10</v>
      </c>
      <c r="C55" s="33" t="s">
        <v>14</v>
      </c>
      <c r="D55" s="33" t="s">
        <v>14</v>
      </c>
      <c r="E55" s="28">
        <v>95312</v>
      </c>
      <c r="F55" s="31">
        <v>2.0269999999999997E-3</v>
      </c>
      <c r="G55" s="30">
        <v>0</v>
      </c>
      <c r="H55" s="33">
        <v>19529.740000000002</v>
      </c>
      <c r="I55" s="34">
        <v>19529.740000000002</v>
      </c>
      <c r="J55" s="34">
        <v>19529.740000000002</v>
      </c>
    </row>
    <row r="56" spans="1:10" x14ac:dyDescent="0.25">
      <c r="A56" s="32">
        <v>45078</v>
      </c>
      <c r="B56" s="33" t="s">
        <v>10</v>
      </c>
      <c r="C56" s="33" t="s">
        <v>14</v>
      </c>
      <c r="D56" s="33" t="s">
        <v>14</v>
      </c>
      <c r="E56" s="28">
        <v>95312</v>
      </c>
      <c r="F56" s="31">
        <v>2.0269999999999997E-3</v>
      </c>
      <c r="G56" s="30">
        <v>0</v>
      </c>
      <c r="H56" s="33">
        <v>18899.748</v>
      </c>
      <c r="I56" s="34">
        <v>18899.748</v>
      </c>
      <c r="J56" s="34">
        <v>18899.748</v>
      </c>
    </row>
    <row r="57" spans="1:10" x14ac:dyDescent="0.25">
      <c r="A57" s="32">
        <v>45108</v>
      </c>
      <c r="B57" s="33" t="s">
        <v>10</v>
      </c>
      <c r="C57" s="33" t="s">
        <v>14</v>
      </c>
      <c r="D57" s="33" t="s">
        <v>14</v>
      </c>
      <c r="E57" s="28">
        <v>95312</v>
      </c>
      <c r="F57" s="31">
        <v>2.0269999999999997E-3</v>
      </c>
      <c r="G57" s="30">
        <v>0</v>
      </c>
      <c r="H57" s="33">
        <v>19529.740000000002</v>
      </c>
      <c r="I57" s="34">
        <v>19529.740000000002</v>
      </c>
      <c r="J57" s="34">
        <v>19529.740000000002</v>
      </c>
    </row>
    <row r="58" spans="1:10" x14ac:dyDescent="0.25">
      <c r="A58" s="32">
        <v>45139</v>
      </c>
      <c r="B58" s="33" t="s">
        <v>10</v>
      </c>
      <c r="C58" s="33" t="s">
        <v>14</v>
      </c>
      <c r="D58" s="33" t="s">
        <v>14</v>
      </c>
      <c r="E58" s="28">
        <v>95312</v>
      </c>
      <c r="F58" s="31">
        <v>2.0269999999999997E-3</v>
      </c>
      <c r="G58" s="30">
        <v>0</v>
      </c>
      <c r="H58" s="33">
        <v>19529.740000000002</v>
      </c>
      <c r="I58" s="34">
        <v>19529.740000000002</v>
      </c>
      <c r="J58" s="34">
        <v>19529.740000000002</v>
      </c>
    </row>
    <row r="59" spans="1:10" x14ac:dyDescent="0.25">
      <c r="A59" s="32">
        <v>45170</v>
      </c>
      <c r="B59" s="33" t="s">
        <v>10</v>
      </c>
      <c r="C59" s="33" t="s">
        <v>14</v>
      </c>
      <c r="D59" s="33" t="s">
        <v>14</v>
      </c>
      <c r="E59" s="28">
        <v>95312</v>
      </c>
      <c r="F59" s="31">
        <v>2.0269999999999997E-3</v>
      </c>
      <c r="G59" s="30">
        <v>0</v>
      </c>
      <c r="H59" s="33">
        <v>18899.748</v>
      </c>
      <c r="I59" s="34">
        <v>18899.748</v>
      </c>
      <c r="J59" s="34">
        <v>18899.748</v>
      </c>
    </row>
    <row r="60" spans="1:10" x14ac:dyDescent="0.25">
      <c r="A60" s="32">
        <v>45200</v>
      </c>
      <c r="B60" s="33" t="s">
        <v>10</v>
      </c>
      <c r="C60" s="33" t="s">
        <v>14</v>
      </c>
      <c r="D60" s="33" t="s">
        <v>14</v>
      </c>
      <c r="E60" s="28">
        <v>95312</v>
      </c>
      <c r="F60" s="31">
        <v>2.0269999999999997E-3</v>
      </c>
      <c r="G60" s="30">
        <v>0</v>
      </c>
      <c r="H60" s="33">
        <v>19529.740000000002</v>
      </c>
      <c r="I60" s="34">
        <v>19529.740000000002</v>
      </c>
      <c r="J60" s="34">
        <v>19529.740000000002</v>
      </c>
    </row>
    <row r="61" spans="1:10" x14ac:dyDescent="0.25">
      <c r="A61" s="32">
        <v>45231</v>
      </c>
      <c r="B61" s="33" t="s">
        <v>10</v>
      </c>
      <c r="C61" s="33" t="s">
        <v>14</v>
      </c>
      <c r="D61" s="33" t="s">
        <v>14</v>
      </c>
      <c r="E61" s="28">
        <v>95312</v>
      </c>
      <c r="F61" s="31">
        <v>2.0269999999999997E-3</v>
      </c>
      <c r="G61" s="30">
        <v>0</v>
      </c>
      <c r="H61" s="33">
        <v>18899.748</v>
      </c>
      <c r="I61" s="34">
        <v>18899.748</v>
      </c>
      <c r="J61" s="34">
        <v>18899.748</v>
      </c>
    </row>
    <row r="62" spans="1:10" x14ac:dyDescent="0.25">
      <c r="A62" s="32">
        <v>45261</v>
      </c>
      <c r="B62" s="33" t="s">
        <v>10</v>
      </c>
      <c r="C62" s="33" t="s">
        <v>14</v>
      </c>
      <c r="D62" s="33" t="s">
        <v>14</v>
      </c>
      <c r="E62" s="28">
        <v>95312</v>
      </c>
      <c r="F62" s="31">
        <v>2.0269999999999997E-3</v>
      </c>
      <c r="G62" s="30">
        <v>0</v>
      </c>
      <c r="H62" s="33">
        <v>19529.740000000002</v>
      </c>
      <c r="I62" s="34">
        <v>19529.740000000002</v>
      </c>
      <c r="J62" s="34">
        <v>19529.740000000002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69BD-09B0-4A87-8608-D086D37B6511}">
  <sheetPr>
    <tabColor rgb="FFFF0000"/>
  </sheetPr>
  <dimension ref="C3:AY103"/>
  <sheetViews>
    <sheetView showGridLines="0" topLeftCell="I28" zoomScaleNormal="100" workbookViewId="0">
      <selection activeCell="W48" sqref="W48"/>
    </sheetView>
  </sheetViews>
  <sheetFormatPr baseColWidth="10" defaultRowHeight="15" x14ac:dyDescent="0.25"/>
  <cols>
    <col min="3" max="3" width="27.42578125" customWidth="1"/>
    <col min="4" max="4" width="25.85546875" customWidth="1"/>
    <col min="5" max="5" width="12.5703125" bestFit="1" customWidth="1"/>
    <col min="6" max="6" width="11.7109375" bestFit="1" customWidth="1"/>
    <col min="7" max="7" width="13.5703125" bestFit="1" customWidth="1"/>
    <col min="8" max="8" width="12.5703125" bestFit="1" customWidth="1"/>
    <col min="9" max="10" width="11.7109375" bestFit="1" customWidth="1"/>
    <col min="15" max="16" width="14" bestFit="1" customWidth="1"/>
  </cols>
  <sheetData>
    <row r="3" spans="3:51" x14ac:dyDescent="0.25">
      <c r="E3">
        <v>1</v>
      </c>
    </row>
    <row r="5" spans="3:51" ht="23.25" x14ac:dyDescent="0.35">
      <c r="C5" s="23"/>
      <c r="D5" s="45" t="s">
        <v>66</v>
      </c>
      <c r="E5" s="45"/>
      <c r="F5" s="45"/>
      <c r="G5" s="45"/>
      <c r="H5" s="45"/>
      <c r="I5" s="45"/>
      <c r="J5" s="45"/>
      <c r="O5" s="44" t="s">
        <v>67</v>
      </c>
      <c r="P5" s="44"/>
      <c r="Q5" s="44"/>
      <c r="R5" s="44"/>
      <c r="S5" s="44"/>
      <c r="T5" s="44"/>
      <c r="U5" s="44"/>
      <c r="Y5" s="44" t="s">
        <v>68</v>
      </c>
      <c r="Z5" s="44"/>
      <c r="AA5" s="44"/>
      <c r="AB5" s="44"/>
      <c r="AC5" s="44"/>
      <c r="AD5" s="44"/>
      <c r="AE5" s="44"/>
      <c r="AH5" s="44" t="s">
        <v>69</v>
      </c>
      <c r="AI5" s="44"/>
      <c r="AJ5" s="44"/>
      <c r="AK5" s="44"/>
      <c r="AL5" s="44"/>
      <c r="AM5" s="44"/>
      <c r="AN5" s="44"/>
      <c r="AS5" s="44" t="s">
        <v>69</v>
      </c>
      <c r="AT5" s="44"/>
      <c r="AU5" s="44"/>
      <c r="AV5" s="44"/>
      <c r="AW5" s="44"/>
      <c r="AX5" s="44"/>
      <c r="AY5" s="44"/>
    </row>
    <row r="6" spans="3:51" x14ac:dyDescent="0.25">
      <c r="C6" s="23"/>
      <c r="D6" t="s">
        <v>58</v>
      </c>
      <c r="E6" t="s">
        <v>64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  <c r="O6" t="s">
        <v>58</v>
      </c>
      <c r="P6" t="s">
        <v>64</v>
      </c>
      <c r="Q6" t="s">
        <v>59</v>
      </c>
      <c r="R6" t="s">
        <v>60</v>
      </c>
      <c r="S6" t="s">
        <v>61</v>
      </c>
      <c r="T6" t="s">
        <v>62</v>
      </c>
      <c r="U6" t="s">
        <v>63</v>
      </c>
      <c r="Y6" t="s">
        <v>58</v>
      </c>
      <c r="Z6" t="s">
        <v>64</v>
      </c>
      <c r="AA6" t="s">
        <v>59</v>
      </c>
      <c r="AB6" t="s">
        <v>60</v>
      </c>
      <c r="AC6" t="s">
        <v>61</v>
      </c>
      <c r="AD6" t="s">
        <v>62</v>
      </c>
      <c r="AE6" t="s">
        <v>63</v>
      </c>
      <c r="AH6" t="s">
        <v>58</v>
      </c>
      <c r="AI6" t="s">
        <v>64</v>
      </c>
      <c r="AJ6" t="s">
        <v>59</v>
      </c>
      <c r="AK6" t="s">
        <v>60</v>
      </c>
      <c r="AL6" t="s">
        <v>61</v>
      </c>
      <c r="AM6" t="s">
        <v>62</v>
      </c>
      <c r="AN6" t="s">
        <v>63</v>
      </c>
      <c r="AP6" t="s">
        <v>85</v>
      </c>
      <c r="AS6" t="s">
        <v>58</v>
      </c>
      <c r="AT6" t="s">
        <v>64</v>
      </c>
      <c r="AU6" t="s">
        <v>59</v>
      </c>
      <c r="AV6" t="s">
        <v>60</v>
      </c>
      <c r="AW6" t="s">
        <v>61</v>
      </c>
      <c r="AX6" t="s">
        <v>62</v>
      </c>
      <c r="AY6" t="s">
        <v>63</v>
      </c>
    </row>
    <row r="7" spans="3:51" x14ac:dyDescent="0.25">
      <c r="C7" s="24">
        <v>43466</v>
      </c>
      <c r="D7" s="19">
        <f>+'Ctagena Lineas Locales-19'!I3/'Ctagena Lineas Locales-19'!F3</f>
        <v>2227721.9195849551</v>
      </c>
      <c r="E7">
        <f>+'Barrancabermeja-19'!I3/'Barrancabermeja-19'!F3</f>
        <v>4874688.1063325955</v>
      </c>
      <c r="F7">
        <f>+'Apiay-19'!I3/'Apiay-19'!F3</f>
        <v>545537.94637361204</v>
      </c>
      <c r="G7">
        <f>+'Cupiagua-19'!I3/'Cupiagua-19'!F3</f>
        <v>0</v>
      </c>
      <c r="H7">
        <f>+'Cusiana-19'!I3/'Cusiana-19'!F3</f>
        <v>9895199.8026640359</v>
      </c>
      <c r="I7">
        <f>+'Dina-19'!I3/'Dina-19'!F3</f>
        <v>260399.99999999997</v>
      </c>
      <c r="J7">
        <f>+'Floreña-19'!I3/'Floreña-19'!F3</f>
        <v>0</v>
      </c>
      <c r="N7">
        <v>2019</v>
      </c>
      <c r="O7">
        <f>+SUM(D7:D18)</f>
        <v>34552729.583498605</v>
      </c>
      <c r="P7">
        <f t="shared" ref="P7:T7" si="0">+SUM(E7:E18)</f>
        <v>61198914.21587351</v>
      </c>
      <c r="Q7">
        <f t="shared" si="0"/>
        <v>7201237.001715323</v>
      </c>
      <c r="R7">
        <f t="shared" si="0"/>
        <v>29719199.802664042</v>
      </c>
      <c r="S7">
        <f t="shared" si="0"/>
        <v>112652819.9309324</v>
      </c>
      <c r="T7">
        <f t="shared" si="0"/>
        <v>2487745.1414514142</v>
      </c>
      <c r="U7">
        <f>+SUM(J7:J18)</f>
        <v>0</v>
      </c>
      <c r="X7">
        <v>2019</v>
      </c>
      <c r="Y7" s="19">
        <f t="shared" ref="Y7:Y9" si="1">+O7/42</f>
        <v>822684.03770234773</v>
      </c>
      <c r="Z7" s="19">
        <f t="shared" ref="Z7:Z9" si="2">+P7/42</f>
        <v>1457117.0051398454</v>
      </c>
      <c r="AA7" s="19">
        <f t="shared" ref="AA7:AA9" si="3">+Q7/42</f>
        <v>171458.02385036484</v>
      </c>
      <c r="AB7" s="19">
        <f t="shared" ref="AB7:AB9" si="4">+R7/42</f>
        <v>707599.99530152476</v>
      </c>
      <c r="AC7" s="19">
        <f t="shared" ref="AC7:AC9" si="5">+S7/42</f>
        <v>2682209.9983555335</v>
      </c>
      <c r="AD7" s="19">
        <f t="shared" ref="AD7:AD9" si="6">+T7/42</f>
        <v>59232.027177414624</v>
      </c>
      <c r="AE7" s="19">
        <f t="shared" ref="AE7:AE9" si="7">+U7/42</f>
        <v>0</v>
      </c>
      <c r="AG7">
        <v>2019</v>
      </c>
      <c r="AH7" s="19">
        <f t="shared" ref="AH7:AH9" si="8">+Y7/365</f>
        <v>2253.928870417391</v>
      </c>
      <c r="AI7" s="19">
        <f t="shared" ref="AI7:AI9" si="9">+Z7/365</f>
        <v>3992.1013839447819</v>
      </c>
      <c r="AJ7" s="19">
        <f t="shared" ref="AJ7:AJ9" si="10">+AA7/365</f>
        <v>469.74801054894476</v>
      </c>
      <c r="AK7" s="19">
        <f t="shared" ref="AK7:AK9" si="11">+AB7/365</f>
        <v>1938.6301241137664</v>
      </c>
      <c r="AL7" s="19">
        <f t="shared" ref="AL7:AL9" si="12">+AC7/365</f>
        <v>7348.5205434398176</v>
      </c>
      <c r="AM7" s="19">
        <f t="shared" ref="AM7:AM9" si="13">+AD7/365</f>
        <v>162.27952651346473</v>
      </c>
      <c r="AN7" s="19">
        <f t="shared" ref="AN7:AN9" si="14">+AE7/365</f>
        <v>0</v>
      </c>
      <c r="AP7" s="16">
        <f>+SUM(AH7:AN7)</f>
        <v>16165.208458978166</v>
      </c>
      <c r="AR7">
        <v>2019</v>
      </c>
      <c r="AS7" s="19">
        <v>2253.928870417391</v>
      </c>
      <c r="AT7" s="19">
        <v>3992.1013839447819</v>
      </c>
      <c r="AU7" s="19">
        <v>469.74801054894476</v>
      </c>
      <c r="AV7" s="19">
        <v>1938.6301241137664</v>
      </c>
      <c r="AW7" s="19">
        <v>7348.5205434398176</v>
      </c>
      <c r="AX7" s="19">
        <v>162.27952651346473</v>
      </c>
      <c r="AY7" s="19">
        <v>0</v>
      </c>
    </row>
    <row r="8" spans="3:51" x14ac:dyDescent="0.25">
      <c r="C8" s="24">
        <v>43497</v>
      </c>
      <c r="D8" s="19">
        <f>+'Ctagena Lineas Locales-19'!I4/'Ctagena Lineas Locales-19'!F4</f>
        <v>1965096.2386511026</v>
      </c>
      <c r="E8">
        <f>+'Barrancabermeja-19'!I4/'Barrancabermeja-19'!F4</f>
        <v>4421759.8350011464</v>
      </c>
      <c r="F8">
        <f>+'Apiay-19'!I4/'Apiay-19'!F4</f>
        <v>491567.83729881904</v>
      </c>
      <c r="G8">
        <f>+'Cupiagua-19'!I4/'Cupiagua-19'!F4</f>
        <v>0</v>
      </c>
      <c r="H8">
        <f>+'Cusiana-19'!I4/'Cusiana-19'!F4</f>
        <v>8937599.9013320189</v>
      </c>
      <c r="I8">
        <f>+'Dina-19'!I4/'Dina-19'!F4</f>
        <v>179928.16728167277</v>
      </c>
      <c r="J8">
        <f>+'Floreña-19'!I4/'Floreña-19'!F4</f>
        <v>0</v>
      </c>
      <c r="N8">
        <v>2020</v>
      </c>
      <c r="O8">
        <f>+SUM(D19:D30)</f>
        <v>46417979.247730225</v>
      </c>
      <c r="P8">
        <f t="shared" ref="P8:U8" si="15">+SUM(E19:E30)</f>
        <v>50844192.498663209</v>
      </c>
      <c r="Q8">
        <f t="shared" si="15"/>
        <v>5327699.9088991582</v>
      </c>
      <c r="R8">
        <f t="shared" si="15"/>
        <v>109460399.60532808</v>
      </c>
      <c r="S8">
        <f t="shared" si="15"/>
        <v>113752801.18401578</v>
      </c>
      <c r="T8">
        <f t="shared" si="15"/>
        <v>2709213.7761377608</v>
      </c>
      <c r="U8">
        <f t="shared" si="15"/>
        <v>24084648.24864332</v>
      </c>
      <c r="X8">
        <v>2020</v>
      </c>
      <c r="Y8" s="19">
        <f t="shared" si="1"/>
        <v>1105189.982088815</v>
      </c>
      <c r="Z8" s="19">
        <f t="shared" si="2"/>
        <v>1210576.0118729335</v>
      </c>
      <c r="AA8" s="19">
        <f t="shared" si="3"/>
        <v>126849.99783093233</v>
      </c>
      <c r="AB8" s="19">
        <f t="shared" si="4"/>
        <v>2606199.9906030498</v>
      </c>
      <c r="AC8" s="19">
        <f t="shared" si="5"/>
        <v>2708400.0281908521</v>
      </c>
      <c r="AD8" s="19">
        <f t="shared" si="6"/>
        <v>64505.089908041926</v>
      </c>
      <c r="AE8" s="19">
        <f t="shared" si="7"/>
        <v>573444.00592007907</v>
      </c>
      <c r="AG8">
        <v>2020</v>
      </c>
      <c r="AH8" s="19">
        <f t="shared" si="8"/>
        <v>3027.9177591474381</v>
      </c>
      <c r="AI8" s="19">
        <f t="shared" si="9"/>
        <v>3316.6466078710505</v>
      </c>
      <c r="AJ8" s="19">
        <f t="shared" si="10"/>
        <v>347.53424063269131</v>
      </c>
      <c r="AK8" s="19">
        <f t="shared" si="11"/>
        <v>7140.2739468576701</v>
      </c>
      <c r="AL8" s="19">
        <f t="shared" si="12"/>
        <v>7420.2740498379508</v>
      </c>
      <c r="AM8" s="19">
        <f t="shared" si="13"/>
        <v>176.72627372066282</v>
      </c>
      <c r="AN8" s="19">
        <f t="shared" si="14"/>
        <v>1571.0794682741891</v>
      </c>
      <c r="AP8" s="16">
        <f t="shared" ref="AP8:AP14" si="16">+SUM(AH8:AN8)</f>
        <v>23000.452346341652</v>
      </c>
      <c r="AR8">
        <v>2020</v>
      </c>
      <c r="AS8" s="19">
        <v>3027.9177591474381</v>
      </c>
      <c r="AT8" s="19">
        <v>3316.6466078710505</v>
      </c>
      <c r="AU8" s="19">
        <v>347.53424063269131</v>
      </c>
      <c r="AV8" s="19">
        <v>7140.2739468576701</v>
      </c>
      <c r="AW8" s="19">
        <v>7420.2740498379508</v>
      </c>
      <c r="AX8" s="19">
        <v>176.72627372066282</v>
      </c>
      <c r="AY8" s="19">
        <v>1571.0794682741891</v>
      </c>
    </row>
    <row r="9" spans="3:51" x14ac:dyDescent="0.25">
      <c r="C9" s="24">
        <v>43525</v>
      </c>
      <c r="D9" s="19">
        <f>+'Ctagena Lineas Locales-19'!I5/'Ctagena Lineas Locales-19'!F5</f>
        <v>1804572.2438391703</v>
      </c>
      <c r="E9">
        <f>+'Barrancabermeja-19'!I5/'Barrancabermeja-19'!F5</f>
        <v>5023116.0339164324</v>
      </c>
      <c r="F9">
        <f>+'Apiay-19'!I5/'Apiay-19'!F5</f>
        <v>606732.10607092746</v>
      </c>
      <c r="G9">
        <f>+'Cupiagua-19'!I5/'Cupiagua-19'!F5</f>
        <v>0</v>
      </c>
      <c r="H9">
        <f>+'Cusiana-19'!I5/'Cusiana-19'!F5</f>
        <v>9895199.8026640359</v>
      </c>
      <c r="I9">
        <f>+'Dina-19'!I5/'Dina-19'!F5</f>
        <v>199205.90405904056</v>
      </c>
      <c r="J9">
        <f>+'Floreña-19'!I5/'Floreña-19'!F5</f>
        <v>0</v>
      </c>
      <c r="N9">
        <v>2021</v>
      </c>
      <c r="O9">
        <f>+SUM(D31:D42)</f>
        <v>50294579.507133603</v>
      </c>
      <c r="P9">
        <f t="shared" ref="P9:U9" si="17">+SUM(E31:E42)</f>
        <v>46306302.345122613</v>
      </c>
      <c r="Q9">
        <f t="shared" si="17"/>
        <v>4095041.4878162891</v>
      </c>
      <c r="R9">
        <f t="shared" si="17"/>
        <v>108070199.30932413</v>
      </c>
      <c r="S9">
        <f t="shared" si="17"/>
        <v>113442001.48001975</v>
      </c>
      <c r="T9">
        <f t="shared" si="17"/>
        <v>2594849.6924969242</v>
      </c>
      <c r="U9">
        <f t="shared" si="17"/>
        <v>28728420.325604346</v>
      </c>
      <c r="X9">
        <v>2021</v>
      </c>
      <c r="Y9" s="19">
        <f t="shared" si="1"/>
        <v>1197489.9882650857</v>
      </c>
      <c r="Z9" s="19">
        <f t="shared" si="2"/>
        <v>1102531.0082172051</v>
      </c>
      <c r="AA9" s="19">
        <f t="shared" si="3"/>
        <v>97500.987805149736</v>
      </c>
      <c r="AB9" s="19">
        <f t="shared" si="4"/>
        <v>2573099.9835553365</v>
      </c>
      <c r="AC9" s="19">
        <f t="shared" si="5"/>
        <v>2701000.0352385654</v>
      </c>
      <c r="AD9" s="19">
        <f t="shared" si="6"/>
        <v>61782.13553564105</v>
      </c>
      <c r="AE9" s="19">
        <f t="shared" si="7"/>
        <v>684010.00775248441</v>
      </c>
      <c r="AG9">
        <v>2021</v>
      </c>
      <c r="AH9" s="19">
        <f t="shared" si="8"/>
        <v>3280.7944883974951</v>
      </c>
      <c r="AI9" s="19">
        <f t="shared" si="9"/>
        <v>3020.6328992252193</v>
      </c>
      <c r="AJ9" s="19">
        <f t="shared" si="10"/>
        <v>267.12599398671159</v>
      </c>
      <c r="AK9" s="19">
        <f t="shared" si="11"/>
        <v>7049.5889960420182</v>
      </c>
      <c r="AL9" s="19">
        <f t="shared" si="12"/>
        <v>7400.0000965440149</v>
      </c>
      <c r="AM9" s="19">
        <f t="shared" si="13"/>
        <v>169.26612475518095</v>
      </c>
      <c r="AN9" s="19">
        <f t="shared" si="14"/>
        <v>1874.0000212396833</v>
      </c>
      <c r="AP9" s="16">
        <f t="shared" si="16"/>
        <v>23061.408620190323</v>
      </c>
      <c r="AR9">
        <v>2021</v>
      </c>
      <c r="AS9" s="19">
        <v>3280.7944883974951</v>
      </c>
      <c r="AT9" s="19">
        <v>3020.6328992252193</v>
      </c>
      <c r="AU9" s="19">
        <v>267.12599398671159</v>
      </c>
      <c r="AV9" s="19">
        <v>7049.5889960420182</v>
      </c>
      <c r="AW9" s="19">
        <v>7400.0000965440149</v>
      </c>
      <c r="AX9" s="19">
        <v>169.26612475518095</v>
      </c>
      <c r="AY9" s="19">
        <v>1874.0000212396833</v>
      </c>
    </row>
    <row r="10" spans="3:51" x14ac:dyDescent="0.25">
      <c r="C10" s="24">
        <v>43556</v>
      </c>
      <c r="D10" s="19">
        <f>+'Ctagena Lineas Locales-19'!I6/'Ctagena Lineas Locales-19'!F6</f>
        <v>1673279.8962386514</v>
      </c>
      <c r="E10">
        <f>+'Barrancabermeja-19'!I6/'Barrancabermeja-19'!F6</f>
        <v>4803119.8533343524</v>
      </c>
      <c r="F10">
        <f>+'Apiay-19'!I6/'Apiay-19'!F6</f>
        <v>612360.16841345013</v>
      </c>
      <c r="G10">
        <f>+'Cupiagua-19'!I6/'Cupiagua-19'!F6</f>
        <v>0</v>
      </c>
      <c r="H10">
        <f>+'Cusiana-19'!I6/'Cusiana-19'!F6</f>
        <v>7502039.9605328087</v>
      </c>
      <c r="I10">
        <f>+'Dina-19'!I6/'Dina-19'!F6</f>
        <v>185220.17220172196</v>
      </c>
      <c r="J10">
        <f>+'Floreña-19'!I6/'Floreña-19'!F6</f>
        <v>0</v>
      </c>
      <c r="N10">
        <v>2022</v>
      </c>
      <c r="O10" s="19">
        <f t="shared" ref="O10:U10" si="18">+SUM(D43:D54)</f>
        <v>45775836.545295469</v>
      </c>
      <c r="P10" s="19">
        <f t="shared" si="18"/>
        <v>69658679.939422026</v>
      </c>
      <c r="Q10" s="19">
        <f t="shared" si="18"/>
        <v>6112764</v>
      </c>
      <c r="R10" s="19">
        <f t="shared" si="18"/>
        <v>122472588</v>
      </c>
      <c r="S10" s="19">
        <f t="shared" si="18"/>
        <v>116508000.00000001</v>
      </c>
      <c r="T10" s="19">
        <f t="shared" si="18"/>
        <v>2495388</v>
      </c>
      <c r="U10" s="19">
        <f t="shared" si="18"/>
        <v>0</v>
      </c>
      <c r="X10">
        <v>2022</v>
      </c>
      <c r="Y10" s="19">
        <f t="shared" ref="Y10:AE14" si="19">+O10/42</f>
        <v>1089900.8701260826</v>
      </c>
      <c r="Z10" s="19">
        <f t="shared" si="19"/>
        <v>1658539.9985576672</v>
      </c>
      <c r="AA10" s="19">
        <f t="shared" si="19"/>
        <v>145542</v>
      </c>
      <c r="AB10" s="19">
        <f t="shared" si="19"/>
        <v>2916014</v>
      </c>
      <c r="AC10" s="19">
        <f t="shared" si="19"/>
        <v>2774000.0000000005</v>
      </c>
      <c r="AD10" s="19">
        <f t="shared" si="19"/>
        <v>59414</v>
      </c>
      <c r="AE10" s="19">
        <f t="shared" si="19"/>
        <v>0</v>
      </c>
      <c r="AG10">
        <v>2022</v>
      </c>
      <c r="AH10" s="19">
        <f t="shared" ref="AH10:AN14" si="20">+Y10/365</f>
        <v>2986.0297811673495</v>
      </c>
      <c r="AI10" s="19">
        <f t="shared" si="20"/>
        <v>4543.9452015278557</v>
      </c>
      <c r="AJ10" s="19">
        <f t="shared" si="20"/>
        <v>398.74520547945207</v>
      </c>
      <c r="AK10" s="19">
        <f t="shared" si="20"/>
        <v>7989.0794520547943</v>
      </c>
      <c r="AL10" s="19">
        <f t="shared" si="20"/>
        <v>7600.0000000000009</v>
      </c>
      <c r="AM10" s="19">
        <f t="shared" si="20"/>
        <v>162.77808219178081</v>
      </c>
      <c r="AN10" s="19">
        <f t="shared" si="20"/>
        <v>0</v>
      </c>
      <c r="AP10" s="16">
        <f t="shared" si="16"/>
        <v>23680.577722421232</v>
      </c>
      <c r="AR10">
        <v>2022</v>
      </c>
      <c r="AS10" s="19">
        <v>2986.0297811673495</v>
      </c>
      <c r="AT10" s="19">
        <v>4543.9452015278557</v>
      </c>
      <c r="AU10" s="19">
        <v>398.74520547945207</v>
      </c>
      <c r="AV10" s="19">
        <v>7989.0794520547943</v>
      </c>
      <c r="AW10" s="19">
        <v>7600.0000000000009</v>
      </c>
      <c r="AX10" s="19">
        <v>162.77808219178081</v>
      </c>
      <c r="AY10" s="19">
        <v>0</v>
      </c>
    </row>
    <row r="11" spans="3:51" x14ac:dyDescent="0.25">
      <c r="C11" s="24">
        <v>43586</v>
      </c>
      <c r="D11" s="19">
        <f>+'Ctagena Lineas Locales-19'!I7/'Ctagena Lineas Locales-19'!F7</f>
        <v>1936074.1893644619</v>
      </c>
      <c r="E11">
        <f>+'Barrancabermeja-19'!I7/'Barrancabermeja-19'!F7</f>
        <v>4986659.995416699</v>
      </c>
      <c r="F11">
        <f>+'Apiay-19'!I7/'Apiay-19'!F7</f>
        <v>657510.23858572112</v>
      </c>
      <c r="G11">
        <f>+'Cupiagua-19'!I7/'Cupiagua-19'!F7</f>
        <v>0</v>
      </c>
      <c r="H11">
        <f>+'Cusiana-19'!I7/'Cusiana-19'!F7</f>
        <v>9895199.8026640359</v>
      </c>
      <c r="I11">
        <f>+'Dina-19'!I7/'Dina-19'!F7</f>
        <v>196602.21402214016</v>
      </c>
      <c r="J11">
        <f>+'Floreña-19'!I7/'Floreña-19'!F7</f>
        <v>0</v>
      </c>
      <c r="N11">
        <v>2023</v>
      </c>
      <c r="O11" s="19">
        <f t="shared" ref="O11:U11" si="21">+SUM(D55:D66)</f>
        <v>48289500</v>
      </c>
      <c r="P11" s="19">
        <f t="shared" si="21"/>
        <v>65003132.061637968</v>
      </c>
      <c r="Q11" s="19">
        <f t="shared" si="21"/>
        <v>4728654</v>
      </c>
      <c r="R11" s="19">
        <f t="shared" si="21"/>
        <v>124173000</v>
      </c>
      <c r="S11" s="19">
        <f t="shared" si="21"/>
        <v>111568548.00000001</v>
      </c>
      <c r="T11" s="19">
        <f t="shared" si="21"/>
        <v>2326086</v>
      </c>
      <c r="U11" s="19">
        <f t="shared" si="21"/>
        <v>0</v>
      </c>
      <c r="X11">
        <v>2023</v>
      </c>
      <c r="Y11" s="19">
        <f t="shared" si="19"/>
        <v>1149750</v>
      </c>
      <c r="Z11" s="19">
        <f t="shared" si="19"/>
        <v>1547693.6205151896</v>
      </c>
      <c r="AA11" s="19">
        <f t="shared" si="19"/>
        <v>112587</v>
      </c>
      <c r="AB11" s="19">
        <f t="shared" si="19"/>
        <v>2956500</v>
      </c>
      <c r="AC11" s="19">
        <f t="shared" si="19"/>
        <v>2656394.0000000005</v>
      </c>
      <c r="AD11" s="19">
        <f t="shared" si="19"/>
        <v>55383</v>
      </c>
      <c r="AE11" s="19">
        <f t="shared" si="19"/>
        <v>0</v>
      </c>
      <c r="AG11">
        <v>2023</v>
      </c>
      <c r="AH11" s="19">
        <f t="shared" si="20"/>
        <v>3150</v>
      </c>
      <c r="AI11" s="19">
        <f t="shared" si="20"/>
        <v>4240.2564945621634</v>
      </c>
      <c r="AJ11" s="19">
        <f t="shared" si="20"/>
        <v>308.45753424657534</v>
      </c>
      <c r="AK11" s="19">
        <f t="shared" si="20"/>
        <v>8100</v>
      </c>
      <c r="AL11" s="19">
        <f t="shared" si="20"/>
        <v>7277.791780821919</v>
      </c>
      <c r="AM11" s="19">
        <f t="shared" si="20"/>
        <v>151.73424657534247</v>
      </c>
      <c r="AN11" s="19">
        <f t="shared" si="20"/>
        <v>0</v>
      </c>
      <c r="AP11" s="16">
        <f t="shared" si="16"/>
        <v>23228.240056206003</v>
      </c>
      <c r="AR11">
        <v>2023</v>
      </c>
      <c r="AS11" s="19">
        <v>3150</v>
      </c>
      <c r="AT11" s="19">
        <v>4240.2564945621634</v>
      </c>
      <c r="AU11" s="19">
        <v>308.45753424657534</v>
      </c>
      <c r="AV11" s="19">
        <v>8100</v>
      </c>
      <c r="AW11" s="19">
        <v>7277.791780821919</v>
      </c>
      <c r="AX11" s="19">
        <v>151.73424657534247</v>
      </c>
      <c r="AY11" s="19">
        <v>0</v>
      </c>
    </row>
    <row r="12" spans="3:51" x14ac:dyDescent="0.25">
      <c r="C12" s="24">
        <v>43617</v>
      </c>
      <c r="D12" s="19">
        <f>+'Ctagena Lineas Locales-19'!I8/'Ctagena Lineas Locales-19'!F8</f>
        <v>1631617.2618384203</v>
      </c>
      <c r="E12">
        <f>+'Barrancabermeja-19'!I8/'Barrancabermeja-19'!F8</f>
        <v>4820760.0641662218</v>
      </c>
      <c r="F12">
        <f>+'Apiay-19'!I8/'Apiay-19'!F8</f>
        <v>642600.23144538479</v>
      </c>
      <c r="G12">
        <f>+'Cupiagua-19'!I8/'Cupiagua-19'!F8</f>
        <v>0</v>
      </c>
      <c r="H12">
        <f>+'Cusiana-19'!I8/'Cusiana-19'!F8</f>
        <v>9340379.871731624</v>
      </c>
      <c r="I12">
        <f>+'Dina-19'!I8/'Dina-19'!F8</f>
        <v>182700.12300122998</v>
      </c>
      <c r="J12">
        <f>+'Floreña-19'!I8/'Floreña-19'!F8</f>
        <v>0</v>
      </c>
      <c r="N12">
        <v>2024</v>
      </c>
      <c r="O12" s="19">
        <f t="shared" ref="O12:U12" si="22">+SUM(D67:D78)</f>
        <v>48421800</v>
      </c>
      <c r="P12" s="19">
        <f t="shared" si="22"/>
        <v>66750041.128388062</v>
      </c>
      <c r="Q12" s="19">
        <f t="shared" si="22"/>
        <v>3992016</v>
      </c>
      <c r="R12" s="19">
        <f t="shared" si="22"/>
        <v>117523984.2519685</v>
      </c>
      <c r="S12" s="19">
        <f t="shared" si="22"/>
        <v>88855494.000000015</v>
      </c>
      <c r="T12" s="19">
        <f t="shared" si="22"/>
        <v>2109576</v>
      </c>
      <c r="U12" s="19">
        <f t="shared" si="22"/>
        <v>0</v>
      </c>
      <c r="X12">
        <v>2024</v>
      </c>
      <c r="Y12" s="19">
        <f t="shared" si="19"/>
        <v>1152900</v>
      </c>
      <c r="Z12" s="19">
        <f t="shared" si="19"/>
        <v>1589286.6935330492</v>
      </c>
      <c r="AA12" s="19">
        <f t="shared" si="19"/>
        <v>95048</v>
      </c>
      <c r="AB12" s="19">
        <f t="shared" si="19"/>
        <v>2798190.1012373455</v>
      </c>
      <c r="AC12" s="19">
        <f t="shared" si="19"/>
        <v>2115607.0000000005</v>
      </c>
      <c r="AD12" s="19">
        <f t="shared" si="19"/>
        <v>50228</v>
      </c>
      <c r="AE12" s="19">
        <f t="shared" si="19"/>
        <v>0</v>
      </c>
      <c r="AG12">
        <v>2024</v>
      </c>
      <c r="AH12" s="19">
        <f t="shared" si="20"/>
        <v>3158.6301369863013</v>
      </c>
      <c r="AI12" s="19">
        <f t="shared" si="20"/>
        <v>4354.2101192686277</v>
      </c>
      <c r="AJ12" s="19">
        <f t="shared" si="20"/>
        <v>260.40547945205481</v>
      </c>
      <c r="AK12" s="19">
        <f t="shared" si="20"/>
        <v>7666.2742499653305</v>
      </c>
      <c r="AL12" s="19">
        <f t="shared" si="20"/>
        <v>5796.1835616438366</v>
      </c>
      <c r="AM12" s="19">
        <f t="shared" si="20"/>
        <v>137.61095890410959</v>
      </c>
      <c r="AN12" s="19">
        <f t="shared" si="20"/>
        <v>0</v>
      </c>
      <c r="AP12" s="16">
        <f t="shared" si="16"/>
        <v>21373.31450622026</v>
      </c>
      <c r="AR12">
        <v>2024</v>
      </c>
      <c r="AS12" s="19">
        <v>3158.6301369863013</v>
      </c>
      <c r="AT12" s="19">
        <v>4354.2101192686277</v>
      </c>
      <c r="AU12" s="19">
        <v>260.40547945205481</v>
      </c>
      <c r="AV12" s="19">
        <v>7666.2742499653305</v>
      </c>
      <c r="AW12" s="19">
        <v>5796.1835616438366</v>
      </c>
      <c r="AX12" s="19">
        <v>137.61095890410959</v>
      </c>
      <c r="AY12" s="19">
        <v>0</v>
      </c>
    </row>
    <row r="13" spans="3:51" x14ac:dyDescent="0.25">
      <c r="C13" s="24">
        <v>43647</v>
      </c>
      <c r="D13" s="19">
        <f>+'Ctagena Lineas Locales-19'!I9/'Ctagena Lineas Locales-19'!F9</f>
        <v>4017971.9844357981</v>
      </c>
      <c r="E13">
        <f>+'Barrancabermeja-19'!I9/'Barrancabermeja-19'!F9</f>
        <v>6607649.9885417474</v>
      </c>
      <c r="F13">
        <f>+'Apiay-19'!I9/'Apiay-19'!F9</f>
        <v>610638.11626437306</v>
      </c>
      <c r="G13">
        <f>+'Cupiagua-19'!I9/'Cupiagua-19'!F9</f>
        <v>0</v>
      </c>
      <c r="H13">
        <f>+'Cusiana-19'!I9/'Cusiana-19'!F9</f>
        <v>9634800.1973359659</v>
      </c>
      <c r="I13">
        <f>+'Dina-19'!I9/'Dina-19'!F9</f>
        <v>218986.96186961865</v>
      </c>
      <c r="J13">
        <f>+'Floreña-19'!I9/'Floreña-19'!F9</f>
        <v>0</v>
      </c>
      <c r="N13">
        <v>2025</v>
      </c>
      <c r="O13" s="19">
        <f t="shared" ref="O13:U13" si="23">+SUM(D79:D90)</f>
        <v>47602682.803451695</v>
      </c>
      <c r="P13" s="19">
        <f t="shared" si="23"/>
        <v>66581701.370501205</v>
      </c>
      <c r="Q13" s="19">
        <f t="shared" si="23"/>
        <v>0</v>
      </c>
      <c r="R13" s="19">
        <f t="shared" si="23"/>
        <v>99276278.7401575</v>
      </c>
      <c r="S13" s="19">
        <f t="shared" si="23"/>
        <v>73339945.554283962</v>
      </c>
      <c r="T13" s="19">
        <f t="shared" si="23"/>
        <v>1872402</v>
      </c>
      <c r="U13" s="19">
        <f t="shared" si="23"/>
        <v>0</v>
      </c>
      <c r="X13">
        <v>2025</v>
      </c>
      <c r="Y13" s="19">
        <f t="shared" si="19"/>
        <v>1133397.2096059928</v>
      </c>
      <c r="Z13" s="19">
        <f t="shared" si="19"/>
        <v>1585278.6040595525</v>
      </c>
      <c r="AA13" s="19">
        <f t="shared" si="19"/>
        <v>0</v>
      </c>
      <c r="AB13" s="19">
        <f t="shared" si="19"/>
        <v>2363720.9223847026</v>
      </c>
      <c r="AC13" s="19">
        <f t="shared" si="19"/>
        <v>1746189.1798639039</v>
      </c>
      <c r="AD13" s="19">
        <f t="shared" si="19"/>
        <v>44581</v>
      </c>
      <c r="AE13" s="19">
        <f t="shared" si="19"/>
        <v>0</v>
      </c>
      <c r="AG13">
        <v>2025</v>
      </c>
      <c r="AH13" s="19">
        <f t="shared" si="20"/>
        <v>3105.1978345369666</v>
      </c>
      <c r="AI13" s="19">
        <f t="shared" si="20"/>
        <v>4343.2290522179519</v>
      </c>
      <c r="AJ13" s="19">
        <f t="shared" si="20"/>
        <v>0</v>
      </c>
      <c r="AK13" s="19">
        <f t="shared" si="20"/>
        <v>6475.9477325608286</v>
      </c>
      <c r="AL13" s="19">
        <f t="shared" si="20"/>
        <v>4784.0799448326134</v>
      </c>
      <c r="AM13" s="19">
        <f t="shared" si="20"/>
        <v>122.13972602739726</v>
      </c>
      <c r="AN13" s="19">
        <f t="shared" si="20"/>
        <v>0</v>
      </c>
      <c r="AP13" s="16">
        <f t="shared" si="16"/>
        <v>18830.594290175759</v>
      </c>
      <c r="AR13">
        <v>2025</v>
      </c>
      <c r="AS13" s="19">
        <v>3105.1978345369666</v>
      </c>
      <c r="AT13" s="19">
        <v>4343.2290522179519</v>
      </c>
      <c r="AU13" s="19">
        <v>0</v>
      </c>
      <c r="AV13" s="19">
        <v>6475.9477325608286</v>
      </c>
      <c r="AW13" s="19">
        <v>4784.0799448326134</v>
      </c>
      <c r="AX13" s="19">
        <v>122.13972602739726</v>
      </c>
      <c r="AY13" s="19">
        <v>0</v>
      </c>
    </row>
    <row r="14" spans="3:51" x14ac:dyDescent="0.25">
      <c r="C14" s="24">
        <v>43678</v>
      </c>
      <c r="D14" s="19">
        <f>+'Ctagena Lineas Locales-19'!I10/'Ctagena Lineas Locales-19'!F10</f>
        <v>4017971.9844357981</v>
      </c>
      <c r="E14">
        <f>+'Barrancabermeja-19'!I10/'Barrancabermeja-19'!F10</f>
        <v>6618065.999541671</v>
      </c>
      <c r="F14">
        <f>+'Apiay-19'!I10/'Apiay-19'!F10</f>
        <v>614544.12645781867</v>
      </c>
      <c r="G14">
        <f>+'Cupiagua-19'!I10/'Cupiagua-19'!F10</f>
        <v>0</v>
      </c>
      <c r="H14">
        <f>+'Cusiana-19'!I10/'Cusiana-19'!F10</f>
        <v>9634800.1973359659</v>
      </c>
      <c r="I14">
        <f>+'Dina-19'!I10/'Dina-19'!F10</f>
        <v>217891.75891758912</v>
      </c>
      <c r="J14">
        <f>+'Floreña-19'!I10/'Floreña-19'!F10</f>
        <v>0</v>
      </c>
      <c r="N14">
        <v>2026</v>
      </c>
      <c r="O14" s="19">
        <f t="shared" ref="O14:U14" si="24">+SUM(D91:D102)</f>
        <v>48289500</v>
      </c>
      <c r="P14" s="19">
        <f t="shared" si="24"/>
        <v>67885839.032472759</v>
      </c>
      <c r="Q14" s="19">
        <f t="shared" si="24"/>
        <v>0</v>
      </c>
      <c r="R14" s="19">
        <f t="shared" si="24"/>
        <v>85634131.853407577</v>
      </c>
      <c r="S14" s="19">
        <f t="shared" si="24"/>
        <v>66017174.366777718</v>
      </c>
      <c r="T14" s="19">
        <f t="shared" si="24"/>
        <v>1684662</v>
      </c>
      <c r="U14" s="19">
        <f t="shared" si="24"/>
        <v>0</v>
      </c>
      <c r="X14">
        <v>2026</v>
      </c>
      <c r="Y14" s="19">
        <f t="shared" si="19"/>
        <v>1149750</v>
      </c>
      <c r="Z14" s="19">
        <f t="shared" si="19"/>
        <v>1616329.500773161</v>
      </c>
      <c r="AA14" s="19">
        <f t="shared" si="19"/>
        <v>0</v>
      </c>
      <c r="AB14" s="19">
        <f t="shared" si="19"/>
        <v>2038907.9012716089</v>
      </c>
      <c r="AC14" s="19">
        <f t="shared" si="19"/>
        <v>1571837.4849232789</v>
      </c>
      <c r="AD14" s="19">
        <f t="shared" si="19"/>
        <v>40111</v>
      </c>
      <c r="AE14" s="19">
        <f t="shared" si="19"/>
        <v>0</v>
      </c>
      <c r="AG14">
        <v>2026</v>
      </c>
      <c r="AH14" s="19">
        <f t="shared" si="20"/>
        <v>3150</v>
      </c>
      <c r="AI14" s="19">
        <f t="shared" si="20"/>
        <v>4428.3000021182488</v>
      </c>
      <c r="AJ14" s="19">
        <f t="shared" si="20"/>
        <v>0</v>
      </c>
      <c r="AK14" s="19">
        <f t="shared" si="20"/>
        <v>5586.0490445797504</v>
      </c>
      <c r="AL14" s="19">
        <f t="shared" si="20"/>
        <v>4306.4040682829564</v>
      </c>
      <c r="AM14" s="19">
        <f t="shared" si="20"/>
        <v>109.89315068493151</v>
      </c>
      <c r="AN14" s="19">
        <f t="shared" si="20"/>
        <v>0</v>
      </c>
      <c r="AP14" s="16">
        <f t="shared" si="16"/>
        <v>17580.646265665891</v>
      </c>
      <c r="AR14">
        <v>2026</v>
      </c>
      <c r="AS14" s="19">
        <v>3150</v>
      </c>
      <c r="AT14" s="19">
        <v>4428.3000021182488</v>
      </c>
      <c r="AU14" s="19">
        <v>0</v>
      </c>
      <c r="AV14" s="19">
        <v>5586.0490445797504</v>
      </c>
      <c r="AW14" s="19">
        <v>4306.4040682829564</v>
      </c>
      <c r="AX14" s="19">
        <v>109.89315068493151</v>
      </c>
      <c r="AY14" s="19">
        <v>0</v>
      </c>
    </row>
    <row r="15" spans="3:51" x14ac:dyDescent="0.25">
      <c r="C15" s="24">
        <v>43709</v>
      </c>
      <c r="D15" s="19">
        <f>+'Ctagena Lineas Locales-19'!I11/'Ctagena Lineas Locales-19'!F11</f>
        <v>3354119.8443579772</v>
      </c>
      <c r="E15">
        <f>+'Barrancabermeja-19'!I11/'Barrancabermeja-19'!F11</f>
        <v>4830840.1191658396</v>
      </c>
      <c r="F15">
        <f>+'Apiay-19'!I11/'Apiay-19'!F11</f>
        <v>597239.89067898865</v>
      </c>
      <c r="G15">
        <f>+'Cupiagua-19'!I11/'Cupiagua-19'!F11</f>
        <v>7308000.0000000009</v>
      </c>
      <c r="H15">
        <f>+'Cusiana-19'!I11/'Cusiana-19'!F11</f>
        <v>9324000.0000000019</v>
      </c>
      <c r="I15">
        <f>+'Dina-19'!I11/'Dina-19'!F11</f>
        <v>209808.61008610082</v>
      </c>
      <c r="J15">
        <f>+'Floreña-19'!I11/'Floreña-19'!F11</f>
        <v>0</v>
      </c>
      <c r="AG15" s="23" t="s">
        <v>89</v>
      </c>
      <c r="AJ15" s="42">
        <v>800</v>
      </c>
      <c r="AK15" s="42">
        <v>8000</v>
      </c>
      <c r="AL15" s="42">
        <v>6800</v>
      </c>
      <c r="AM15" s="43">
        <f>+MAX(AM7:AM14)</f>
        <v>176.72627372066282</v>
      </c>
      <c r="AN15" s="42">
        <v>2026</v>
      </c>
      <c r="AR15" s="23" t="s">
        <v>89</v>
      </c>
      <c r="AU15" s="42">
        <v>800</v>
      </c>
      <c r="AV15" s="42">
        <v>8000</v>
      </c>
      <c r="AW15" s="42">
        <v>6800</v>
      </c>
      <c r="AX15" s="43">
        <f>+MAX(AX7:AX14)</f>
        <v>176.72627372066282</v>
      </c>
      <c r="AY15" s="42">
        <v>2026</v>
      </c>
    </row>
    <row r="16" spans="3:51" x14ac:dyDescent="0.25">
      <c r="C16" s="24">
        <v>43739</v>
      </c>
      <c r="D16" s="19">
        <f>+'Ctagena Lineas Locales-19'!I12/'Ctagena Lineas Locales-19'!F12</f>
        <v>4017971.9844357981</v>
      </c>
      <c r="E16">
        <f>+'Barrancabermeja-19'!I12/'Barrancabermeja-19'!F12</f>
        <v>4650743.8698342377</v>
      </c>
      <c r="F16">
        <f>+'Apiay-19'!I12/'Apiay-19'!F12</f>
        <v>610638.11626437306</v>
      </c>
      <c r="G16">
        <f>+'Cupiagua-19'!I12/'Cupiagua-19'!F12</f>
        <v>7551599.9013320189</v>
      </c>
      <c r="H16">
        <f>+'Cusiana-19'!I12/'Cusiana-19'!F12</f>
        <v>9634800.1973359659</v>
      </c>
      <c r="I16">
        <f>+'Dina-19'!I12/'Dina-19'!F12</f>
        <v>215718.5731857318</v>
      </c>
      <c r="J16">
        <f>+'Floreña-19'!I12/'Floreña-19'!F12</f>
        <v>0</v>
      </c>
    </row>
    <row r="17" spans="3:40" x14ac:dyDescent="0.25">
      <c r="C17" s="24">
        <v>43770</v>
      </c>
      <c r="D17" s="19">
        <f>+'Ctagena Lineas Locales-19'!I13/'Ctagena Lineas Locales-19'!F13</f>
        <v>3888360.0518806749</v>
      </c>
      <c r="E17">
        <f>+'Barrancabermeja-19'!I13/'Barrancabermeja-19'!F13</f>
        <v>5128200.1374990465</v>
      </c>
      <c r="F17">
        <f>+'Apiay-19'!I13/'Apiay-19'!F13</f>
        <v>594720.090608406</v>
      </c>
      <c r="G17">
        <f>+'Cupiagua-19'!I13/'Cupiagua-19'!F13</f>
        <v>7308000.0000000009</v>
      </c>
      <c r="H17">
        <f>+'Cusiana-19'!I13/'Cusiana-19'!F13</f>
        <v>9324000.0000000019</v>
      </c>
      <c r="I17">
        <f>+'Dina-19'!I13/'Dina-19'!F13</f>
        <v>207716.11316113156</v>
      </c>
      <c r="J17">
        <f>+'Floreña-19'!I13/'Floreña-19'!F13</f>
        <v>0</v>
      </c>
    </row>
    <row r="18" spans="3:40" x14ac:dyDescent="0.25">
      <c r="C18" s="24">
        <v>43800</v>
      </c>
      <c r="D18" s="19">
        <f>+'Ctagena Lineas Locales-19'!I14/'Ctagena Lineas Locales-19'!F14</f>
        <v>4017971.9844357981</v>
      </c>
      <c r="E18">
        <f>+'Barrancabermeja-19'!I14/'Barrancabermeja-19'!F14</f>
        <v>4433310.2131235208</v>
      </c>
      <c r="F18">
        <f>+'Apiay-19'!I14/'Apiay-19'!F14</f>
        <v>617148.13325344911</v>
      </c>
      <c r="G18">
        <f>+'Cupiagua-19'!I14/'Cupiagua-19'!F14</f>
        <v>7551599.9013320189</v>
      </c>
      <c r="H18">
        <f>+'Cusiana-19'!I14/'Cusiana-19'!F14</f>
        <v>9634800.1973359659</v>
      </c>
      <c r="I18">
        <f>+'Dina-19'!I14/'Dina-19'!F14</f>
        <v>213566.54366543662</v>
      </c>
      <c r="J18">
        <f>+'Floreña-19'!I14/'Floreña-19'!F14</f>
        <v>0</v>
      </c>
      <c r="AH18" t="s">
        <v>58</v>
      </c>
      <c r="AI18" t="s">
        <v>64</v>
      </c>
      <c r="AJ18" t="s">
        <v>59</v>
      </c>
      <c r="AK18" t="s">
        <v>60</v>
      </c>
      <c r="AL18" t="s">
        <v>61</v>
      </c>
      <c r="AM18" t="s">
        <v>62</v>
      </c>
      <c r="AN18" t="s">
        <v>63</v>
      </c>
    </row>
    <row r="19" spans="3:40" x14ac:dyDescent="0.25">
      <c r="C19" s="24">
        <v>43831</v>
      </c>
      <c r="D19" s="19">
        <f>+'Ctagena Lineas Locales-19'!I15/'Ctagena Lineas Locales-19'!F15</f>
        <v>4017971.9844357981</v>
      </c>
      <c r="E19">
        <f>+'Barrancabermeja-19'!I15/'Barrancabermeja-19'!F15</f>
        <v>5343408.1429990074</v>
      </c>
      <c r="F19">
        <f>+'Apiay-19'!I15/'Apiay-19'!F15</f>
        <v>608034.10946874262</v>
      </c>
      <c r="G19">
        <f>+'Cupiagua-19'!I15/'Cupiagua-19'!F15</f>
        <v>7551599.9013320189</v>
      </c>
      <c r="H19">
        <f>+'Cusiana-19'!I15/'Cusiana-19'!F15</f>
        <v>9634800.1973359659</v>
      </c>
      <c r="I19">
        <f>+'Dina-19'!I15/'Dina-19'!F15</f>
        <v>212498.89298892985</v>
      </c>
      <c r="J19">
        <f>+'Floreña-19'!I15/'Floreña-19'!F15</f>
        <v>0</v>
      </c>
      <c r="AF19" t="s">
        <v>91</v>
      </c>
      <c r="AG19" t="s">
        <v>90</v>
      </c>
      <c r="AH19">
        <v>40982865</v>
      </c>
      <c r="AI19">
        <v>94387706</v>
      </c>
      <c r="AJ19">
        <v>9386451.5999999996</v>
      </c>
      <c r="AK19">
        <v>119292083.32799999</v>
      </c>
      <c r="AL19">
        <v>100126355</v>
      </c>
      <c r="AM19">
        <v>3088739</v>
      </c>
    </row>
    <row r="20" spans="3:40" x14ac:dyDescent="0.25">
      <c r="C20" s="24">
        <v>43862</v>
      </c>
      <c r="D20" s="19">
        <f>+'Ctagena Lineas Locales-19'!I16/'Ctagena Lineas Locales-19'!F16</f>
        <v>3727080.1556420238</v>
      </c>
      <c r="E20">
        <f>+'Barrancabermeja-19'!I16/'Barrancabermeja-19'!F16</f>
        <v>6836634.0233748388</v>
      </c>
      <c r="F20">
        <f>+'Apiay-19'!I16/'Apiay-19'!F16</f>
        <v>560280.03250084131</v>
      </c>
      <c r="G20">
        <f>+'Cupiagua-19'!I16/'Cupiagua-19'!F16</f>
        <v>7064400.0986679839</v>
      </c>
      <c r="H20">
        <f>+'Cusiana-19'!I16/'Cusiana-19'!F16</f>
        <v>9013199.8026640378</v>
      </c>
      <c r="I20">
        <f>+'Dina-19'!I16/'Dina-19'!F16</f>
        <v>197795.32595325948</v>
      </c>
      <c r="J20">
        <f>+'Floreña-19'!I16/'Floreña-19'!F16</f>
        <v>0</v>
      </c>
      <c r="AF20" t="s">
        <v>92</v>
      </c>
      <c r="AH20" s="19">
        <f>+AH19/1000</f>
        <v>40982.864999999998</v>
      </c>
      <c r="AI20" s="19">
        <f t="shared" ref="AI20:AM20" si="25">+AI19/1000</f>
        <v>94387.706000000006</v>
      </c>
      <c r="AJ20" s="19">
        <f t="shared" si="25"/>
        <v>9386.4516000000003</v>
      </c>
      <c r="AK20" s="19">
        <f t="shared" si="25"/>
        <v>119292.08332799999</v>
      </c>
      <c r="AL20" s="19">
        <f t="shared" si="25"/>
        <v>100126.355</v>
      </c>
      <c r="AM20" s="19">
        <f t="shared" si="25"/>
        <v>3088.739</v>
      </c>
    </row>
    <row r="21" spans="3:40" x14ac:dyDescent="0.25">
      <c r="C21" s="24">
        <v>43891</v>
      </c>
      <c r="D21" s="19">
        <f>+'Ctagena Lineas Locales-19'!I17/'Ctagena Lineas Locales-19'!F17</f>
        <v>3859127.8858625167</v>
      </c>
      <c r="E21">
        <f>+'Barrancabermeja-19'!I17/'Barrancabermeja-19'!F17</f>
        <v>4122131.9990833406</v>
      </c>
      <c r="F21">
        <f>+'Apiay-19'!I17/'Apiay-19'!F17</f>
        <v>554651.97015831852</v>
      </c>
      <c r="G21">
        <f>+'Cupiagua-19'!I17/'Cupiagua-19'!F17</f>
        <v>9765000</v>
      </c>
      <c r="H21">
        <f>+'Cusiana-19'!I17/'Cusiana-19'!F17</f>
        <v>9634800.1973359659</v>
      </c>
      <c r="I21">
        <f>+'Dina-19'!I17/'Dina-19'!F17</f>
        <v>238185.4858548585</v>
      </c>
      <c r="J21">
        <f>+'Floreña-19'!I17/'Floreña-19'!F17</f>
        <v>2439948.1993093244</v>
      </c>
      <c r="AF21" t="s">
        <v>93</v>
      </c>
      <c r="AH21">
        <f>+AH20/'Catagena - Lineas locales'!F2</f>
        <v>21915970.588235293</v>
      </c>
      <c r="AM21">
        <f>+AM20/Dina!F2</f>
        <v>1530518.3093008276</v>
      </c>
    </row>
    <row r="22" spans="3:40" x14ac:dyDescent="0.25">
      <c r="C22" s="24">
        <v>43922</v>
      </c>
      <c r="D22" s="19">
        <f>+'Ctagena Lineas Locales-19'!I18/'Ctagena Lineas Locales-19'!F18</f>
        <v>3855600.0000000005</v>
      </c>
      <c r="E22">
        <f>+'Barrancabermeja-19'!I18/'Barrancabermeja-19'!F18</f>
        <v>3768659.995416699</v>
      </c>
      <c r="F22">
        <f>+'Apiay-19'!I18/'Apiay-19'!F18</f>
        <v>510300.14034454187</v>
      </c>
      <c r="G22">
        <f>+'Cupiagua-19'!I18/'Cupiagua-19'!F18</f>
        <v>9450000.0000000019</v>
      </c>
      <c r="H22">
        <f>+'Cusiana-19'!I18/'Cusiana-19'!F18</f>
        <v>9324000.0000000019</v>
      </c>
      <c r="I22">
        <f>+'Dina-19'!I18/'Dina-19'!F18</f>
        <v>229349.56949569492</v>
      </c>
      <c r="J22">
        <f>+'Floreña-19'!I18/'Floreña-19'!F18</f>
        <v>2361239.7631968432</v>
      </c>
      <c r="AH22" s="19">
        <f>+AH21/(42*30)</f>
        <v>17393.627450980392</v>
      </c>
      <c r="AM22">
        <f>+AM21/(42*30)</f>
        <v>1214.6970708736726</v>
      </c>
    </row>
    <row r="23" spans="3:40" x14ac:dyDescent="0.25">
      <c r="C23" s="24">
        <v>43952</v>
      </c>
      <c r="D23" s="19">
        <f>+'Ctagena Lineas Locales-19'!I19/'Ctagena Lineas Locales-19'!F19</f>
        <v>3984119.8443579772</v>
      </c>
      <c r="E23">
        <f>+'Barrancabermeja-19'!I19/'Barrancabermeja-19'!F19</f>
        <v>3797934.0004583313</v>
      </c>
      <c r="F23">
        <f>+'Apiay-19'!I19/'Apiay-19'!F19</f>
        <v>497363.82065444882</v>
      </c>
      <c r="G23">
        <f>+'Cupiagua-19'!I19/'Cupiagua-19'!F19</f>
        <v>9765000</v>
      </c>
      <c r="H23">
        <f>+'Cusiana-19'!I19/'Cusiana-19'!F19</f>
        <v>9634800.1973359659</v>
      </c>
      <c r="I23">
        <f>+'Dina-19'!I19/'Dina-19'!F19</f>
        <v>235809.59409594091</v>
      </c>
      <c r="J23">
        <f>+'Floreña-19'!I19/'Floreña-19'!F19</f>
        <v>2439948.1993093244</v>
      </c>
    </row>
    <row r="24" spans="3:40" x14ac:dyDescent="0.25">
      <c r="C24" s="24">
        <v>43983</v>
      </c>
      <c r="D24" s="19">
        <f>+'Ctagena Lineas Locales-19'!I20/'Ctagena Lineas Locales-19'!F20</f>
        <v>3855600.0000000005</v>
      </c>
      <c r="E24">
        <f>+'Barrancabermeja-19'!I20/'Barrancabermeja-19'!F20</f>
        <v>3413340.004583302</v>
      </c>
      <c r="F24">
        <f>+'Apiay-19'!I20/'Apiay-19'!F20</f>
        <v>461159.85325377749</v>
      </c>
      <c r="G24">
        <f>+'Cupiagua-19'!I20/'Cupiagua-19'!F20</f>
        <v>9450000.0000000019</v>
      </c>
      <c r="H24">
        <f>+'Cusiana-19'!I20/'Cusiana-19'!F20</f>
        <v>9324000.0000000019</v>
      </c>
      <c r="I24">
        <f>+'Dina-19'!I20/'Dina-19'!F20</f>
        <v>227061.74661746612</v>
      </c>
      <c r="J24">
        <f>+'Floreña-19'!I20/'Floreña-19'!F20</f>
        <v>2361239.7631968432</v>
      </c>
      <c r="O24" t="s">
        <v>70</v>
      </c>
    </row>
    <row r="25" spans="3:40" x14ac:dyDescent="0.25">
      <c r="C25" s="24">
        <v>44013</v>
      </c>
      <c r="D25" s="19">
        <f>+'Ctagena Lineas Locales-19'!I21/'Ctagena Lineas Locales-19'!F21</f>
        <v>3984119.8443579772</v>
      </c>
      <c r="E25">
        <f>+'Barrancabermeja-19'!I21/'Barrancabermeja-19'!F21</f>
        <v>3748458.1773737692</v>
      </c>
      <c r="F25">
        <f>+'Apiay-19'!I21/'Apiay-19'!F21</f>
        <v>384090.01748151309</v>
      </c>
      <c r="G25">
        <f>+'Cupiagua-19'!I21/'Cupiagua-19'!F21</f>
        <v>9504599.9013320189</v>
      </c>
      <c r="H25">
        <f>+'Cusiana-19'!I21/'Cusiana-19'!F21</f>
        <v>9634800.1973359659</v>
      </c>
      <c r="I25">
        <f>+'Dina-19'!I21/'Dina-19'!F21</f>
        <v>233457.31857318568</v>
      </c>
      <c r="J25">
        <f>+'Floreña-19'!I21/'Floreña-19'!F21</f>
        <v>2439948.1993093244</v>
      </c>
      <c r="O25" t="s">
        <v>58</v>
      </c>
      <c r="P25" t="s">
        <v>64</v>
      </c>
      <c r="Q25" t="s">
        <v>59</v>
      </c>
      <c r="R25" t="s">
        <v>60</v>
      </c>
      <c r="S25" t="s">
        <v>61</v>
      </c>
      <c r="T25" t="s">
        <v>62</v>
      </c>
      <c r="U25" t="s">
        <v>63</v>
      </c>
    </row>
    <row r="26" spans="3:40" x14ac:dyDescent="0.25">
      <c r="C26" s="24">
        <v>44044</v>
      </c>
      <c r="D26" s="19">
        <f>+'Ctagena Lineas Locales-19'!I22/'Ctagena Lineas Locales-19'!F22</f>
        <v>3984119.8443579772</v>
      </c>
      <c r="E26">
        <f>+'Barrancabermeja-19'!I22/'Barrancabermeja-19'!F22</f>
        <v>3757572.0724161649</v>
      </c>
      <c r="F26">
        <f>+'Apiay-19'!I22/'Apiay-19'!F22</f>
        <v>372371.98690117616</v>
      </c>
      <c r="G26">
        <f>+'Cupiagua-19'!I22/'Cupiagua-19'!F22</f>
        <v>9504599.9013320189</v>
      </c>
      <c r="H26">
        <f>+'Cusiana-19'!I22/'Cusiana-19'!F22</f>
        <v>9634800.1973359659</v>
      </c>
      <c r="I26">
        <f>+'Dina-19'!I22/'Dina-19'!F22</f>
        <v>232289.79089790894</v>
      </c>
      <c r="J26">
        <f>+'Floreña-19'!I22/'Floreña-19'!F22</f>
        <v>2439948.1993093244</v>
      </c>
      <c r="N26" t="s">
        <v>82</v>
      </c>
      <c r="O26" s="36">
        <f>+'Ctagena Lineas Locales-19'!E3</f>
        <v>91011</v>
      </c>
      <c r="P26" s="36">
        <f>+'Barrancabermeja-19'!E3</f>
        <v>99076</v>
      </c>
      <c r="Q26" s="36">
        <f>+'Apiay-19'!E3</f>
        <v>95704</v>
      </c>
      <c r="R26" s="36">
        <f>+'Cupiagua-19'!E3</f>
        <v>95312</v>
      </c>
      <c r="S26" s="36">
        <f>+'Cusiana-19'!E3</f>
        <v>95312</v>
      </c>
      <c r="T26" s="36">
        <f>+'Dina-19'!E3</f>
        <v>95200</v>
      </c>
      <c r="U26" s="36">
        <f>+'Floreña-19'!E3</f>
        <v>95312</v>
      </c>
    </row>
    <row r="27" spans="3:40" x14ac:dyDescent="0.25">
      <c r="C27" s="24">
        <v>44075</v>
      </c>
      <c r="D27" s="19">
        <f>+'Ctagena Lineas Locales-19'!I23/'Ctagena Lineas Locales-19'!F23</f>
        <v>3326400.0000000005</v>
      </c>
      <c r="E27">
        <f>+'Barrancabermeja-19'!I23/'Barrancabermeja-19'!F23</f>
        <v>3530519.8991673677</v>
      </c>
      <c r="F27">
        <f>+'Apiay-19'!I23/'Apiay-19'!F23</f>
        <v>351539.93253613263</v>
      </c>
      <c r="G27">
        <f>+'Cupiagua-19'!I23/'Cupiagua-19'!F23</f>
        <v>9198000.0000000019</v>
      </c>
      <c r="H27">
        <f>+'Cusiana-19'!I23/'Cusiana-19'!F23</f>
        <v>9324000.0000000019</v>
      </c>
      <c r="I27">
        <f>+'Dina-19'!I23/'Dina-19'!F23</f>
        <v>223672.81672816724</v>
      </c>
      <c r="J27">
        <f>+'Floreña-19'!I23/'Floreña-19'!F23</f>
        <v>2361239.7631968432</v>
      </c>
      <c r="N27" t="s">
        <v>81</v>
      </c>
      <c r="O27">
        <f>+'Catagena - Lineas locales'!E2</f>
        <v>100588</v>
      </c>
      <c r="P27">
        <f>+Barranca!E2</f>
        <v>100655</v>
      </c>
      <c r="Q27">
        <f>+Apiay!E2</f>
        <v>95539.32</v>
      </c>
      <c r="R27">
        <f>+Cupiagua!E2</f>
        <v>97323</v>
      </c>
      <c r="S27">
        <f>+Cusiana!E2</f>
        <v>96914</v>
      </c>
      <c r="T27">
        <f>+Dina!E2</f>
        <v>89558</v>
      </c>
      <c r="U27">
        <v>0</v>
      </c>
    </row>
    <row r="28" spans="3:40" x14ac:dyDescent="0.25">
      <c r="C28" s="24">
        <v>44105</v>
      </c>
      <c r="D28" s="19">
        <f>+'Ctagena Lineas Locales-19'!I24/'Ctagena Lineas Locales-19'!F24</f>
        <v>3984119.8443579772</v>
      </c>
      <c r="E28">
        <f>+'Barrancabermeja-19'!I24/'Barrancabermeja-19'!F24</f>
        <v>3872148.1934153242</v>
      </c>
      <c r="F28">
        <f>+'Apiay-19'!I24/'Apiay-19'!F24</f>
        <v>352841.93593394785</v>
      </c>
      <c r="G28">
        <f>+'Cupiagua-19'!I24/'Cupiagua-19'!F24</f>
        <v>9504599.9013320189</v>
      </c>
      <c r="H28">
        <f>+'Cusiana-19'!I24/'Cusiana-19'!F24</f>
        <v>9634800.1973359659</v>
      </c>
      <c r="I28">
        <f>+'Dina-19'!I24/'Dina-19'!F24</f>
        <v>229972.93972939724</v>
      </c>
      <c r="J28">
        <f>+'Floreña-19'!I24/'Floreña-19'!F24</f>
        <v>2439948.1993093244</v>
      </c>
      <c r="O28" t="s">
        <v>71</v>
      </c>
    </row>
    <row r="29" spans="3:40" x14ac:dyDescent="0.25">
      <c r="C29" s="24">
        <v>44136</v>
      </c>
      <c r="D29" s="19">
        <f>+'Ctagena Lineas Locales-19'!I25/'Ctagena Lineas Locales-19'!F25</f>
        <v>3855600.0000000005</v>
      </c>
      <c r="E29">
        <f>+'Barrancabermeja-19'!I25/'Barrancabermeja-19'!F25</f>
        <v>4834619.96791689</v>
      </c>
      <c r="F29">
        <f>+'Apiay-19'!I25/'Apiay-19'!F25</f>
        <v>332640.20091429143</v>
      </c>
      <c r="G29">
        <f>+'Cupiagua-19'!I25/'Cupiagua-19'!F25</f>
        <v>9198000.0000000019</v>
      </c>
      <c r="H29">
        <f>+'Cusiana-19'!I25/'Cusiana-19'!F25</f>
        <v>9324000.0000000019</v>
      </c>
      <c r="I29">
        <f>+'Dina-19'!I25/'Dina-19'!F25</f>
        <v>221441.57441574411</v>
      </c>
      <c r="J29">
        <f>+'Floreña-19'!I25/'Floreña-19'!F25</f>
        <v>2361239.7631968432</v>
      </c>
      <c r="N29" t="s">
        <v>82</v>
      </c>
      <c r="O29">
        <f>+O26/(1000000000)</f>
        <v>9.1011E-5</v>
      </c>
      <c r="P29">
        <f t="shared" ref="P29:U29" si="26">+P26/(1000000000)</f>
        <v>9.9075999999999998E-5</v>
      </c>
      <c r="Q29">
        <f t="shared" si="26"/>
        <v>9.5704000000000004E-5</v>
      </c>
      <c r="R29">
        <f t="shared" si="26"/>
        <v>9.5311999999999998E-5</v>
      </c>
      <c r="S29">
        <f t="shared" si="26"/>
        <v>9.5311999999999998E-5</v>
      </c>
      <c r="T29">
        <f t="shared" si="26"/>
        <v>9.5199999999999997E-5</v>
      </c>
      <c r="U29">
        <f t="shared" si="26"/>
        <v>9.5311999999999998E-5</v>
      </c>
    </row>
    <row r="30" spans="3:40" x14ac:dyDescent="0.25">
      <c r="C30" s="24">
        <v>44166</v>
      </c>
      <c r="D30" s="19">
        <f>+'Ctagena Lineas Locales-19'!I26/'Ctagena Lineas Locales-19'!F26</f>
        <v>3984119.8443579772</v>
      </c>
      <c r="E30">
        <f>+'Barrancabermeja-19'!I26/'Barrancabermeja-19'!F26</f>
        <v>3818766.022458178</v>
      </c>
      <c r="F30">
        <f>+'Apiay-19'!I26/'Apiay-19'!F26</f>
        <v>342425.90875142603</v>
      </c>
      <c r="G30">
        <f>+'Cupiagua-19'!I26/'Cupiagua-19'!F26</f>
        <v>9504599.9013320189</v>
      </c>
      <c r="H30">
        <f>+'Cusiana-19'!I26/'Cusiana-19'!F26</f>
        <v>9634800.1973359659</v>
      </c>
      <c r="I30">
        <f>+'Dina-19'!I26/'Dina-19'!F26</f>
        <v>227678.72078720783</v>
      </c>
      <c r="J30">
        <f>+'Floreña-19'!I26/'Floreña-19'!F26</f>
        <v>2439948.1993093244</v>
      </c>
      <c r="N30" t="s">
        <v>81</v>
      </c>
      <c r="O30">
        <f>+O27/(1000000000)</f>
        <v>1.0058800000000001E-4</v>
      </c>
      <c r="P30">
        <f t="shared" ref="P30:U30" si="27">+P27/(1000000000)</f>
        <v>1.00655E-4</v>
      </c>
      <c r="Q30">
        <f t="shared" si="27"/>
        <v>9.5539320000000003E-5</v>
      </c>
      <c r="R30">
        <f t="shared" si="27"/>
        <v>9.7323000000000003E-5</v>
      </c>
      <c r="S30">
        <f t="shared" si="27"/>
        <v>9.6914000000000001E-5</v>
      </c>
      <c r="T30">
        <f t="shared" si="27"/>
        <v>8.9557999999999999E-5</v>
      </c>
      <c r="U30">
        <f t="shared" si="27"/>
        <v>0</v>
      </c>
    </row>
    <row r="31" spans="3:40" x14ac:dyDescent="0.25">
      <c r="C31" s="24">
        <v>44197</v>
      </c>
      <c r="D31" s="19">
        <f>+'Ctagena Lineas Locales-19'!I27/'Ctagena Lineas Locales-19'!F27</f>
        <v>4504919.8443579776</v>
      </c>
      <c r="E31">
        <f>+'Barrancabermeja-19'!I27/'Barrancabermeja-19'!F27</f>
        <v>3924227.7900847918</v>
      </c>
      <c r="F31">
        <f>+'Apiay-19'!I27/'Apiay-19'!F27</f>
        <v>346331.91894487175</v>
      </c>
      <c r="G31">
        <f>+'Cupiagua-19'!I27/'Cupiagua-19'!F27</f>
        <v>9244199.8026640359</v>
      </c>
      <c r="H31">
        <f>+'Cusiana-19'!I27/'Cusiana-19'!F27</f>
        <v>9634800.1973359659</v>
      </c>
      <c r="I31">
        <f>+'Dina-19'!I27/'Dina-19'!F27</f>
        <v>226540.22140221397</v>
      </c>
      <c r="J31">
        <f>+'Floreña-19'!I27/'Floreña-19'!F27</f>
        <v>2439948.1993093244</v>
      </c>
    </row>
    <row r="32" spans="3:40" x14ac:dyDescent="0.25">
      <c r="C32" s="24">
        <v>44228</v>
      </c>
      <c r="D32" s="19">
        <f>+'Ctagena Lineas Locales-19'!I28/'Ctagena Lineas Locales-19'!F28</f>
        <v>4068959.7924773027</v>
      </c>
      <c r="E32">
        <f>+'Barrancabermeja-19'!I28/'Barrancabermeja-19'!F28</f>
        <v>3542111.9853334357</v>
      </c>
      <c r="F32">
        <f>+'Apiay-19'!I28/'Apiay-19'!F28</f>
        <v>318695.86270856764</v>
      </c>
      <c r="G32">
        <f>+'Cupiagua-19'!I28/'Cupiagua-19'!F28</f>
        <v>8349599.9013320189</v>
      </c>
      <c r="H32">
        <f>+'Cusiana-19'!I28/'Cusiana-19'!F28</f>
        <v>8702400.098667983</v>
      </c>
      <c r="I32">
        <f>+'Dina-19'!I28/'Dina-19'!F28</f>
        <v>203594.09594095938</v>
      </c>
      <c r="J32">
        <f>+'Floreña-19'!I28/'Floreña-19'!F28</f>
        <v>2203823.8776517021</v>
      </c>
    </row>
    <row r="33" spans="3:24" ht="23.25" x14ac:dyDescent="0.35">
      <c r="C33" s="24">
        <v>44256</v>
      </c>
      <c r="D33" s="19">
        <f>+'Ctagena Lineas Locales-19'!I29/'Ctagena Lineas Locales-19'!F29</f>
        <v>4179419.9740596637</v>
      </c>
      <c r="E33">
        <f>+'Barrancabermeja-19'!I29/'Barrancabermeja-19'!F29</f>
        <v>3926832.0219998476</v>
      </c>
      <c r="F33">
        <f>+'Apiay-19'!I29/'Apiay-19'!F29</f>
        <v>361955.95971865434</v>
      </c>
      <c r="G33">
        <f>+'Cupiagua-19'!I29/'Cupiagua-19'!F29</f>
        <v>9244199.8026640359</v>
      </c>
      <c r="H33">
        <f>+'Cusiana-19'!I29/'Cusiana-19'!F29</f>
        <v>9634800.1973359659</v>
      </c>
      <c r="I33">
        <f>+'Dina-19'!I29/'Dina-19'!F29</f>
        <v>224280.93480934805</v>
      </c>
      <c r="J33">
        <f>+'Floreña-19'!I29/'Floreña-19'!F29</f>
        <v>2439948.1993093244</v>
      </c>
      <c r="O33" s="44" t="s">
        <v>72</v>
      </c>
      <c r="P33" s="44"/>
      <c r="Q33" s="44"/>
      <c r="R33" s="44"/>
      <c r="S33" s="44"/>
      <c r="T33" s="44"/>
      <c r="U33" s="44"/>
    </row>
    <row r="34" spans="3:24" x14ac:dyDescent="0.25">
      <c r="C34" s="24">
        <v>44287</v>
      </c>
      <c r="D34" s="19">
        <f>+'Ctagena Lineas Locales-19'!I30/'Ctagena Lineas Locales-19'!F30</f>
        <v>4359600.0000000009</v>
      </c>
      <c r="E34">
        <f>+'Barrancabermeja-19'!I30/'Barrancabermeja-19'!F30</f>
        <v>3810240.1649988545</v>
      </c>
      <c r="F34">
        <f>+'Apiay-19'!I30/'Apiay-19'!F30</f>
        <v>351539.93253613263</v>
      </c>
      <c r="G34">
        <f>+'Cupiagua-19'!I30/'Cupiagua-19'!F30</f>
        <v>8946000.0000000019</v>
      </c>
      <c r="H34">
        <f>+'Cusiana-19'!I30/'Cusiana-19'!F30</f>
        <v>9324000.0000000019</v>
      </c>
      <c r="I34">
        <f>+'Dina-19'!I30/'Dina-19'!F30</f>
        <v>215960.63960639603</v>
      </c>
      <c r="J34">
        <f>+'Floreña-19'!I30/'Floreña-19'!F30</f>
        <v>2361239.7631968432</v>
      </c>
      <c r="O34" t="s">
        <v>58</v>
      </c>
      <c r="P34" t="s">
        <v>64</v>
      </c>
      <c r="Q34" t="s">
        <v>59</v>
      </c>
      <c r="R34" t="s">
        <v>60</v>
      </c>
      <c r="S34" t="s">
        <v>61</v>
      </c>
      <c r="T34" t="s">
        <v>62</v>
      </c>
      <c r="U34" t="s">
        <v>63</v>
      </c>
      <c r="W34" s="37">
        <v>0.9478169879134376</v>
      </c>
      <c r="X34" s="37" t="s">
        <v>73</v>
      </c>
    </row>
    <row r="35" spans="3:24" x14ac:dyDescent="0.25">
      <c r="C35" s="24">
        <v>44317</v>
      </c>
      <c r="D35" s="19">
        <f>+'Ctagena Lineas Locales-19'!I31/'Ctagena Lineas Locales-19'!F31</f>
        <v>2473800.2594033726</v>
      </c>
      <c r="E35">
        <f>+'Barrancabermeja-19'!I31/'Barrancabermeja-19'!F31</f>
        <v>3933342.1434573382</v>
      </c>
      <c r="F35">
        <f>+'Apiay-19'!I31/'Apiay-19'!F31</f>
        <v>360653.95632083912</v>
      </c>
      <c r="G35">
        <f>+'Cupiagua-19'!I31/'Cupiagua-19'!F31</f>
        <v>9244199.8026640359</v>
      </c>
      <c r="H35">
        <f>+'Cusiana-19'!I31/'Cusiana-19'!F31</f>
        <v>9634800.1973359659</v>
      </c>
      <c r="I35">
        <f>+'Dina-19'!I31/'Dina-19'!F31</f>
        <v>222043.29643296427</v>
      </c>
      <c r="J35">
        <f>+'Floreña-19'!I31/'Floreña-19'!F31</f>
        <v>2439948.1993093244</v>
      </c>
      <c r="N35">
        <v>2019</v>
      </c>
      <c r="O35" s="19">
        <f t="shared" ref="O35:T42" si="28">+O7*O$30</f>
        <v>3475.5899633449581</v>
      </c>
      <c r="P35" s="19">
        <f t="shared" si="28"/>
        <v>6159.9767103987488</v>
      </c>
      <c r="Q35" s="19">
        <f t="shared" si="28"/>
        <v>688.00128630272081</v>
      </c>
      <c r="R35" s="19">
        <f t="shared" si="28"/>
        <v>2892.3616823946727</v>
      </c>
      <c r="S35" s="19">
        <f t="shared" si="28"/>
        <v>10917.635390786383</v>
      </c>
      <c r="T35" s="19">
        <f t="shared" si="28"/>
        <v>222.79747937810575</v>
      </c>
      <c r="U35" s="19">
        <f>+U7*U$29</f>
        <v>0</v>
      </c>
      <c r="W35" s="37">
        <f>+W34*1000</f>
        <v>947.81698791343763</v>
      </c>
      <c r="X35" s="37" t="s">
        <v>74</v>
      </c>
    </row>
    <row r="36" spans="3:24" x14ac:dyDescent="0.25">
      <c r="C36" s="24">
        <v>44348</v>
      </c>
      <c r="D36" s="19">
        <f>+'Ctagena Lineas Locales-19'!I32/'Ctagena Lineas Locales-19'!F32</f>
        <v>4359600.0000000009</v>
      </c>
      <c r="E36">
        <f>+'Barrancabermeja-19'!I32/'Barrancabermeja-19'!F32</f>
        <v>3810240.1649988545</v>
      </c>
      <c r="F36">
        <f>+'Apiay-19'!I32/'Apiay-19'!F32</f>
        <v>345240.18614118174</v>
      </c>
      <c r="G36">
        <f>+'Cupiagua-19'!I32/'Cupiagua-19'!F32</f>
        <v>8946000.0000000019</v>
      </c>
      <c r="H36">
        <f>+'Cusiana-19'!I32/'Cusiana-19'!F32</f>
        <v>9324000.0000000019</v>
      </c>
      <c r="I36">
        <f>+'Dina-19'!I32/'Dina-19'!F32</f>
        <v>213806.64206642061</v>
      </c>
      <c r="J36">
        <f>+'Floreña-19'!I32/'Floreña-19'!F32</f>
        <v>2361239.7631968432</v>
      </c>
      <c r="N36">
        <v>2020</v>
      </c>
      <c r="O36" s="19">
        <f t="shared" si="28"/>
        <v>4669.0916965706883</v>
      </c>
      <c r="P36" s="19">
        <f t="shared" si="28"/>
        <v>5117.7221959529452</v>
      </c>
      <c r="Q36" s="19">
        <f t="shared" si="28"/>
        <v>509.00482646028752</v>
      </c>
      <c r="R36" s="19">
        <f t="shared" si="28"/>
        <v>10653.014470789345</v>
      </c>
      <c r="S36" s="19">
        <f t="shared" si="28"/>
        <v>11024.238973947706</v>
      </c>
      <c r="T36" s="19">
        <f t="shared" si="28"/>
        <v>242.63176736334557</v>
      </c>
      <c r="U36" s="19">
        <f t="shared" ref="U36:U37" si="29">+U8*U$29</f>
        <v>2295.5559938746919</v>
      </c>
    </row>
    <row r="37" spans="3:24" x14ac:dyDescent="0.25">
      <c r="C37" s="24">
        <v>44378</v>
      </c>
      <c r="D37" s="19">
        <f>+'Ctagena Lineas Locales-19'!I33/'Ctagena Lineas Locales-19'!F33</f>
        <v>4504919.8443579776</v>
      </c>
      <c r="E37">
        <f>+'Barrancabermeja-19'!I33/'Barrancabermeja-19'!F33</f>
        <v>3946361.9280421673</v>
      </c>
      <c r="F37">
        <f>+'Apiay-19'!I33/'Apiay-19'!F33</f>
        <v>351539.93253613263</v>
      </c>
      <c r="G37">
        <f>+'Cupiagua-19'!I33/'Cupiagua-19'!F33</f>
        <v>9114000.0000000019</v>
      </c>
      <c r="H37">
        <f>+'Cusiana-19'!I33/'Cusiana-19'!F33</f>
        <v>9634800.1973359659</v>
      </c>
      <c r="I37">
        <f>+'Dina-19'!I33/'Dina-19'!F33</f>
        <v>219828.78228782283</v>
      </c>
      <c r="J37">
        <f>+'Floreña-19'!I33/'Floreña-19'!F33</f>
        <v>2439948.1993093244</v>
      </c>
      <c r="N37">
        <v>2021</v>
      </c>
      <c r="O37" s="19">
        <f t="shared" si="28"/>
        <v>5059.0311634635555</v>
      </c>
      <c r="P37" s="19">
        <f t="shared" si="28"/>
        <v>4660.960862548317</v>
      </c>
      <c r="Q37" s="19">
        <f t="shared" si="28"/>
        <v>391.23747911775655</v>
      </c>
      <c r="R37" s="19">
        <f t="shared" si="28"/>
        <v>10517.716007381352</v>
      </c>
      <c r="S37" s="19">
        <f t="shared" si="28"/>
        <v>10994.118131434634</v>
      </c>
      <c r="T37" s="19">
        <f t="shared" si="28"/>
        <v>232.38954876063954</v>
      </c>
      <c r="U37" s="19">
        <f t="shared" si="29"/>
        <v>2738.1631980740012</v>
      </c>
    </row>
    <row r="38" spans="3:24" x14ac:dyDescent="0.25">
      <c r="C38" s="24">
        <v>44409</v>
      </c>
      <c r="D38" s="19">
        <f>+'Ctagena Lineas Locales-19'!I34/'Ctagena Lineas Locales-19'!F34</f>
        <v>4504919.8443579776</v>
      </c>
      <c r="E38">
        <f>+'Barrancabermeja-19'!I34/'Barrancabermeja-19'!F34</f>
        <v>3942456.038499733</v>
      </c>
      <c r="F38">
        <f>+'Apiay-19'!I34/'Apiay-19'!F34</f>
        <v>350237.92913831741</v>
      </c>
      <c r="G38">
        <f>+'Cupiagua-19'!I34/'Cupiagua-19'!F34</f>
        <v>9114000.0000000019</v>
      </c>
      <c r="H38">
        <f>+'Cusiana-19'!I34/'Cusiana-19'!F34</f>
        <v>9634800.1973359659</v>
      </c>
      <c r="I38">
        <f>+'Dina-19'!I34/'Dina-19'!F34</f>
        <v>218729.64329643291</v>
      </c>
      <c r="J38">
        <f>+'Floreña-19'!I34/'Floreña-19'!F34</f>
        <v>2439948.1993093244</v>
      </c>
      <c r="N38">
        <v>2022</v>
      </c>
      <c r="O38" s="19">
        <f t="shared" si="28"/>
        <v>4604.4998464181808</v>
      </c>
      <c r="P38" s="19">
        <f t="shared" si="28"/>
        <v>7011.4944293025246</v>
      </c>
      <c r="Q38" s="19">
        <f t="shared" si="28"/>
        <v>584.00931588048002</v>
      </c>
      <c r="R38" s="19">
        <f t="shared" si="28"/>
        <v>11919.399681924</v>
      </c>
      <c r="S38" s="19">
        <f t="shared" si="28"/>
        <v>11291.256312000001</v>
      </c>
      <c r="T38" s="19">
        <f t="shared" si="28"/>
        <v>223.481958504</v>
      </c>
      <c r="U38" s="19">
        <f>+U10*U$30</f>
        <v>0</v>
      </c>
    </row>
    <row r="39" spans="3:24" x14ac:dyDescent="0.25">
      <c r="C39" s="24">
        <v>44440</v>
      </c>
      <c r="D39" s="19">
        <f>+'Ctagena Lineas Locales-19'!I35/'Ctagena Lineas Locales-19'!F35</f>
        <v>4359600.0000000009</v>
      </c>
      <c r="E39">
        <f>+'Barrancabermeja-19'!I35/'Barrancabermeja-19'!F35</f>
        <v>3810240.1649988545</v>
      </c>
      <c r="F39">
        <f>+'Apiay-19'!I35/'Apiay-19'!F35</f>
        <v>336420.14723865961</v>
      </c>
      <c r="G39">
        <f>+'Cupiagua-19'!I35/'Cupiagua-19'!F35</f>
        <v>8820000</v>
      </c>
      <c r="H39">
        <f>+'Cusiana-19'!I35/'Cusiana-19'!F35</f>
        <v>9324000.0000000019</v>
      </c>
      <c r="I39">
        <f>+'Dina-19'!I35/'Dina-19'!F35</f>
        <v>210615.49815498153</v>
      </c>
      <c r="J39">
        <f>+'Floreña-19'!I35/'Floreña-19'!F35</f>
        <v>2361239.7631968432</v>
      </c>
      <c r="N39">
        <v>2023</v>
      </c>
      <c r="O39" s="19">
        <f t="shared" si="28"/>
        <v>4857.3442260000002</v>
      </c>
      <c r="P39" s="19">
        <f t="shared" si="28"/>
        <v>6542.8902576641703</v>
      </c>
      <c r="Q39" s="19">
        <f t="shared" si="28"/>
        <v>451.77238767528002</v>
      </c>
      <c r="R39" s="19">
        <f t="shared" si="28"/>
        <v>12084.888879</v>
      </c>
      <c r="S39" s="19">
        <f t="shared" si="28"/>
        <v>10812.554260872001</v>
      </c>
      <c r="T39" s="19">
        <f t="shared" si="28"/>
        <v>208.319609988</v>
      </c>
      <c r="U39" s="19">
        <f>+U11*U$30</f>
        <v>0</v>
      </c>
    </row>
    <row r="40" spans="3:24" x14ac:dyDescent="0.25">
      <c r="C40" s="24">
        <v>44470</v>
      </c>
      <c r="D40" s="19">
        <f>+'Ctagena Lineas Locales-19'!I36/'Ctagena Lineas Locales-19'!F36</f>
        <v>4114320.1037613493</v>
      </c>
      <c r="E40">
        <f>+'Barrancabermeja-19'!I36/'Barrancabermeja-19'!F36</f>
        <v>3933342.1434573382</v>
      </c>
      <c r="F40">
        <f>+'Apiay-19'!I36/'Apiay-19'!F36</f>
        <v>337217.89516016515</v>
      </c>
      <c r="G40">
        <f>+'Cupiagua-19'!I36/'Cupiagua-19'!F36</f>
        <v>9114000.0000000019</v>
      </c>
      <c r="H40">
        <f>+'Cusiana-19'!I36/'Cusiana-19'!F36</f>
        <v>9634800.1973359659</v>
      </c>
      <c r="I40">
        <f>+'Dina-19'!I36/'Dina-19'!F36</f>
        <v>216547.60147601471</v>
      </c>
      <c r="J40">
        <f>+'Floreña-19'!I36/'Floreña-19'!F36</f>
        <v>2439948.1993093244</v>
      </c>
      <c r="N40">
        <v>2024</v>
      </c>
      <c r="O40" s="19">
        <f t="shared" si="28"/>
        <v>4870.6520184000001</v>
      </c>
      <c r="P40" s="19">
        <f t="shared" si="28"/>
        <v>6718.725389777901</v>
      </c>
      <c r="Q40" s="19">
        <f t="shared" si="28"/>
        <v>381.39449406912001</v>
      </c>
      <c r="R40" s="19">
        <f t="shared" si="28"/>
        <v>11437.786719354332</v>
      </c>
      <c r="S40" s="19">
        <f t="shared" si="28"/>
        <v>8611.3413455160007</v>
      </c>
      <c r="T40" s="19">
        <f t="shared" si="28"/>
        <v>188.929407408</v>
      </c>
      <c r="U40" s="19">
        <f>+U12*U$30</f>
        <v>0</v>
      </c>
    </row>
    <row r="41" spans="3:24" x14ac:dyDescent="0.25">
      <c r="C41" s="24">
        <v>44501</v>
      </c>
      <c r="D41" s="19">
        <f>+'Ctagena Lineas Locales-19'!I37/'Ctagena Lineas Locales-19'!F37</f>
        <v>4359600.0000000009</v>
      </c>
      <c r="E41">
        <f>+'Barrancabermeja-19'!I37/'Barrancabermeja-19'!F37</f>
        <v>3802680.0091666039</v>
      </c>
      <c r="F41">
        <f>+'Apiay-19'!I37/'Apiay-19'!F37</f>
        <v>317519.92317982984</v>
      </c>
      <c r="G41">
        <f>+'Cupiagua-19'!I37/'Cupiagua-19'!F37</f>
        <v>8820000</v>
      </c>
      <c r="H41">
        <f>+'Cusiana-19'!I37/'Cusiana-19'!F37</f>
        <v>9324000.0000000019</v>
      </c>
      <c r="I41">
        <f>+'Dina-19'!I37/'Dina-19'!F37</f>
        <v>208514.63714637142</v>
      </c>
      <c r="J41">
        <f>+'Floreña-19'!I37/'Floreña-19'!F37</f>
        <v>2361239.7631968432</v>
      </c>
      <c r="N41">
        <v>2025</v>
      </c>
      <c r="O41" s="19">
        <f t="shared" si="28"/>
        <v>4788.2586578335995</v>
      </c>
      <c r="P41" s="19">
        <f t="shared" si="28"/>
        <v>6701.7811514477989</v>
      </c>
      <c r="Q41" s="19">
        <f t="shared" si="28"/>
        <v>0</v>
      </c>
      <c r="R41" s="19">
        <f t="shared" si="28"/>
        <v>9661.8652758283479</v>
      </c>
      <c r="S41" s="19">
        <f t="shared" si="28"/>
        <v>7107.6674834478763</v>
      </c>
      <c r="T41" s="19">
        <f t="shared" si="28"/>
        <v>167.68857831599999</v>
      </c>
      <c r="U41" s="19">
        <f>+U13*U$30</f>
        <v>0</v>
      </c>
    </row>
    <row r="42" spans="3:24" x14ac:dyDescent="0.25">
      <c r="C42" s="24">
        <v>44531</v>
      </c>
      <c r="D42" s="19">
        <f>+'Ctagena Lineas Locales-19'!I38/'Ctagena Lineas Locales-19'!F38</f>
        <v>4504919.8443579776</v>
      </c>
      <c r="E42">
        <f>+'Barrancabermeja-19'!I38/'Barrancabermeja-19'!F38</f>
        <v>3924227.7900847918</v>
      </c>
      <c r="F42">
        <f>+'Apiay-19'!I38/'Apiay-19'!F38</f>
        <v>317687.84419293684</v>
      </c>
      <c r="G42">
        <f>+'Cupiagua-19'!I38/'Cupiagua-19'!F38</f>
        <v>9114000.0000000019</v>
      </c>
      <c r="H42">
        <f>+'Cusiana-19'!I38/'Cusiana-19'!F38</f>
        <v>9634800.1973359659</v>
      </c>
      <c r="I42">
        <f>+'Dina-19'!I38/'Dina-19'!F38</f>
        <v>214387.69987699873</v>
      </c>
      <c r="J42">
        <f>+'Floreña-19'!I38/'Floreña-19'!F38</f>
        <v>2439948.1993093244</v>
      </c>
      <c r="N42">
        <v>2026</v>
      </c>
      <c r="O42" s="19">
        <f t="shared" si="28"/>
        <v>4857.3442260000002</v>
      </c>
      <c r="P42" s="19">
        <f t="shared" si="28"/>
        <v>6833.049127813546</v>
      </c>
      <c r="Q42" s="19">
        <f t="shared" si="28"/>
        <v>0</v>
      </c>
      <c r="R42" s="19">
        <f t="shared" si="28"/>
        <v>8334.1706143691863</v>
      </c>
      <c r="S42" s="19">
        <f t="shared" si="28"/>
        <v>6397.9884365818962</v>
      </c>
      <c r="T42" s="19">
        <f t="shared" si="28"/>
        <v>150.87495939600001</v>
      </c>
      <c r="U42" s="19">
        <f>+U14*U$30</f>
        <v>0</v>
      </c>
    </row>
    <row r="43" spans="3:24" x14ac:dyDescent="0.25">
      <c r="C43" s="20">
        <f>+'Catagena - Lineas locales'!A2</f>
        <v>44562</v>
      </c>
      <c r="D43" s="21">
        <f>+('Catagena - Lineas locales'!I2/'Catagena - Lineas locales'!F2)*$E$3</f>
        <v>4036200</v>
      </c>
      <c r="E43" s="19">
        <f>+Barranca!I2*$E$3/Barranca!F2</f>
        <v>4836496.2868303759</v>
      </c>
      <c r="F43" s="19">
        <f>+Apiay!I2*$E$3/Apiay!F2</f>
        <v>563765.99999999988</v>
      </c>
      <c r="G43" s="19">
        <f>+Cupiagua!I2*$E$3/Cupiagua!F2</f>
        <v>8845788</v>
      </c>
      <c r="H43" s="19">
        <f>+Cusiana!I2*$E$3/Cusiana!F2</f>
        <v>9895200.0000000019</v>
      </c>
      <c r="I43" s="19">
        <f>+Dina!I2*$E$3/Dina!F2</f>
        <v>226548.00000000003</v>
      </c>
      <c r="J43" s="19">
        <v>0</v>
      </c>
    </row>
    <row r="44" spans="3:24" x14ac:dyDescent="0.25">
      <c r="C44" s="20">
        <f>+'Catagena - Lineas locales'!A3</f>
        <v>44593</v>
      </c>
      <c r="D44" s="21">
        <f>+('Catagena - Lineas locales'!I3/'Catagena - Lineas locales'!F3)*$E$3</f>
        <v>3645600</v>
      </c>
      <c r="E44" s="19">
        <f>+Barranca!I3*$E$3/Barranca!F3</f>
        <v>5750683.151383495</v>
      </c>
      <c r="F44" s="19">
        <f>+Apiay!I3*$E$3/Apiay!F3</f>
        <v>509208</v>
      </c>
      <c r="G44" s="19">
        <f>+Cupiagua!I3*$E$3/Cupiagua!F3</f>
        <v>9525600</v>
      </c>
      <c r="H44" s="19">
        <f>+Cusiana!I3*$E$3/Cusiana!F3</f>
        <v>8937600.0000000019</v>
      </c>
      <c r="I44" s="19">
        <f>+Dina!I3*$E$3/Dina!F3</f>
        <v>202272</v>
      </c>
      <c r="J44" s="19">
        <v>0</v>
      </c>
    </row>
    <row r="45" spans="3:24" ht="23.25" x14ac:dyDescent="0.35">
      <c r="C45" s="20">
        <f>+'Catagena - Lineas locales'!A4</f>
        <v>44621</v>
      </c>
      <c r="D45" s="21">
        <f>+('Catagena - Lineas locales'!I4/'Catagena - Lineas locales'!F4)*$E$3</f>
        <v>3062230.7288969639</v>
      </c>
      <c r="E45" s="19">
        <f>+Barranca!I4*$E$3/Barranca!F4</f>
        <v>6367822.9407751448</v>
      </c>
      <c r="F45" s="19">
        <f>+Apiay!I4*$E$3/Apiay!F4</f>
        <v>0</v>
      </c>
      <c r="G45" s="19">
        <f>+Cupiagua!I4*$E$3/Cupiagua!F4</f>
        <v>10546200.000000002</v>
      </c>
      <c r="H45" s="19">
        <f>+Cusiana!I4*$E$3/Cusiana!F4</f>
        <v>9895200.0000000019</v>
      </c>
      <c r="I45" s="19">
        <f>+Dina!I4*$E$3/Dina!F4</f>
        <v>221340.00000000003</v>
      </c>
      <c r="J45" s="19">
        <v>0</v>
      </c>
      <c r="O45" s="44" t="s">
        <v>83</v>
      </c>
      <c r="P45" s="44"/>
      <c r="Q45" s="44"/>
      <c r="R45" s="44"/>
      <c r="S45" s="44"/>
      <c r="T45" s="44"/>
      <c r="U45" s="44"/>
    </row>
    <row r="46" spans="3:24" x14ac:dyDescent="0.25">
      <c r="C46" s="20">
        <f>+'Catagena - Lineas locales'!A5</f>
        <v>44652</v>
      </c>
      <c r="D46" s="21">
        <f>+('Catagena - Lineas locales'!I5/'Catagena - Lineas locales'!F5)*$E$3</f>
        <v>3065261.9534024536</v>
      </c>
      <c r="E46" s="19">
        <f>+Barranca!I5*$E$3/Barranca!F5</f>
        <v>4528240.227</v>
      </c>
      <c r="F46" s="19">
        <f>+Apiay!I5*$E$3/Apiay!F5</f>
        <v>602279.99999999988</v>
      </c>
      <c r="G46" s="19">
        <f>+Cupiagua!I5*$E$3/Cupiagua!F5</f>
        <v>10206000</v>
      </c>
      <c r="H46" s="19">
        <f>+Cusiana!I5*$E$3/Cusiana!F5</f>
        <v>9576000</v>
      </c>
      <c r="I46" s="19">
        <f>+Dina!I5*$E$3/Dina!F5</f>
        <v>205380</v>
      </c>
      <c r="J46" s="19">
        <v>0</v>
      </c>
      <c r="O46" t="s">
        <v>58</v>
      </c>
      <c r="P46" t="s">
        <v>64</v>
      </c>
      <c r="Q46" t="s">
        <v>59</v>
      </c>
      <c r="R46" t="s">
        <v>60</v>
      </c>
      <c r="S46" t="s">
        <v>61</v>
      </c>
      <c r="T46" t="s">
        <v>62</v>
      </c>
      <c r="U46" t="s">
        <v>63</v>
      </c>
      <c r="W46" t="s">
        <v>84</v>
      </c>
    </row>
    <row r="47" spans="3:24" x14ac:dyDescent="0.25">
      <c r="C47" s="20">
        <f>+'Catagena - Lineas locales'!A6</f>
        <v>44682</v>
      </c>
      <c r="D47" s="21">
        <f>+('Catagena - Lineas locales'!I6/'Catagena - Lineas locales'!F6)*$E$3</f>
        <v>4036200</v>
      </c>
      <c r="E47" s="19">
        <f>+Barranca!I6*$E$3/Barranca!F6</f>
        <v>5355081.9754854394</v>
      </c>
      <c r="F47" s="19">
        <f>+Apiay!I6*$E$3/Apiay!F6</f>
        <v>634073.99999999988</v>
      </c>
      <c r="G47" s="19">
        <f>+Cupiagua!I6*$E$3/Cupiagua!F6</f>
        <v>10546200.000000002</v>
      </c>
      <c r="H47" s="19">
        <f>+Cusiana!I6*$E$3/Cusiana!F6</f>
        <v>9895200.0000000019</v>
      </c>
      <c r="I47" s="19">
        <f>+Dina!I6*$E$3/Dina!F6</f>
        <v>210924</v>
      </c>
      <c r="J47" s="19">
        <v>0</v>
      </c>
      <c r="N47">
        <v>2019</v>
      </c>
      <c r="O47" s="22">
        <f t="shared" ref="O47:U54" si="30">+O35/$W$35</f>
        <v>3.6669420443668788</v>
      </c>
      <c r="P47" s="22">
        <f t="shared" si="30"/>
        <v>6.499120388166463</v>
      </c>
      <c r="Q47" s="22">
        <f t="shared" si="30"/>
        <v>0.72587988512140356</v>
      </c>
      <c r="R47" s="22">
        <f t="shared" si="30"/>
        <v>3.0516035471805942</v>
      </c>
      <c r="S47" s="22">
        <f t="shared" si="30"/>
        <v>11.51871672486152</v>
      </c>
      <c r="T47" s="22">
        <f t="shared" si="30"/>
        <v>0.23506381740274676</v>
      </c>
      <c r="U47" s="22">
        <f t="shared" si="30"/>
        <v>0</v>
      </c>
      <c r="W47" s="22">
        <f>+SUM(O47:U47)</f>
        <v>25.697326407099602</v>
      </c>
    </row>
    <row r="48" spans="3:24" x14ac:dyDescent="0.25">
      <c r="C48" s="20">
        <f>+'Catagena - Lineas locales'!A7</f>
        <v>44713</v>
      </c>
      <c r="D48" s="21">
        <f>+('Catagena - Lineas locales'!I7/'Catagena - Lineas locales'!F7)*$E$3</f>
        <v>3587143.8629960492</v>
      </c>
      <c r="E48" s="19">
        <f>+Barranca!I7*$E$3/Barranca!F7</f>
        <v>6404562.7041538311</v>
      </c>
      <c r="F48" s="19">
        <f>+Apiay!I7*$E$3/Apiay!F7</f>
        <v>599760</v>
      </c>
      <c r="G48" s="19">
        <f>+Cupiagua!I7*$E$3/Cupiagua!F7</f>
        <v>10206000</v>
      </c>
      <c r="H48" s="19">
        <f>+Cusiana!I7*$E$3/Cusiana!F7</f>
        <v>9576000</v>
      </c>
      <c r="I48" s="19">
        <f>+Dina!I7*$E$3/Dina!F7</f>
        <v>201600</v>
      </c>
      <c r="J48" s="19">
        <v>0</v>
      </c>
      <c r="N48">
        <v>2020</v>
      </c>
      <c r="O48" s="22">
        <f t="shared" si="30"/>
        <v>4.9261532090170848</v>
      </c>
      <c r="P48" s="22">
        <f t="shared" si="30"/>
        <v>5.3994835091733311</v>
      </c>
      <c r="Q48" s="22">
        <f t="shared" si="30"/>
        <v>0.53702859618588517</v>
      </c>
      <c r="R48" s="22">
        <f t="shared" si="30"/>
        <v>11.239526835493125</v>
      </c>
      <c r="S48" s="22">
        <f t="shared" si="30"/>
        <v>11.631189474897372</v>
      </c>
      <c r="T48" s="22">
        <f t="shared" si="30"/>
        <v>0.25599010194730198</v>
      </c>
      <c r="U48" s="22">
        <f t="shared" si="30"/>
        <v>2.4219401246734575</v>
      </c>
      <c r="W48" s="22">
        <f t="shared" ref="W47:W49" si="31">+SUM(O48:U48)</f>
        <v>36.411311851387559</v>
      </c>
    </row>
    <row r="49" spans="3:23" x14ac:dyDescent="0.25">
      <c r="C49" s="20">
        <f>+'Catagena - Lineas locales'!A8</f>
        <v>44743</v>
      </c>
      <c r="D49" s="21">
        <f>+('Catagena - Lineas locales'!I8/'Catagena - Lineas locales'!F8)*$E$3</f>
        <v>4101300</v>
      </c>
      <c r="E49" s="19">
        <f>+Barranca!I8*$E$3/Barranca!F8</f>
        <v>6008241.8666922394</v>
      </c>
      <c r="F49" s="19">
        <f>+Apiay!I8*$E$3/Apiay!F8</f>
        <v>571578</v>
      </c>
      <c r="G49" s="19">
        <f>+Cupiagua!I8*$E$3/Cupiagua!F8</f>
        <v>10546200.000000002</v>
      </c>
      <c r="H49" s="19">
        <f>+Cusiana!I8*$E$3/Cusiana!F8</f>
        <v>9895200.0000000019</v>
      </c>
      <c r="I49" s="19">
        <f>+Dina!I8*$E$3/Dina!F8</f>
        <v>205716.00000000003</v>
      </c>
      <c r="J49" s="19">
        <v>0</v>
      </c>
      <c r="N49">
        <v>2021</v>
      </c>
      <c r="O49" s="22">
        <f t="shared" si="30"/>
        <v>5.337561183199206</v>
      </c>
      <c r="P49" s="22">
        <f t="shared" si="30"/>
        <v>4.9175747237967782</v>
      </c>
      <c r="Q49" s="22">
        <f t="shared" si="30"/>
        <v>0.4127774497680638</v>
      </c>
      <c r="R49" s="22">
        <f t="shared" si="30"/>
        <v>11.096779379883742</v>
      </c>
      <c r="S49" s="22">
        <f t="shared" si="30"/>
        <v>11.599410299278901</v>
      </c>
      <c r="T49" s="22">
        <f t="shared" si="30"/>
        <v>0.24518398775720535</v>
      </c>
      <c r="U49" s="22">
        <f t="shared" si="30"/>
        <v>2.888915511107164</v>
      </c>
      <c r="W49" s="22">
        <f t="shared" si="31"/>
        <v>36.498202534791062</v>
      </c>
    </row>
    <row r="50" spans="3:23" x14ac:dyDescent="0.25">
      <c r="C50" s="20">
        <f>+'Catagena - Lineas locales'!A9</f>
        <v>44774</v>
      </c>
      <c r="D50" s="21">
        <f>+('Catagena - Lineas locales'!I9/'Catagena - Lineas locales'!F9)*$E$3</f>
        <v>4101300</v>
      </c>
      <c r="E50" s="19">
        <f>+Barranca!I9*$E$3/Barranca!F9</f>
        <v>5898870.1903652474</v>
      </c>
      <c r="F50" s="19">
        <f>+Apiay!I9*$E$3/Apiay!F9</f>
        <v>557256</v>
      </c>
      <c r="G50" s="19">
        <f>+Cupiagua!I9*$E$3/Cupiagua!F9</f>
        <v>10546200.000000002</v>
      </c>
      <c r="H50" s="19">
        <f>+Cusiana!I9*$E$3/Cusiana!F9</f>
        <v>9895200.0000000019</v>
      </c>
      <c r="I50" s="19">
        <f>+Dina!I9*$E$3/Dina!F9</f>
        <v>210924</v>
      </c>
      <c r="J50" s="19">
        <v>0</v>
      </c>
      <c r="N50">
        <v>2022</v>
      </c>
      <c r="O50" s="22">
        <f t="shared" si="30"/>
        <v>4.8580051899625811</v>
      </c>
      <c r="P50" s="22">
        <f t="shared" si="30"/>
        <v>7.3975192666022052</v>
      </c>
      <c r="Q50" s="22">
        <f t="shared" si="30"/>
        <v>0.61616253277559585</v>
      </c>
      <c r="R50" s="22">
        <f t="shared" si="30"/>
        <v>12.575634150812009</v>
      </c>
      <c r="S50" s="22">
        <f t="shared" si="30"/>
        <v>11.912907719513475</v>
      </c>
      <c r="T50" s="22">
        <f t="shared" si="30"/>
        <v>0.23578598121139627</v>
      </c>
      <c r="U50" s="22">
        <f t="shared" si="30"/>
        <v>0</v>
      </c>
      <c r="V50" s="22"/>
      <c r="W50" s="22">
        <f>+SUM(O50:U50)</f>
        <v>37.59601484087726</v>
      </c>
    </row>
    <row r="51" spans="3:23" x14ac:dyDescent="0.25">
      <c r="C51" s="20">
        <f>+'Catagena - Lineas locales'!A10</f>
        <v>44805</v>
      </c>
      <c r="D51" s="21">
        <f>+('Catagena - Lineas locales'!I10/'Catagena - Lineas locales'!F10)*$E$3</f>
        <v>3969000</v>
      </c>
      <c r="E51" s="19">
        <f>+Barranca!I10*$E$3/Barranca!F10</f>
        <v>5705097.8131781323</v>
      </c>
      <c r="F51" s="19">
        <f>+Apiay!I10*$E$3/Apiay!F10</f>
        <v>527939.99999999988</v>
      </c>
      <c r="G51" s="19">
        <f>+Cupiagua!I10*$E$3/Cupiagua!F10</f>
        <v>10206000</v>
      </c>
      <c r="H51" s="19">
        <f>+Cusiana!I10*$E$3/Cusiana!F10</f>
        <v>9576000</v>
      </c>
      <c r="I51" s="19">
        <f>+Dina!I10*$E$3/Dina!F10</f>
        <v>204120</v>
      </c>
      <c r="J51" s="19">
        <v>0</v>
      </c>
      <c r="N51">
        <v>2023</v>
      </c>
      <c r="O51" s="22">
        <f t="shared" si="30"/>
        <v>5.1247701697066566</v>
      </c>
      <c r="P51" s="22">
        <f t="shared" si="30"/>
        <v>6.9031156236901303</v>
      </c>
      <c r="Q51" s="22">
        <f t="shared" si="30"/>
        <v>0.47664516825113029</v>
      </c>
      <c r="R51" s="22">
        <f t="shared" si="30"/>
        <v>12.750234521122225</v>
      </c>
      <c r="S51" s="22">
        <f t="shared" si="30"/>
        <v>11.407850248258571</v>
      </c>
      <c r="T51" s="22">
        <f t="shared" si="30"/>
        <v>0.21978885443549936</v>
      </c>
      <c r="U51" s="22">
        <f t="shared" si="30"/>
        <v>0</v>
      </c>
      <c r="W51" s="22">
        <f t="shared" ref="W51:W54" si="32">+SUM(O51:U51)</f>
        <v>36.882404585464215</v>
      </c>
    </row>
    <row r="52" spans="3:23" x14ac:dyDescent="0.25">
      <c r="C52" s="20">
        <f>+'Catagena - Lineas locales'!A11</f>
        <v>44835</v>
      </c>
      <c r="D52" s="21">
        <f>+('Catagena - Lineas locales'!I11/'Catagena - Lineas locales'!F11)*$E$3</f>
        <v>4101300</v>
      </c>
      <c r="E52" s="19">
        <f>+Barranca!I11*$E$3/Barranca!F11</f>
        <v>5896902.5888054436</v>
      </c>
      <c r="F52" s="19">
        <f>+Apiay!I11*$E$3/Apiay!F11</f>
        <v>531215.99999999988</v>
      </c>
      <c r="G52" s="19">
        <f>+Cupiagua!I11*$E$3/Cupiagua!F11</f>
        <v>10546200.000000002</v>
      </c>
      <c r="H52" s="19">
        <f>+Cusiana!I11*$E$3/Cusiana!F11</f>
        <v>9895200.0000000019</v>
      </c>
      <c r="I52" s="19">
        <f>+Dina!I11*$E$3/Dina!F11</f>
        <v>201810.00000000003</v>
      </c>
      <c r="J52" s="19">
        <v>0</v>
      </c>
      <c r="N52">
        <v>2024</v>
      </c>
      <c r="O52" s="22">
        <f t="shared" si="30"/>
        <v>5.1388106359250312</v>
      </c>
      <c r="P52" s="22">
        <f t="shared" si="30"/>
        <v>7.0886315348375142</v>
      </c>
      <c r="Q52" s="22">
        <f t="shared" si="30"/>
        <v>0.40239254933458957</v>
      </c>
      <c r="R52" s="22">
        <f t="shared" si="30"/>
        <v>12.067505504975106</v>
      </c>
      <c r="S52" s="22">
        <f t="shared" si="30"/>
        <v>9.0854473546347307</v>
      </c>
      <c r="T52" s="22">
        <f t="shared" si="30"/>
        <v>0.19933110486225489</v>
      </c>
      <c r="U52" s="22">
        <f t="shared" si="30"/>
        <v>0</v>
      </c>
      <c r="W52" s="22">
        <f t="shared" si="32"/>
        <v>33.982118684569222</v>
      </c>
    </row>
    <row r="53" spans="3:23" x14ac:dyDescent="0.25">
      <c r="C53" s="20">
        <f>+'Catagena - Lineas locales'!A12</f>
        <v>44866</v>
      </c>
      <c r="D53" s="21">
        <f>+('Catagena - Lineas locales'!I12/'Catagena - Lineas locales'!F12)*$E$3</f>
        <v>3969000</v>
      </c>
      <c r="E53" s="19">
        <f>+Barranca!I12*$E$3/Barranca!F12</f>
        <v>5706375.5146268802</v>
      </c>
      <c r="F53" s="19">
        <f>+Apiay!I12*$E$3/Apiay!F12</f>
        <v>503999.99999999994</v>
      </c>
      <c r="G53" s="19">
        <f>+Cupiagua!I12*$E$3/Cupiagua!F12</f>
        <v>10206000</v>
      </c>
      <c r="H53" s="19">
        <f>+Cusiana!I12*$E$3/Cusiana!F12</f>
        <v>9576000</v>
      </c>
      <c r="I53" s="19">
        <f>+Dina!I12*$E$3/Dina!F12</f>
        <v>200340</v>
      </c>
      <c r="J53" s="19">
        <v>0</v>
      </c>
      <c r="N53">
        <v>2025</v>
      </c>
      <c r="O53" s="22">
        <f t="shared" si="30"/>
        <v>5.0518810264992871</v>
      </c>
      <c r="P53" s="22">
        <f t="shared" si="30"/>
        <v>7.0707544145219101</v>
      </c>
      <c r="Q53" s="22">
        <f t="shared" si="30"/>
        <v>0</v>
      </c>
      <c r="R53" s="22">
        <f t="shared" si="30"/>
        <v>10.193808930454354</v>
      </c>
      <c r="S53" s="22">
        <f t="shared" si="30"/>
        <v>7.4989872244165836</v>
      </c>
      <c r="T53" s="22">
        <f t="shared" si="30"/>
        <v>0.17692084068376571</v>
      </c>
      <c r="U53" s="22">
        <f t="shared" si="30"/>
        <v>0</v>
      </c>
      <c r="W53" s="22">
        <f t="shared" si="32"/>
        <v>29.992352436575903</v>
      </c>
    </row>
    <row r="54" spans="3:23" x14ac:dyDescent="0.25">
      <c r="C54" s="20">
        <f>+'Catagena - Lineas locales'!A13</f>
        <v>44896</v>
      </c>
      <c r="D54" s="21">
        <f>+('Catagena - Lineas locales'!I13/'Catagena - Lineas locales'!F13)*$E$3</f>
        <v>4101300</v>
      </c>
      <c r="E54" s="19">
        <f>+Barranca!I13*$E$3/Barranca!F13</f>
        <v>7200304.6801258</v>
      </c>
      <c r="F54" s="19">
        <f>+Apiay!I13*$E$3/Apiay!F13</f>
        <v>511685.99999999994</v>
      </c>
      <c r="G54" s="19">
        <f>+Cupiagua!I13*$E$3/Cupiagua!F13</f>
        <v>10546200.000000002</v>
      </c>
      <c r="H54" s="19">
        <f>+Cusiana!I13*$E$3/Cusiana!F13</f>
        <v>9895200.0000000019</v>
      </c>
      <c r="I54" s="19">
        <f>+Dina!I13*$E$3/Dina!F13</f>
        <v>204414</v>
      </c>
      <c r="J54" s="19">
        <v>0</v>
      </c>
      <c r="N54">
        <v>2026</v>
      </c>
      <c r="O54" s="22">
        <f t="shared" si="30"/>
        <v>5.1247701697066566</v>
      </c>
      <c r="P54" s="22">
        <f t="shared" si="30"/>
        <v>7.2092494805944494</v>
      </c>
      <c r="Q54" s="22">
        <f t="shared" si="30"/>
        <v>0</v>
      </c>
      <c r="R54" s="22">
        <f t="shared" si="30"/>
        <v>8.7930167117138982</v>
      </c>
      <c r="S54" s="22">
        <f t="shared" si="30"/>
        <v>6.7502360879463499</v>
      </c>
      <c r="T54" s="22">
        <f t="shared" si="30"/>
        <v>0.15918153116050621</v>
      </c>
      <c r="U54" s="22">
        <f t="shared" si="30"/>
        <v>0</v>
      </c>
      <c r="W54" s="22">
        <f t="shared" si="32"/>
        <v>28.036453981121859</v>
      </c>
    </row>
    <row r="55" spans="3:23" x14ac:dyDescent="0.25">
      <c r="C55" s="20">
        <f>+'Catagena - Lineas locales'!A14</f>
        <v>44927</v>
      </c>
      <c r="D55" s="21">
        <f>+('Catagena - Lineas locales'!I14/'Catagena - Lineas locales'!F14)*$E$3</f>
        <v>4101300</v>
      </c>
      <c r="E55" s="19">
        <f>+Barranca!I14*$E$3/Barranca!F14</f>
        <v>6464868.737926201</v>
      </c>
      <c r="F55" s="19">
        <f>+Apiay!I14*$E$3/Apiay!F14</f>
        <v>436169.99999999994</v>
      </c>
      <c r="G55" s="19">
        <f>+Cupiagua!I14*$E$3/Cupiagua!F14</f>
        <v>10546200</v>
      </c>
      <c r="H55" s="19">
        <f>+Cusiana!I14*$E$3/Cusiana!F14</f>
        <v>9895200.0000000019</v>
      </c>
      <c r="I55" s="19">
        <f>+Dina!I14*$E$3/Dina!F14</f>
        <v>205716.00000000003</v>
      </c>
      <c r="J55" s="19">
        <v>0</v>
      </c>
    </row>
    <row r="56" spans="3:23" x14ac:dyDescent="0.25">
      <c r="C56" s="20">
        <f>+'Catagena - Lineas locales'!A15</f>
        <v>44958</v>
      </c>
      <c r="D56" s="21">
        <f>+('Catagena - Lineas locales'!I15/'Catagena - Lineas locales'!F15)*$E$3</f>
        <v>3704399.9999999995</v>
      </c>
      <c r="E56" s="19">
        <f>+Barranca!I15*$E$3/Barranca!F15</f>
        <v>4090658.5475490019</v>
      </c>
      <c r="F56" s="19">
        <f>+Apiay!I15*$E$3/Apiay!F15</f>
        <v>384552</v>
      </c>
      <c r="G56" s="19">
        <f>+Cupiagua!I15*$E$3/Cupiagua!F15</f>
        <v>9525600</v>
      </c>
      <c r="H56" s="19">
        <f>+Cusiana!I15*$E$3/Cusiana!F15</f>
        <v>8937600.0000000019</v>
      </c>
      <c r="I56" s="19">
        <f>+Dina!I15*$E$3/Dina!F15</f>
        <v>183456</v>
      </c>
      <c r="J56" s="19">
        <v>0</v>
      </c>
    </row>
    <row r="57" spans="3:23" x14ac:dyDescent="0.25">
      <c r="C57" s="20">
        <f>+'Catagena - Lineas locales'!A16</f>
        <v>44986</v>
      </c>
      <c r="D57" s="21">
        <f>+('Catagena - Lineas locales'!I16/'Catagena - Lineas locales'!F16)*$E$3</f>
        <v>4101300</v>
      </c>
      <c r="E57" s="19">
        <f>+Barranca!I16*$E$3/Barranca!F16</f>
        <v>5897181.9217911428</v>
      </c>
      <c r="F57" s="19">
        <f>+Apiay!I16*$E$3/Apiay!F16</f>
        <v>419244</v>
      </c>
      <c r="G57" s="19">
        <f>+Cupiagua!I16*$E$3/Cupiagua!F16</f>
        <v>10546200</v>
      </c>
      <c r="H57" s="19">
        <f>+Cusiana!I16*$E$3/Cusiana!F16</f>
        <v>9895200.0000000019</v>
      </c>
      <c r="I57" s="19">
        <f>+Dina!I16*$E$3/Dina!F16</f>
        <v>201810.00000000003</v>
      </c>
      <c r="J57" s="19">
        <v>0</v>
      </c>
    </row>
    <row r="58" spans="3:23" x14ac:dyDescent="0.25">
      <c r="C58" s="20">
        <f>+'Catagena - Lineas locales'!A17</f>
        <v>45017</v>
      </c>
      <c r="D58" s="21">
        <f>+('Catagena - Lineas locales'!I17/'Catagena - Lineas locales'!F17)*$E$3</f>
        <v>3969000</v>
      </c>
      <c r="E58" s="19">
        <f>+Barranca!I17*$E$3/Barranca!F17</f>
        <v>5489613.166213708</v>
      </c>
      <c r="F58" s="19">
        <f>+Apiay!I17*$E$3/Apiay!F17</f>
        <v>396899.99999999994</v>
      </c>
      <c r="G58" s="19">
        <f>+Cupiagua!I17*$E$3/Cupiagua!F17</f>
        <v>10206000</v>
      </c>
      <c r="H58" s="19">
        <f>+Cusiana!I17*$E$3/Cusiana!F17</f>
        <v>9576000</v>
      </c>
      <c r="I58" s="19">
        <f>+Dina!I17*$E$3/Dina!F17</f>
        <v>192780</v>
      </c>
      <c r="J58" s="19">
        <v>0</v>
      </c>
    </row>
    <row r="59" spans="3:23" x14ac:dyDescent="0.25">
      <c r="C59" s="20">
        <f>+'Catagena - Lineas locales'!A18</f>
        <v>45047</v>
      </c>
      <c r="D59" s="21">
        <f>+('Catagena - Lineas locales'!I18/'Catagena - Lineas locales'!F18)*$E$3</f>
        <v>4101300</v>
      </c>
      <c r="E59" s="19">
        <f>+Barranca!I18*$E$3/Barranca!F18</f>
        <v>5673611.2090523988</v>
      </c>
      <c r="F59" s="19">
        <f>+Apiay!I18*$E$3/Apiay!F18</f>
        <v>399713.99999999994</v>
      </c>
      <c r="G59" s="19">
        <f>+Cupiagua!I18*$E$3/Cupiagua!F18</f>
        <v>10546200.000000002</v>
      </c>
      <c r="H59" s="19">
        <f>+Cusiana!I18*$E$3/Cusiana!F18</f>
        <v>9895200.0000000019</v>
      </c>
      <c r="I59" s="19">
        <f>+Dina!I18*$E$3/Dina!F18</f>
        <v>197904</v>
      </c>
      <c r="J59" s="19">
        <v>0</v>
      </c>
    </row>
    <row r="60" spans="3:23" x14ac:dyDescent="0.25">
      <c r="C60" s="20">
        <f>+'Catagena - Lineas locales'!A19</f>
        <v>45078</v>
      </c>
      <c r="D60" s="21">
        <f>+('Catagena - Lineas locales'!I19/'Catagena - Lineas locales'!F19)*$E$3</f>
        <v>3969000</v>
      </c>
      <c r="E60" s="19">
        <f>+Barranca!I19*$E$3/Barranca!F19</f>
        <v>5488687.9781587841</v>
      </c>
      <c r="F60" s="19">
        <f>+Apiay!I19*$E$3/Apiay!F19</f>
        <v>388080</v>
      </c>
      <c r="G60" s="19">
        <f>+Cupiagua!I19*$E$3/Cupiagua!F19</f>
        <v>10206000</v>
      </c>
      <c r="H60" s="19">
        <f>+Cusiana!I19*$E$3/Cusiana!F19</f>
        <v>9576000</v>
      </c>
      <c r="I60" s="19">
        <f>+Dina!I19*$E$3/Dina!F19</f>
        <v>189000</v>
      </c>
      <c r="J60" s="19">
        <v>0</v>
      </c>
    </row>
    <row r="61" spans="3:23" x14ac:dyDescent="0.25">
      <c r="C61" s="20">
        <f>+'Catagena - Lineas locales'!A20</f>
        <v>45108</v>
      </c>
      <c r="D61" s="21">
        <f>+('Catagena - Lineas locales'!I20/'Catagena - Lineas locales'!F20)*$E$3</f>
        <v>4101300</v>
      </c>
      <c r="E61" s="19">
        <f>+Barranca!I20*$E$3/Barranca!F20</f>
        <v>5673909.1765831066</v>
      </c>
      <c r="F61" s="19">
        <f>+Apiay!I20*$E$3/Apiay!F20</f>
        <v>394505.99999999994</v>
      </c>
      <c r="G61" s="19">
        <f>+Cupiagua!I20*$E$3/Cupiagua!F20</f>
        <v>10546200.000000002</v>
      </c>
      <c r="H61" s="19">
        <f>+Cusiana!I20*$E$3/Cusiana!F20</f>
        <v>9642612.0000000019</v>
      </c>
      <c r="I61" s="19">
        <f>+Dina!I20*$E$3/Dina!F20</f>
        <v>199206.00000000003</v>
      </c>
      <c r="J61" s="19">
        <v>0</v>
      </c>
    </row>
    <row r="62" spans="3:23" x14ac:dyDescent="0.25">
      <c r="C62" s="20">
        <f>+'Catagena - Lineas locales'!A21</f>
        <v>45139</v>
      </c>
      <c r="D62" s="21">
        <f>+('Catagena - Lineas locales'!I21/'Catagena - Lineas locales'!F21)*$E$3</f>
        <v>4101300</v>
      </c>
      <c r="E62" s="19">
        <f>+Barranca!I21*$E$3/Barranca!F21</f>
        <v>5675255.4795646826</v>
      </c>
      <c r="F62" s="19">
        <f>+Apiay!I21*$E$3/Apiay!F21</f>
        <v>389297.99999999994</v>
      </c>
      <c r="G62" s="19">
        <f>+Cupiagua!I21*$E$3/Cupiagua!F21</f>
        <v>10546200.000000002</v>
      </c>
      <c r="H62" s="19">
        <f>+Cusiana!I21*$E$3/Cusiana!F21</f>
        <v>9399138.0000000019</v>
      </c>
      <c r="I62" s="19">
        <f>+Dina!I21*$E$3/Dina!F21</f>
        <v>197904</v>
      </c>
      <c r="J62" s="19">
        <v>0</v>
      </c>
    </row>
    <row r="63" spans="3:23" x14ac:dyDescent="0.25">
      <c r="C63" s="20">
        <f>+'Catagena - Lineas locales'!A22</f>
        <v>45170</v>
      </c>
      <c r="D63" s="21">
        <f>+('Catagena - Lineas locales'!I22/'Catagena - Lineas locales'!F22)*$E$3</f>
        <v>3969000</v>
      </c>
      <c r="E63" s="19">
        <f>+Barranca!I22*$E$3/Barranca!F22</f>
        <v>4551875.968036429</v>
      </c>
      <c r="F63" s="19">
        <f>+Apiay!I22*$E$3/Apiay!F22</f>
        <v>379260</v>
      </c>
      <c r="G63" s="19">
        <f>+Cupiagua!I22*$E$3/Cupiagua!F22</f>
        <v>10205999.999999998</v>
      </c>
      <c r="H63" s="19">
        <f>+Cusiana!I22*$E$3/Cusiana!F22</f>
        <v>8869140.0000000019</v>
      </c>
      <c r="I63" s="19">
        <f>+Dina!I22*$E$3/Dina!F22</f>
        <v>189000</v>
      </c>
      <c r="J63" s="19">
        <v>0</v>
      </c>
    </row>
    <row r="64" spans="3:23" x14ac:dyDescent="0.25">
      <c r="C64" s="20">
        <f>+'Catagena - Lineas locales'!A23</f>
        <v>45200</v>
      </c>
      <c r="D64" s="21">
        <f>+('Catagena - Lineas locales'!I23/'Catagena - Lineas locales'!F23)*$E$3</f>
        <v>4101300</v>
      </c>
      <c r="E64" s="19">
        <f>+Barranca!I23*$E$3/Barranca!F23</f>
        <v>4704547.1687310543</v>
      </c>
      <c r="F64" s="19">
        <f>+Apiay!I23*$E$3/Apiay!F23</f>
        <v>382787.99999999994</v>
      </c>
      <c r="G64" s="19">
        <f>+Cupiagua!I23*$E$3/Cupiagua!F23</f>
        <v>10546200.000000002</v>
      </c>
      <c r="H64" s="19">
        <f>+Cusiana!I23*$E$3/Cusiana!F23</f>
        <v>8938230</v>
      </c>
      <c r="I64" s="19">
        <f>+Dina!I23*$E$3/Dina!F23</f>
        <v>193998.00000000003</v>
      </c>
      <c r="J64" s="19">
        <v>0</v>
      </c>
    </row>
    <row r="65" spans="3:10" x14ac:dyDescent="0.25">
      <c r="C65" s="20">
        <f>+'Catagena - Lineas locales'!A24</f>
        <v>45231</v>
      </c>
      <c r="D65" s="21">
        <f>+('Catagena - Lineas locales'!I24/'Catagena - Lineas locales'!F24)*$E$3</f>
        <v>3969000</v>
      </c>
      <c r="E65" s="19">
        <f>+Barranca!I24*$E$3/Barranca!F24</f>
        <v>4706821.558671115</v>
      </c>
      <c r="F65" s="19">
        <f>+Apiay!I24*$E$3/Apiay!F24</f>
        <v>379260</v>
      </c>
      <c r="G65" s="19">
        <f>+Cupiagua!I24*$E$3/Cupiagua!F24</f>
        <v>10206000</v>
      </c>
      <c r="H65" s="19">
        <f>+Cusiana!I24*$E$3/Cusiana!F24</f>
        <v>8436960.0000000019</v>
      </c>
      <c r="I65" s="19">
        <f>+Dina!I24*$E$3/Dina!F24</f>
        <v>185220</v>
      </c>
      <c r="J65" s="19">
        <v>0</v>
      </c>
    </row>
    <row r="66" spans="3:10" x14ac:dyDescent="0.25">
      <c r="C66" s="20">
        <f>+'Catagena - Lineas locales'!A25</f>
        <v>45261</v>
      </c>
      <c r="D66" s="21">
        <f>+('Catagena - Lineas locales'!I25/'Catagena - Lineas locales'!F25)*$E$3</f>
        <v>4101300</v>
      </c>
      <c r="E66" s="19">
        <f>+Barranca!I25*$E$3/Barranca!F25</f>
        <v>6586101.149360341</v>
      </c>
      <c r="F66" s="19">
        <f>+Apiay!I25*$E$3/Apiay!F25</f>
        <v>378882</v>
      </c>
      <c r="G66" s="19">
        <f>+Cupiagua!I25*$E$3/Cupiagua!F25</f>
        <v>10546200.000000002</v>
      </c>
      <c r="H66" s="19">
        <f>+Cusiana!I25*$E$3/Cusiana!F25</f>
        <v>8507268</v>
      </c>
      <c r="I66" s="19">
        <f>+Dina!I25*$E$3/Dina!F25</f>
        <v>190092</v>
      </c>
      <c r="J66" s="19">
        <v>0</v>
      </c>
    </row>
    <row r="67" spans="3:10" x14ac:dyDescent="0.25">
      <c r="C67" s="20">
        <f>+'Catagena - Lineas locales'!A26</f>
        <v>45292</v>
      </c>
      <c r="D67" s="21">
        <f>+('Catagena - Lineas locales'!I26/'Catagena - Lineas locales'!F26)*$E$3</f>
        <v>4101300</v>
      </c>
      <c r="E67" s="19">
        <f>+Barranca!I26*$E$3/Barranca!F26</f>
        <v>5682771.1722069252</v>
      </c>
      <c r="F67" s="19">
        <f>+Apiay!I26*$E$3/Apiay!F26</f>
        <v>372371.99999999994</v>
      </c>
      <c r="G67" s="19">
        <f>+Cupiagua!I26*$E$3/Cupiagua!F26</f>
        <v>10546200.000000002</v>
      </c>
      <c r="H67" s="19">
        <f>+Cusiana!I26*$E$3/Cusiana!F26</f>
        <v>8302854.0000000019</v>
      </c>
      <c r="I67" s="19">
        <f>+Dina!I26*$E$3/Dina!F26</f>
        <v>188790</v>
      </c>
      <c r="J67" s="19">
        <v>0</v>
      </c>
    </row>
    <row r="68" spans="3:10" x14ac:dyDescent="0.25">
      <c r="C68" s="20">
        <f>+'Catagena - Lineas locales'!A27</f>
        <v>45323</v>
      </c>
      <c r="D68" s="21">
        <f>+('Catagena - Lineas locales'!I27/'Catagena - Lineas locales'!F27)*$E$3</f>
        <v>3836700</v>
      </c>
      <c r="E68" s="19">
        <f>+Barranca!I27*$E$3/Barranca!F27</f>
        <v>4881852.9787188228</v>
      </c>
      <c r="F68" s="19">
        <f>+Apiay!I27*$E$3/Apiay!F27</f>
        <v>341040</v>
      </c>
      <c r="G68" s="19">
        <f>+Cupiagua!I27*$E$3/Cupiagua!F27</f>
        <v>9865800</v>
      </c>
      <c r="H68" s="19">
        <f>+Cusiana!I27*$E$3/Cusiana!F27</f>
        <v>7582050.0000000009</v>
      </c>
      <c r="I68" s="19">
        <f>+Dina!I27*$E$3/Dina!F27</f>
        <v>174174.00000000003</v>
      </c>
      <c r="J68" s="19">
        <v>0</v>
      </c>
    </row>
    <row r="69" spans="3:10" x14ac:dyDescent="0.25">
      <c r="C69" s="20">
        <f>+'Catagena - Lineas locales'!A28</f>
        <v>45352</v>
      </c>
      <c r="D69" s="21">
        <f>+('Catagena - Lineas locales'!I28/'Catagena - Lineas locales'!F28)*$E$3</f>
        <v>4101300</v>
      </c>
      <c r="E69" s="19">
        <f>+Barranca!I28*$E$3/Barranca!F28</f>
        <v>5733314.05160762</v>
      </c>
      <c r="F69" s="19">
        <f>+Apiay!I28*$E$3/Apiay!F28</f>
        <v>364559.99999999994</v>
      </c>
      <c r="G69" s="19">
        <f>+Cupiagua!I28*$E$3/Cupiagua!F28</f>
        <v>10546200.000000002</v>
      </c>
      <c r="H69" s="19">
        <f>+Cusiana!I28*$E$3/Cusiana!F28</f>
        <v>8055474</v>
      </c>
      <c r="I69" s="19">
        <f>+Dina!I28*$E$3/Dina!F28</f>
        <v>184884.00000000003</v>
      </c>
      <c r="J69" s="19">
        <v>0</v>
      </c>
    </row>
    <row r="70" spans="3:10" x14ac:dyDescent="0.25">
      <c r="C70" s="20">
        <f>+'Catagena - Lineas locales'!A29</f>
        <v>45383</v>
      </c>
      <c r="D70" s="21">
        <f>+('Catagena - Lineas locales'!I29/'Catagena - Lineas locales'!F29)*$E$3</f>
        <v>3969000</v>
      </c>
      <c r="E70" s="19">
        <f>+Barranca!I29*$E$3/Barranca!F29</f>
        <v>5410087.031583529</v>
      </c>
      <c r="F70" s="19">
        <f>+Apiay!I29*$E$3/Apiay!F29</f>
        <v>345239.99999999994</v>
      </c>
      <c r="G70" s="19">
        <f>+Cupiagua!I29*$E$3/Cupiagua!F29</f>
        <v>10040173.228346456</v>
      </c>
      <c r="H70" s="19">
        <f>+Cusiana!I29*$E$3/Cusiana!F29</f>
        <v>7566300.0000000009</v>
      </c>
      <c r="I70" s="19">
        <f>+Dina!I29*$E$3/Dina!F29</f>
        <v>176400</v>
      </c>
      <c r="J70" s="19">
        <v>0</v>
      </c>
    </row>
    <row r="71" spans="3:10" x14ac:dyDescent="0.25">
      <c r="C71" s="20">
        <f>+'Catagena - Lineas locales'!A30</f>
        <v>45413</v>
      </c>
      <c r="D71" s="21">
        <f>+('Catagena - Lineas locales'!I30/'Catagena - Lineas locales'!F30)*$E$3</f>
        <v>4101300</v>
      </c>
      <c r="E71" s="19">
        <f>+Barranca!I30*$E$3/Barranca!F30</f>
        <v>5591526.0182027472</v>
      </c>
      <c r="F71" s="19">
        <f>+Apiay!I30*$E$3/Apiay!F30</f>
        <v>350238</v>
      </c>
      <c r="G71" s="19">
        <f>+Cupiagua!I30*$E$3/Cupiagua!F30</f>
        <v>10208763.77952756</v>
      </c>
      <c r="H71" s="19">
        <f>+Cusiana!I30*$E$3/Cusiana!F30</f>
        <v>7658364.0000000009</v>
      </c>
      <c r="I71" s="19">
        <f>+Dina!I30*$E$3/Dina!F30</f>
        <v>180978.00000000003</v>
      </c>
      <c r="J71" s="19">
        <v>0</v>
      </c>
    </row>
    <row r="72" spans="3:10" x14ac:dyDescent="0.25">
      <c r="C72" s="20">
        <f>+'Catagena - Lineas locales'!A31</f>
        <v>45444</v>
      </c>
      <c r="D72" s="21">
        <f>+('Catagena - Lineas locales'!I31/'Catagena - Lineas locales'!F31)*$E$3</f>
        <v>3969000</v>
      </c>
      <c r="E72" s="19">
        <f>+Barranca!I31*$E$3/Barranca!F31</f>
        <v>5408925.8274559686</v>
      </c>
      <c r="F72" s="19">
        <f>+Apiay!I31*$E$3/Apiay!F31</f>
        <v>331379.99999999994</v>
      </c>
      <c r="G72" s="19">
        <f>+Cupiagua!I31*$E$3/Cupiagua!F31</f>
        <v>9724677.1653543301</v>
      </c>
      <c r="H72" s="19">
        <f>+Cusiana!I31*$E$3/Cusiana!F31</f>
        <v>7344540.0000000009</v>
      </c>
      <c r="I72" s="19">
        <f>+Dina!I31*$E$3/Dina!F31</f>
        <v>173880</v>
      </c>
      <c r="J72" s="19">
        <v>0</v>
      </c>
    </row>
    <row r="73" spans="3:10" x14ac:dyDescent="0.25">
      <c r="C73" s="20">
        <f>+'Catagena - Lineas locales'!A32</f>
        <v>45474</v>
      </c>
      <c r="D73" s="21">
        <f>+('Catagena - Lineas locales'!I32/'Catagena - Lineas locales'!F32)*$E$3</f>
        <v>4101300</v>
      </c>
      <c r="E73" s="19">
        <f>+Barranca!I32*$E$3/Barranca!F32</f>
        <v>5591230.7369583957</v>
      </c>
      <c r="F73" s="19">
        <f>+Apiay!I32*$E$3/Apiay!F32</f>
        <v>334614</v>
      </c>
      <c r="G73" s="19">
        <f>+Cupiagua!I32*$E$3/Cupiagua!F32</f>
        <v>9893735.4330708664</v>
      </c>
      <c r="H73" s="19">
        <f>+Cusiana!I32*$E$3/Cusiana!F32</f>
        <v>7509936.0000000009</v>
      </c>
      <c r="I73" s="19">
        <f>+Dina!I32*$E$3/Dina!F32</f>
        <v>178374.00000000003</v>
      </c>
      <c r="J73" s="19">
        <v>0</v>
      </c>
    </row>
    <row r="74" spans="3:10" x14ac:dyDescent="0.25">
      <c r="C74" s="20">
        <f>+'Catagena - Lineas locales'!A33</f>
        <v>45505</v>
      </c>
      <c r="D74" s="21">
        <f>+('Catagena - Lineas locales'!I33/'Catagena - Lineas locales'!F33)*$E$3</f>
        <v>4101300</v>
      </c>
      <c r="E74" s="19">
        <f>+Barranca!I33*$E$3/Barranca!F33</f>
        <v>5592039.088124332</v>
      </c>
      <c r="F74" s="19">
        <f>+Apiay!I33*$E$3/Apiay!F33</f>
        <v>326801.99999999994</v>
      </c>
      <c r="G74" s="19">
        <f>+Cupiagua!I33*$E$3/Cupiagua!F33</f>
        <v>9743470.8661417328</v>
      </c>
      <c r="H74" s="19">
        <f>+Cusiana!I33*$E$3/Cusiana!F33</f>
        <v>7231308.0000000009</v>
      </c>
      <c r="I74" s="19">
        <f>+Dina!I33*$E$3/Dina!F33</f>
        <v>175770</v>
      </c>
      <c r="J74" s="19">
        <v>0</v>
      </c>
    </row>
    <row r="75" spans="3:10" x14ac:dyDescent="0.25">
      <c r="C75" s="20">
        <f>+'Catagena - Lineas locales'!A34</f>
        <v>45536</v>
      </c>
      <c r="D75" s="21">
        <f>+('Catagena - Lineas locales'!I34/'Catagena - Lineas locales'!F34)*$E$3</f>
        <v>3969000</v>
      </c>
      <c r="E75" s="19">
        <f>+Barranca!I34*$E$3/Barranca!F34</f>
        <v>5410618.9515368911</v>
      </c>
      <c r="F75" s="19">
        <f>+Apiay!I34*$E$3/Apiay!F34</f>
        <v>309959.99999999994</v>
      </c>
      <c r="G75" s="19">
        <f>+Cupiagua!I34*$E$3/Cupiagua!F34</f>
        <v>9288850.3937007897</v>
      </c>
      <c r="H75" s="19">
        <f>+Cusiana!I34*$E$3/Cusiana!F34</f>
        <v>6773760.0000000009</v>
      </c>
      <c r="I75" s="19">
        <f>+Dina!I34*$E$3/Dina!F34</f>
        <v>168840</v>
      </c>
      <c r="J75" s="19">
        <v>0</v>
      </c>
    </row>
    <row r="76" spans="3:10" x14ac:dyDescent="0.25">
      <c r="C76" s="20">
        <f>+'Catagena - Lineas locales'!A35</f>
        <v>45566</v>
      </c>
      <c r="D76" s="21">
        <f>+('Catagena - Lineas locales'!I35/'Catagena - Lineas locales'!F35)*$E$3</f>
        <v>4101300</v>
      </c>
      <c r="E76" s="19">
        <f>+Barranca!I35*$E$3/Barranca!F35</f>
        <v>5591860.776955789</v>
      </c>
      <c r="F76" s="19">
        <f>+Apiay!I35*$E$3/Apiay!F35</f>
        <v>315084</v>
      </c>
      <c r="G76" s="19">
        <f>+Cupiagua!I35*$E$3/Cupiagua!F35</f>
        <v>9457440.9448818918</v>
      </c>
      <c r="H76" s="19">
        <f>+Cusiana!I35*$E$3/Cusiana!F35</f>
        <v>6918828</v>
      </c>
      <c r="I76" s="19">
        <f>+Dina!I35*$E$3/Dina!F35</f>
        <v>173166.00000000003</v>
      </c>
      <c r="J76" s="19">
        <v>0</v>
      </c>
    </row>
    <row r="77" spans="3:10" x14ac:dyDescent="0.25">
      <c r="C77" s="20">
        <f>+'Catagena - Lineas locales'!A36</f>
        <v>45597</v>
      </c>
      <c r="D77" s="21">
        <f>+('Catagena - Lineas locales'!I36/'Catagena - Lineas locales'!F36)*$E$3</f>
        <v>3969000</v>
      </c>
      <c r="E77" s="19">
        <f>+Barranca!I36*$E$3/Barranca!F36</f>
        <v>5409968.5296302615</v>
      </c>
      <c r="F77" s="19">
        <f>+Apiay!I36*$E$3/Apiay!F36</f>
        <v>297359.99999999994</v>
      </c>
      <c r="G77" s="19">
        <f>+Cupiagua!I36*$E$3/Cupiagua!F36</f>
        <v>9020125.9842519667</v>
      </c>
      <c r="H77" s="19">
        <f>+Cusiana!I36*$E$3/Cusiana!F36</f>
        <v>6907320.0000000009</v>
      </c>
      <c r="I77" s="19">
        <f>+Dina!I36*$E$3/Dina!F36</f>
        <v>165060</v>
      </c>
      <c r="J77" s="19">
        <v>0</v>
      </c>
    </row>
    <row r="78" spans="3:10" x14ac:dyDescent="0.25">
      <c r="C78" s="20">
        <f>+'Catagena - Lineas locales'!A37</f>
        <v>45627</v>
      </c>
      <c r="D78" s="21">
        <f>+('Catagena - Lineas locales'!I37/'Catagena - Lineas locales'!F37)*$E$3</f>
        <v>4101300</v>
      </c>
      <c r="E78" s="19">
        <f>+Barranca!I37*$E$3/Barranca!F37</f>
        <v>6445845.9654067736</v>
      </c>
      <c r="F78" s="19">
        <f>+Apiay!I37*$E$3/Apiay!F37</f>
        <v>303365.99999999994</v>
      </c>
      <c r="G78" s="19">
        <f>+Cupiagua!I37*$E$3/Cupiagua!F37</f>
        <v>9188546.4566929135</v>
      </c>
      <c r="H78" s="19">
        <f>+Cusiana!I37*$E$3/Cusiana!F37</f>
        <v>7004760</v>
      </c>
      <c r="I78" s="19">
        <f>+Dina!I37*$E$3/Dina!F37</f>
        <v>169260</v>
      </c>
      <c r="J78" s="19">
        <v>0</v>
      </c>
    </row>
    <row r="79" spans="3:10" x14ac:dyDescent="0.25">
      <c r="C79" s="20">
        <f>+'Catagena - Lineas locales'!A38</f>
        <v>45658</v>
      </c>
      <c r="D79" s="21">
        <f>+('Catagena - Lineas locales'!I38/'Catagena - Lineas locales'!F38)*$E$3</f>
        <v>4101300</v>
      </c>
      <c r="E79" s="19">
        <f>+Barranca!I38*$E$3/Barranca!F38</f>
        <v>5682771.1722069252</v>
      </c>
      <c r="F79" s="19">
        <f>+Apiay!I38*$E$3/Apiay!F38</f>
        <v>0</v>
      </c>
      <c r="G79" s="19">
        <f>+Cupiagua!I38*$E$3/Cupiagua!F38</f>
        <v>9060250.3937007897</v>
      </c>
      <c r="H79" s="19">
        <f>+Cusiana!I38*$E$3/Cusiana!F38</f>
        <v>6431663.3388859406</v>
      </c>
      <c r="I79" s="19">
        <f>+Dina!I38*$E$3/Dina!F38</f>
        <v>167958</v>
      </c>
      <c r="J79" s="19">
        <v>0</v>
      </c>
    </row>
    <row r="80" spans="3:10" x14ac:dyDescent="0.25">
      <c r="C80" s="20">
        <f>+'Catagena - Lineas locales'!A39</f>
        <v>45689</v>
      </c>
      <c r="D80" s="21">
        <f>+('Catagena - Lineas locales'!I39/'Catagena - Lineas locales'!F39)*$E$3</f>
        <v>3704399.9999999995</v>
      </c>
      <c r="E80" s="19">
        <f>+Barranca!I39*$E$3/Barranca!F39</f>
        <v>4713513.220831967</v>
      </c>
      <c r="F80" s="19">
        <f>+Apiay!I39*$E$3/Apiay!F39</f>
        <v>0</v>
      </c>
      <c r="G80" s="19">
        <f>+Cupiagua!I39*$E$3/Cupiagua!F39</f>
        <v>8070746.4566929135</v>
      </c>
      <c r="H80" s="19">
        <f>+Cusiana!I39*$E$3/Cusiana!F39</f>
        <v>5668384.0636161873</v>
      </c>
      <c r="I80" s="19">
        <f>+Dina!I39*$E$3/Dina!F39</f>
        <v>149352</v>
      </c>
      <c r="J80" s="19">
        <v>0</v>
      </c>
    </row>
    <row r="81" spans="3:10" x14ac:dyDescent="0.25">
      <c r="C81" s="20">
        <f>+'Catagena - Lineas locales'!A40</f>
        <v>45717</v>
      </c>
      <c r="D81" s="21">
        <f>+('Catagena - Lineas locales'!I40/'Catagena - Lineas locales'!F40)*$E$3</f>
        <v>4101300</v>
      </c>
      <c r="E81" s="19">
        <f>+Barranca!I40*$E$3/Barranca!F40</f>
        <v>5733314.05160762</v>
      </c>
      <c r="F81" s="19">
        <f>+Apiay!I40*$E$3/Apiay!F40</f>
        <v>0</v>
      </c>
      <c r="G81" s="19">
        <f>+Cupiagua!I40*$E$3/Cupiagua!F40</f>
        <v>8814642.5196850393</v>
      </c>
      <c r="H81" s="19">
        <f>+Cusiana!I40*$E$3/Cusiana!F40</f>
        <v>6233686.7720170831</v>
      </c>
      <c r="I81" s="19">
        <f>+Dina!I40*$E$3/Dina!F40</f>
        <v>164052.00000000003</v>
      </c>
      <c r="J81" s="19">
        <v>0</v>
      </c>
    </row>
    <row r="82" spans="3:10" x14ac:dyDescent="0.25">
      <c r="C82" s="20">
        <f>+'Catagena - Lineas locales'!A41</f>
        <v>45748</v>
      </c>
      <c r="D82" s="21">
        <f>+('Catagena - Lineas locales'!I41/'Catagena - Lineas locales'!F41)*$E$3</f>
        <v>3969000</v>
      </c>
      <c r="E82" s="19">
        <f>+Barranca!I41*$E$3/Barranca!F41</f>
        <v>5410087.031583529</v>
      </c>
      <c r="F82" s="19">
        <f>+Apiay!I41*$E$3/Apiay!F41</f>
        <v>0</v>
      </c>
      <c r="G82" s="19">
        <f>+Cupiagua!I41*$E$3/Cupiagua!F41</f>
        <v>8416346.4566929135</v>
      </c>
      <c r="H82" s="19">
        <f>+Cusiana!I41*$E$3/Cusiana!F41</f>
        <v>6033939.7823120272</v>
      </c>
      <c r="I82" s="19">
        <f>+Dina!I41*$E$3/Dina!F41</f>
        <v>157500</v>
      </c>
      <c r="J82" s="19">
        <v>0</v>
      </c>
    </row>
    <row r="83" spans="3:10" x14ac:dyDescent="0.25">
      <c r="C83" s="20">
        <f>+'Catagena - Lineas locales'!A42</f>
        <v>45778</v>
      </c>
      <c r="D83" s="21">
        <f>+('Catagena - Lineas locales'!I42/'Catagena - Lineas locales'!F42)*$E$3</f>
        <v>4101300</v>
      </c>
      <c r="E83" s="19">
        <f>+Barranca!I42*$E$3/Barranca!F42</f>
        <v>5591526.0182027472</v>
      </c>
      <c r="F83" s="19">
        <f>+Apiay!I42*$E$3/Apiay!F42</f>
        <v>0</v>
      </c>
      <c r="G83" s="19">
        <f>+Cupiagua!I42*$E$3/Cupiagua!F42</f>
        <v>8582655.1181102358</v>
      </c>
      <c r="H83" s="19">
        <f>+Cusiana!I42*$E$3/Cusiana!F42</f>
        <v>6196543.4364349674</v>
      </c>
      <c r="I83" s="19">
        <f>+Dina!I42*$E$3/Dina!F42</f>
        <v>161448</v>
      </c>
      <c r="J83" s="19">
        <v>0</v>
      </c>
    </row>
    <row r="84" spans="3:10" x14ac:dyDescent="0.25">
      <c r="C84" s="20">
        <f>+'Catagena - Lineas locales'!A43</f>
        <v>45809</v>
      </c>
      <c r="D84" s="21">
        <f>+('Catagena - Lineas locales'!I43/'Catagena - Lineas locales'!F43)*$E$3</f>
        <v>3969000</v>
      </c>
      <c r="E84" s="19">
        <f>+Barranca!I43*$E$3/Barranca!F43</f>
        <v>5408925.8274559686</v>
      </c>
      <c r="F84" s="19">
        <f>+Apiay!I43*$E$3/Apiay!F43</f>
        <v>0</v>
      </c>
      <c r="G84" s="19">
        <f>+Cupiagua!I43*$E$3/Cupiagua!F43</f>
        <v>8198220.4724409459</v>
      </c>
      <c r="H84" s="19">
        <f>+Cusiana!I43*$E$3/Cusiana!F43</f>
        <v>6047800.8393086437</v>
      </c>
      <c r="I84" s="19">
        <f>+Dina!I43*$E$3/Dina!F43</f>
        <v>154980</v>
      </c>
      <c r="J84" s="19">
        <v>0</v>
      </c>
    </row>
    <row r="85" spans="3:10" x14ac:dyDescent="0.25">
      <c r="C85" s="20">
        <f>+'Catagena - Lineas locales'!A44</f>
        <v>45839</v>
      </c>
      <c r="D85" s="21">
        <f>+('Catagena - Lineas locales'!I44/'Catagena - Lineas locales'!F44)*$E$3</f>
        <v>4101300</v>
      </c>
      <c r="E85" s="19">
        <f>+Barranca!I44*$E$3/Barranca!F44</f>
        <v>5591230.7369583957</v>
      </c>
      <c r="F85" s="19">
        <f>+Apiay!I44*$E$3/Apiay!F44</f>
        <v>0</v>
      </c>
      <c r="G85" s="19">
        <f>+Cupiagua!I44*$E$3/Cupiagua!F44</f>
        <v>8362970.0787401572</v>
      </c>
      <c r="H85" s="19">
        <f>+Cusiana!I44*$E$3/Cusiana!F44</f>
        <v>6271841.0677871658</v>
      </c>
      <c r="I85" s="19">
        <f>+Dina!I44*$E$3/Dina!F44</f>
        <v>158844.00000000003</v>
      </c>
      <c r="J85" s="19">
        <v>0</v>
      </c>
    </row>
    <row r="86" spans="3:10" x14ac:dyDescent="0.25">
      <c r="C86" s="20">
        <f>+'Catagena - Lineas locales'!A45</f>
        <v>45870</v>
      </c>
      <c r="D86" s="21">
        <f>+('Catagena - Lineas locales'!I45/'Catagena - Lineas locales'!F45)*$E$3</f>
        <v>4101300</v>
      </c>
      <c r="E86" s="19">
        <f>+Barranca!I45*$E$3/Barranca!F45</f>
        <v>5592039.088124332</v>
      </c>
      <c r="F86" s="19">
        <f>+Apiay!I45*$E$3/Apiay!F45</f>
        <v>0</v>
      </c>
      <c r="G86" s="19">
        <f>+Cupiagua!I45*$E$3/Cupiagua!F45</f>
        <v>8257960.6299212603</v>
      </c>
      <c r="H86" s="19">
        <f>+Cusiana!I45*$E$3/Cusiana!F45</f>
        <v>6236678.1000286303</v>
      </c>
      <c r="I86" s="19">
        <f>+Dina!I45*$E$3/Dina!F45</f>
        <v>156240</v>
      </c>
      <c r="J86" s="19">
        <v>0</v>
      </c>
    </row>
    <row r="87" spans="3:10" x14ac:dyDescent="0.25">
      <c r="C87" s="20">
        <f>+'Catagena - Lineas locales'!A46</f>
        <v>45901</v>
      </c>
      <c r="D87" s="21">
        <f>+('Catagena - Lineas locales'!I46/'Catagena - Lineas locales'!F46)*$E$3</f>
        <v>3969000</v>
      </c>
      <c r="E87" s="19">
        <f>+Barranca!I46*$E$3/Barranca!F46</f>
        <v>5410618.9515368911</v>
      </c>
      <c r="F87" s="19">
        <f>+Apiay!I46*$E$3/Apiay!F46</f>
        <v>0</v>
      </c>
      <c r="G87" s="19">
        <f>+Cupiagua!I46*$E$3/Cupiagua!F46</f>
        <v>7892078.7401574804</v>
      </c>
      <c r="H87" s="19">
        <f>+Cusiana!I46*$E$3/Cusiana!F46</f>
        <v>6002321.9124446837</v>
      </c>
      <c r="I87" s="19">
        <f>+Dina!I46*$E$3/Dina!F46</f>
        <v>149940</v>
      </c>
      <c r="J87" s="19">
        <v>0</v>
      </c>
    </row>
    <row r="88" spans="3:10" x14ac:dyDescent="0.25">
      <c r="C88" s="20">
        <f>+'Catagena - Lineas locales'!A47</f>
        <v>45931</v>
      </c>
      <c r="D88" s="21">
        <f>+('Catagena - Lineas locales'!I47/'Catagena - Lineas locales'!F47)*$E$3</f>
        <v>3414482.8034516959</v>
      </c>
      <c r="E88" s="19">
        <f>+Barranca!I47*$E$3/Barranca!F47</f>
        <v>5591860.776955789</v>
      </c>
      <c r="F88" s="19">
        <f>+Apiay!I47*$E$3/Apiay!F47</f>
        <v>0</v>
      </c>
      <c r="G88" s="19">
        <f>+Cupiagua!I47*$E$3/Cupiagua!F47</f>
        <v>8055411.0236220462</v>
      </c>
      <c r="H88" s="19">
        <f>+Cusiana!I47*$E$3/Cusiana!F47</f>
        <v>6173296.1584009631</v>
      </c>
      <c r="I88" s="19">
        <f>+Dina!I47*$E$3/Dina!F47</f>
        <v>153636</v>
      </c>
      <c r="J88" s="19">
        <v>0</v>
      </c>
    </row>
    <row r="89" spans="3:10" x14ac:dyDescent="0.25">
      <c r="C89" s="20">
        <f>+'Catagena - Lineas locales'!A48</f>
        <v>45962</v>
      </c>
      <c r="D89" s="21">
        <f>+('Catagena - Lineas locales'!I48/'Catagena - Lineas locales'!F48)*$E$3</f>
        <v>3969000</v>
      </c>
      <c r="E89" s="19">
        <f>+Barranca!I48*$E$3/Barranca!F48</f>
        <v>5409968.5296302615</v>
      </c>
      <c r="F89" s="19">
        <f>+Apiay!I48*$E$3/Apiay!F48</f>
        <v>0</v>
      </c>
      <c r="G89" s="19">
        <f>+Cupiagua!I48*$E$3/Cupiagua!F48</f>
        <v>7701590.5511811012</v>
      </c>
      <c r="H89" s="19">
        <f>+Cusiana!I48*$E$3/Cusiana!F48</f>
        <v>5940499.7175885374</v>
      </c>
      <c r="I89" s="19">
        <f>+Dina!I48*$E$3/Dina!F48</f>
        <v>147420</v>
      </c>
      <c r="J89" s="19">
        <v>0</v>
      </c>
    </row>
    <row r="90" spans="3:10" x14ac:dyDescent="0.25">
      <c r="C90" s="20">
        <f>+'Catagena - Lineas locales'!A49</f>
        <v>45992</v>
      </c>
      <c r="D90" s="21">
        <f>+('Catagena - Lineas locales'!I49/'Catagena - Lineas locales'!F49)*$E$3</f>
        <v>4101300</v>
      </c>
      <c r="E90" s="19">
        <f>+Barranca!I49*$E$3/Barranca!F49</f>
        <v>6445845.9654067736</v>
      </c>
      <c r="F90" s="19">
        <f>+Apiay!I49*$E$3/Apiay!F49</f>
        <v>0</v>
      </c>
      <c r="G90" s="19">
        <f>+Cupiagua!I49*$E$3/Cupiagua!F49</f>
        <v>7863406.2992126001</v>
      </c>
      <c r="H90" s="19">
        <f>+Cusiana!I49*$E$3/Cusiana!F49</f>
        <v>6103290.3654591488</v>
      </c>
      <c r="I90" s="19">
        <f>+Dina!I49*$E$3/Dina!F49</f>
        <v>151032.00000000003</v>
      </c>
      <c r="J90" s="19">
        <v>0</v>
      </c>
    </row>
    <row r="91" spans="3:10" x14ac:dyDescent="0.25">
      <c r="C91" s="20">
        <f>+'Catagena - Lineas locales'!A50</f>
        <v>46023</v>
      </c>
      <c r="D91" s="21">
        <f>+('Catagena - Lineas locales'!I50/'Catagena - Lineas locales'!F50)*$E$3</f>
        <v>4101300</v>
      </c>
      <c r="E91" s="19">
        <f>+Barranca!I50*$E$3/Barranca!F50</f>
        <v>5765646.6027579606</v>
      </c>
      <c r="F91" s="19">
        <f>+Apiay!I50*$E$3/Apiay!F50</f>
        <v>0</v>
      </c>
      <c r="G91" s="19">
        <f>+Cupiagua!I50*$E$3/Cupiagua!F50</f>
        <v>7770699.2125984272</v>
      </c>
      <c r="H91" s="19">
        <f>+Cusiana!I50*$E$3/Cusiana!F50</f>
        <v>5354106.6353982585</v>
      </c>
      <c r="I91" s="19">
        <f>+Dina!I50*$E$3/Dina!F50</f>
        <v>149730.00000000003</v>
      </c>
      <c r="J91" s="19">
        <v>0</v>
      </c>
    </row>
    <row r="92" spans="3:10" x14ac:dyDescent="0.25">
      <c r="C92" s="20">
        <f>+'Catagena - Lineas locales'!A51</f>
        <v>46054</v>
      </c>
      <c r="D92" s="21">
        <f>+('Catagena - Lineas locales'!I51/'Catagena - Lineas locales'!F51)*$E$3</f>
        <v>3704399.9999999995</v>
      </c>
      <c r="E92" s="19">
        <f>+Barranca!I51*$E$3/Barranca!F51</f>
        <v>5207680.8024910605</v>
      </c>
      <c r="F92" s="19">
        <f>+Apiay!I51*$E$3/Apiay!F51</f>
        <v>0</v>
      </c>
      <c r="G92" s="19">
        <f>+Cupiagua!I51*$E$3/Cupiagua!F51</f>
        <v>6936944.8818897642</v>
      </c>
      <c r="H92" s="19">
        <f>+Cusiana!I51*$E$3/Cusiana!F51</f>
        <v>5226835.5490951044</v>
      </c>
      <c r="I92" s="19">
        <f>+Dina!I51*$E$3/Dina!F51</f>
        <v>134064</v>
      </c>
      <c r="J92" s="19">
        <v>0</v>
      </c>
    </row>
    <row r="93" spans="3:10" x14ac:dyDescent="0.25">
      <c r="C93" s="20">
        <f>+'Catagena - Lineas locales'!A52</f>
        <v>46082</v>
      </c>
      <c r="D93" s="21">
        <f>+('Catagena - Lineas locales'!I52/'Catagena - Lineas locales'!F52)*$E$3</f>
        <v>4101300</v>
      </c>
      <c r="E93" s="19">
        <f>+Barranca!I52*$E$3/Barranca!F52</f>
        <v>5765646.6027579606</v>
      </c>
      <c r="F93" s="19">
        <f>+Apiay!I52*$E$3/Apiay!F52</f>
        <v>0</v>
      </c>
      <c r="G93" s="19">
        <f>+Cupiagua!I52*$E$3/Cupiagua!F52</f>
        <v>7592314.9606299214</v>
      </c>
      <c r="H93" s="19">
        <f>+Cusiana!I52*$E$3/Cusiana!F52</f>
        <v>5754399.3363342956</v>
      </c>
      <c r="I93" s="19">
        <f>+Dina!I52*$E$3/Dina!F52</f>
        <v>147126</v>
      </c>
      <c r="J93" s="19">
        <v>0</v>
      </c>
    </row>
    <row r="94" spans="3:10" x14ac:dyDescent="0.25">
      <c r="C94" s="20">
        <f>+'Catagena - Lineas locales'!A53</f>
        <v>46113</v>
      </c>
      <c r="D94" s="21">
        <f>+('Catagena - Lineas locales'!I53/'Catagena - Lineas locales'!F53)*$E$3</f>
        <v>3969000</v>
      </c>
      <c r="E94" s="19">
        <f>+Barranca!I53*$E$3/Barranca!F53</f>
        <v>5579658.0026689935</v>
      </c>
      <c r="F94" s="19">
        <f>+Apiay!I53*$E$3/Apiay!F53</f>
        <v>0</v>
      </c>
      <c r="G94" s="19">
        <f>+Cupiagua!I53*$E$3/Cupiagua!F53</f>
        <v>7264062.9921259815</v>
      </c>
      <c r="H94" s="19">
        <f>+Cusiana!I53*$E$3/Cusiana!F53</f>
        <v>5539165.0670823837</v>
      </c>
      <c r="I94" s="19">
        <f>+Dina!I53*$E$3/Dina!F53</f>
        <v>141120</v>
      </c>
      <c r="J94" s="19">
        <v>0</v>
      </c>
    </row>
    <row r="95" spans="3:10" x14ac:dyDescent="0.25">
      <c r="C95" s="20">
        <f>+'Catagena - Lineas locales'!A54</f>
        <v>46143</v>
      </c>
      <c r="D95" s="21">
        <f>+('Catagena - Lineas locales'!I54/'Catagena - Lineas locales'!F54)*$E$3</f>
        <v>4101300</v>
      </c>
      <c r="E95" s="19">
        <f>+Barranca!I54*$E$3/Barranca!F54</f>
        <v>5765646.6027579606</v>
      </c>
      <c r="F95" s="19">
        <f>+Apiay!I54*$E$3/Apiay!F54</f>
        <v>0</v>
      </c>
      <c r="G95" s="19">
        <f>+Cupiagua!I54*$E$3/Cupiagua!F54</f>
        <v>7411978.4135135664</v>
      </c>
      <c r="H95" s="19">
        <f>+Cusiana!I54*$E$3/Cusiana!F54</f>
        <v>5693326.9860807564</v>
      </c>
      <c r="I95" s="19">
        <f>+Dina!I54*$E$3/Dina!F54</f>
        <v>144522.00000000003</v>
      </c>
      <c r="J95" s="19">
        <v>0</v>
      </c>
    </row>
    <row r="96" spans="3:10" x14ac:dyDescent="0.25">
      <c r="C96" s="20">
        <f>+'Catagena - Lineas locales'!A55</f>
        <v>46174</v>
      </c>
      <c r="D96" s="21">
        <f>+('Catagena - Lineas locales'!I55/'Catagena - Lineas locales'!F55)*$E$3</f>
        <v>3969000</v>
      </c>
      <c r="E96" s="19">
        <f>+Barranca!I55*$E$3/Barranca!F55</f>
        <v>5579658.0026689935</v>
      </c>
      <c r="F96" s="19">
        <f>+Apiay!I55*$E$3/Apiay!F55</f>
        <v>0</v>
      </c>
      <c r="G96" s="19">
        <f>+Cupiagua!I55*$E$3/Cupiagua!F55</f>
        <v>7082846.2056247573</v>
      </c>
      <c r="H96" s="19">
        <f>+Cusiana!I55*$E$3/Cusiana!F55</f>
        <v>5479286.2702353932</v>
      </c>
      <c r="I96" s="19">
        <f>+Dina!I55*$E$3/Dina!F55</f>
        <v>138600</v>
      </c>
      <c r="J96" s="19">
        <v>0</v>
      </c>
    </row>
    <row r="97" spans="3:10" x14ac:dyDescent="0.25">
      <c r="C97" s="20">
        <f>+'Catagena - Lineas locales'!A56</f>
        <v>46204</v>
      </c>
      <c r="D97" s="21">
        <f>+('Catagena - Lineas locales'!I56/'Catagena - Lineas locales'!F56)*$E$3</f>
        <v>4101300</v>
      </c>
      <c r="E97" s="19">
        <f>+Barranca!I56*$E$3/Barranca!F56</f>
        <v>5765646.6027579606</v>
      </c>
      <c r="F97" s="19">
        <f>+Apiay!I56*$E$3/Apiay!F56</f>
        <v>0</v>
      </c>
      <c r="G97" s="19">
        <f>+Cupiagua!I56*$E$3/Cupiagua!F56</f>
        <v>7227071.5767791765</v>
      </c>
      <c r="H97" s="19">
        <f>+Cusiana!I56*$E$3/Cusiana!F56</f>
        <v>5631582.1495856903</v>
      </c>
      <c r="I97" s="19">
        <f>+Dina!I56*$E$3/Dina!F56</f>
        <v>141918</v>
      </c>
      <c r="J97" s="19">
        <v>0</v>
      </c>
    </row>
    <row r="98" spans="3:10" x14ac:dyDescent="0.25">
      <c r="C98" s="20">
        <f>+'Catagena - Lineas locales'!A57</f>
        <v>46235</v>
      </c>
      <c r="D98" s="21">
        <f>+('Catagena - Lineas locales'!I57/'Catagena - Lineas locales'!F57)*$E$3</f>
        <v>4101300</v>
      </c>
      <c r="E98" s="19">
        <f>+Barranca!I57*$E$3/Barranca!F57</f>
        <v>5765646.6027579606</v>
      </c>
      <c r="F98" s="19">
        <f>+Apiay!I57*$E$3/Apiay!F57</f>
        <v>0</v>
      </c>
      <c r="G98" s="19">
        <f>+Cupiagua!I57*$E$3/Cupiagua!F57</f>
        <v>7136355.2474433742</v>
      </c>
      <c r="H98" s="19">
        <f>+Cusiana!I57*$E$3/Cusiana!F57</f>
        <v>5601641.2559639122</v>
      </c>
      <c r="I98" s="19">
        <f>+Dina!I57*$E$3/Dina!F57</f>
        <v>141918</v>
      </c>
      <c r="J98" s="19">
        <v>0</v>
      </c>
    </row>
    <row r="99" spans="3:10" x14ac:dyDescent="0.25">
      <c r="C99" s="20">
        <f>+'Catagena - Lineas locales'!A58</f>
        <v>46266</v>
      </c>
      <c r="D99" s="21">
        <f>+('Catagena - Lineas locales'!I58/'Catagena - Lineas locales'!F58)*$E$3</f>
        <v>3969000</v>
      </c>
      <c r="E99" s="19">
        <f>+Barranca!I58*$E$3/Barranca!F58</f>
        <v>5579658.0026689935</v>
      </c>
      <c r="F99" s="19">
        <f>+Apiay!I58*$E$3/Apiay!F58</f>
        <v>0</v>
      </c>
      <c r="G99" s="19">
        <f>+Cupiagua!I58*$E$3/Cupiagua!F58</f>
        <v>6819462.2091976628</v>
      </c>
      <c r="H99" s="19">
        <f>+Cusiana!I58*$E$3/Cusiana!F58</f>
        <v>5392318.3398146098</v>
      </c>
      <c r="I99" s="19">
        <f>+Dina!I58*$E$3/Dina!F58</f>
        <v>136080</v>
      </c>
      <c r="J99" s="19">
        <v>0</v>
      </c>
    </row>
    <row r="100" spans="3:10" x14ac:dyDescent="0.25">
      <c r="C100" s="20">
        <f>+'Catagena - Lineas locales'!A59</f>
        <v>46296</v>
      </c>
      <c r="D100" s="21">
        <f>+('Catagena - Lineas locales'!I59/'Catagena - Lineas locales'!F59)*$E$3</f>
        <v>4101300</v>
      </c>
      <c r="E100" s="19">
        <f>+Barranca!I59*$E$3/Barranca!F59</f>
        <v>5765646.6027579606</v>
      </c>
      <c r="F100" s="19">
        <f>+Apiay!I59*$E$3/Apiay!F59</f>
        <v>0</v>
      </c>
      <c r="G100" s="19">
        <f>+Cupiagua!I59*$E$3/Cupiagua!F59</f>
        <v>6958324.3896886092</v>
      </c>
      <c r="H100" s="19">
        <f>+Cusiana!I59*$E$3/Cusiana!F59</f>
        <v>5541155.4978099102</v>
      </c>
      <c r="I100" s="19">
        <f>+Dina!I59*$E$3/Dina!F59</f>
        <v>139314</v>
      </c>
      <c r="J100" s="19">
        <v>0</v>
      </c>
    </row>
    <row r="101" spans="3:10" x14ac:dyDescent="0.25">
      <c r="C101" s="20">
        <f>+'Catagena - Lineas locales'!A60</f>
        <v>46327</v>
      </c>
      <c r="D101" s="21">
        <f>+('Catagena - Lineas locales'!I60/'Catagena - Lineas locales'!F60)*$E$3</f>
        <v>3969000</v>
      </c>
      <c r="E101" s="19">
        <f>+Barranca!I60*$E$3/Barranca!F60</f>
        <v>5579658.0026689935</v>
      </c>
      <c r="F101" s="19">
        <f>+Apiay!I60*$E$3/Apiay!F60</f>
        <v>0</v>
      </c>
      <c r="G101" s="19">
        <f>+Cupiagua!I60*$E$3/Cupiagua!F60</f>
        <v>6649336.8910999391</v>
      </c>
      <c r="H101" s="19">
        <f>+Cusiana!I60*$E$3/Cusiana!F60</f>
        <v>5330674.421452689</v>
      </c>
      <c r="I101" s="19">
        <f>+Dina!I60*$E$3/Dina!F60</f>
        <v>133560</v>
      </c>
      <c r="J101" s="19">
        <v>0</v>
      </c>
    </row>
    <row r="102" spans="3:10" x14ac:dyDescent="0.25">
      <c r="C102" s="20">
        <f>+'Catagena - Lineas locales'!A61</f>
        <v>46357</v>
      </c>
      <c r="D102" s="21">
        <f>+('Catagena - Lineas locales'!I61/'Catagena - Lineas locales'!F61)*$E$3</f>
        <v>4101300</v>
      </c>
      <c r="E102" s="19">
        <f>+Barranca!I61*$E$3/Barranca!F61</f>
        <v>5765646.6027579606</v>
      </c>
      <c r="F102" s="19">
        <f>+Apiay!I61*$E$3/Apiay!F61</f>
        <v>0</v>
      </c>
      <c r="G102" s="19">
        <f>+Cupiagua!I61*$E$3/Cupiagua!F61</f>
        <v>6784734.872816395</v>
      </c>
      <c r="H102" s="19">
        <f>+Cusiana!I61*$E$3/Cusiana!F61</f>
        <v>5472682.8579247119</v>
      </c>
      <c r="I102" s="19">
        <f>+Dina!I61*$E$3/Dina!F61</f>
        <v>136710.00000000003</v>
      </c>
      <c r="J102" s="19">
        <v>0</v>
      </c>
    </row>
    <row r="103" spans="3:10" x14ac:dyDescent="0.25">
      <c r="C103" s="20"/>
      <c r="D103" s="20"/>
    </row>
  </sheetData>
  <mergeCells count="7">
    <mergeCell ref="AS5:AY5"/>
    <mergeCell ref="O45:U45"/>
    <mergeCell ref="D5:J5"/>
    <mergeCell ref="O5:U5"/>
    <mergeCell ref="Y5:AE5"/>
    <mergeCell ref="AH5:AN5"/>
    <mergeCell ref="O33:U33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B298-97A9-4065-8226-7294AE626320}">
  <sheetPr>
    <tabColor rgb="FFFF0000"/>
  </sheetPr>
  <dimension ref="C3:AP103"/>
  <sheetViews>
    <sheetView showGridLines="0" topLeftCell="AG1" zoomScaleNormal="100" workbookViewId="0">
      <selection activeCell="AH7" sqref="AH7:AN14"/>
    </sheetView>
  </sheetViews>
  <sheetFormatPr baseColWidth="10" defaultRowHeight="15" x14ac:dyDescent="0.25"/>
  <cols>
    <col min="3" max="3" width="27.42578125" customWidth="1"/>
    <col min="4" max="4" width="25.85546875" customWidth="1"/>
    <col min="5" max="5" width="12.5703125" bestFit="1" customWidth="1"/>
    <col min="6" max="6" width="11.7109375" bestFit="1" customWidth="1"/>
    <col min="7" max="7" width="13.5703125" bestFit="1" customWidth="1"/>
    <col min="8" max="8" width="12.5703125" bestFit="1" customWidth="1"/>
    <col min="9" max="10" width="11.7109375" bestFit="1" customWidth="1"/>
    <col min="15" max="16" width="14" bestFit="1" customWidth="1"/>
  </cols>
  <sheetData>
    <row r="3" spans="3:42" x14ac:dyDescent="0.25">
      <c r="E3">
        <v>1</v>
      </c>
    </row>
    <row r="5" spans="3:42" ht="23.25" x14ac:dyDescent="0.35">
      <c r="C5" s="23"/>
      <c r="D5" s="45" t="s">
        <v>66</v>
      </c>
      <c r="E5" s="45"/>
      <c r="F5" s="45"/>
      <c r="G5" s="45"/>
      <c r="H5" s="45"/>
      <c r="I5" s="45"/>
      <c r="J5" s="45"/>
      <c r="O5" s="44" t="s">
        <v>67</v>
      </c>
      <c r="P5" s="44"/>
      <c r="Q5" s="44"/>
      <c r="R5" s="44"/>
      <c r="S5" s="44"/>
      <c r="T5" s="44"/>
      <c r="U5" s="44"/>
      <c r="Y5" s="44" t="s">
        <v>68</v>
      </c>
      <c r="Z5" s="44"/>
      <c r="AA5" s="44"/>
      <c r="AB5" s="44"/>
      <c r="AC5" s="44"/>
      <c r="AD5" s="44"/>
      <c r="AE5" s="44"/>
      <c r="AH5" s="44" t="s">
        <v>69</v>
      </c>
      <c r="AI5" s="44"/>
      <c r="AJ5" s="44"/>
      <c r="AK5" s="44"/>
      <c r="AL5" s="44"/>
      <c r="AM5" s="44"/>
      <c r="AN5" s="44"/>
    </row>
    <row r="6" spans="3:42" x14ac:dyDescent="0.25">
      <c r="C6" s="23"/>
      <c r="D6" t="s">
        <v>58</v>
      </c>
      <c r="E6" t="s">
        <v>64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  <c r="O6" t="s">
        <v>58</v>
      </c>
      <c r="P6" t="s">
        <v>64</v>
      </c>
      <c r="Q6" t="s">
        <v>59</v>
      </c>
      <c r="R6" t="s">
        <v>60</v>
      </c>
      <c r="S6" t="s">
        <v>61</v>
      </c>
      <c r="T6" t="s">
        <v>62</v>
      </c>
      <c r="U6" t="s">
        <v>63</v>
      </c>
      <c r="Y6" t="s">
        <v>58</v>
      </c>
      <c r="Z6" t="s">
        <v>64</v>
      </c>
      <c r="AA6" t="s">
        <v>59</v>
      </c>
      <c r="AB6" t="s">
        <v>60</v>
      </c>
      <c r="AC6" t="s">
        <v>61</v>
      </c>
      <c r="AD6" t="s">
        <v>62</v>
      </c>
      <c r="AE6" t="s">
        <v>63</v>
      </c>
      <c r="AH6" t="s">
        <v>58</v>
      </c>
      <c r="AI6" t="s">
        <v>64</v>
      </c>
      <c r="AJ6" t="s">
        <v>59</v>
      </c>
      <c r="AK6" t="s">
        <v>60</v>
      </c>
      <c r="AL6" t="s">
        <v>61</v>
      </c>
      <c r="AM6" t="s">
        <v>62</v>
      </c>
      <c r="AN6" t="s">
        <v>63</v>
      </c>
      <c r="AP6" t="s">
        <v>85</v>
      </c>
    </row>
    <row r="7" spans="3:42" x14ac:dyDescent="0.25">
      <c r="C7" s="24">
        <v>43466</v>
      </c>
      <c r="D7" s="19">
        <f>+'Ctagena Lineas Locales-19'!J3/'Ctagena Lineas Locales-19'!F3</f>
        <v>455700.12970168615</v>
      </c>
      <c r="E7">
        <f>+'Barrancabermeja-19'!J3/'Barrancabermeja-19'!F3</f>
        <v>651000.22916507535</v>
      </c>
      <c r="F7">
        <f>+'Apiay-19'!J3/'Apiay-19'!F3</f>
        <v>0</v>
      </c>
      <c r="G7">
        <f>+'Cupiagua-19'!J3/'Cupiagua-19'!F3</f>
        <v>0</v>
      </c>
      <c r="H7">
        <f>+'Cusiana-19'!J3/'Cusiana-19'!F3</f>
        <v>1887899.8519980269</v>
      </c>
      <c r="I7">
        <f>+'Dina-19'!J3/'Dina-19'!F3</f>
        <v>0</v>
      </c>
      <c r="J7">
        <f>+'Floreña-19'!J3/'Floreña-19'!F3</f>
        <v>0</v>
      </c>
      <c r="N7">
        <v>2019</v>
      </c>
      <c r="O7">
        <f>+SUM(D7:D18)</f>
        <v>5323012.8175895819</v>
      </c>
      <c r="P7">
        <f t="shared" ref="P7:T7" si="0">+SUM(E7:E18)</f>
        <v>9983401.4208234679</v>
      </c>
      <c r="Q7">
        <f t="shared" si="0"/>
        <v>0</v>
      </c>
      <c r="R7">
        <f t="shared" si="0"/>
        <v>0</v>
      </c>
      <c r="S7">
        <f t="shared" si="0"/>
        <v>22545348.29797731</v>
      </c>
      <c r="T7">
        <f t="shared" si="0"/>
        <v>0</v>
      </c>
      <c r="U7">
        <f>+SUM(J7:J18)</f>
        <v>0</v>
      </c>
      <c r="X7">
        <v>2019</v>
      </c>
      <c r="Y7" s="19">
        <f>+O7/42</f>
        <v>126738.40041879957</v>
      </c>
      <c r="Z7" s="19">
        <f t="shared" ref="Y7:AE14" si="1">+P7/42</f>
        <v>237700.03382913017</v>
      </c>
      <c r="AA7" s="19">
        <f t="shared" si="1"/>
        <v>0</v>
      </c>
      <c r="AB7" s="19">
        <f t="shared" si="1"/>
        <v>0</v>
      </c>
      <c r="AC7" s="19">
        <f t="shared" si="1"/>
        <v>536794.00709469779</v>
      </c>
      <c r="AD7" s="19">
        <f t="shared" si="1"/>
        <v>0</v>
      </c>
      <c r="AE7" s="19">
        <f t="shared" si="1"/>
        <v>0</v>
      </c>
      <c r="AG7">
        <v>2019</v>
      </c>
      <c r="AH7" s="19">
        <f t="shared" ref="AH7:AN14" si="2">+Y7/365</f>
        <v>347.22849429808105</v>
      </c>
      <c r="AI7" s="19">
        <f t="shared" si="2"/>
        <v>651.23296939487716</v>
      </c>
      <c r="AJ7" s="19">
        <f t="shared" si="2"/>
        <v>0</v>
      </c>
      <c r="AK7" s="19">
        <f t="shared" si="2"/>
        <v>0</v>
      </c>
      <c r="AL7" s="19">
        <f t="shared" si="2"/>
        <v>1470.6685125882132</v>
      </c>
      <c r="AM7" s="19">
        <f t="shared" si="2"/>
        <v>0</v>
      </c>
      <c r="AN7" s="19">
        <f t="shared" si="2"/>
        <v>0</v>
      </c>
      <c r="AP7" s="16">
        <f>+SUM(AH7:AN7)</f>
        <v>2469.1299762811714</v>
      </c>
    </row>
    <row r="8" spans="3:42" x14ac:dyDescent="0.25">
      <c r="C8" s="24">
        <v>43497</v>
      </c>
      <c r="D8" s="19">
        <f>+'Ctagena Lineas Locales-19'!J4/'Ctagena Lineas Locales-19'!F4</f>
        <v>411600.00000000006</v>
      </c>
      <c r="E8">
        <f>+'Barrancabermeja-19'!J4/'Barrancabermeja-19'!F4</f>
        <v>588000.00000000012</v>
      </c>
      <c r="F8">
        <f>+'Apiay-19'!J4/'Apiay-19'!F4</f>
        <v>0</v>
      </c>
      <c r="G8">
        <f>+'Cupiagua-19'!J4/'Cupiagua-19'!F4</f>
        <v>0</v>
      </c>
      <c r="H8">
        <f>+'Cusiana-19'!J4/'Cusiana-19'!F4</f>
        <v>1705199.8026640357</v>
      </c>
      <c r="I8">
        <f>+'Dina-19'!J4/'Dina-19'!F4</f>
        <v>0</v>
      </c>
      <c r="J8">
        <f>+'Floreña-19'!J4/'Floreña-19'!F4</f>
        <v>0</v>
      </c>
      <c r="N8">
        <v>2020</v>
      </c>
      <c r="O8">
        <f>+SUM(D19:D30)</f>
        <v>5380201.8158236053</v>
      </c>
      <c r="P8">
        <f t="shared" ref="P8:U8" si="3">+SUM(E19:E30)</f>
        <v>6954444.1219158201</v>
      </c>
      <c r="Q8">
        <f t="shared" si="3"/>
        <v>0</v>
      </c>
      <c r="R8">
        <f t="shared" si="3"/>
        <v>8996316.7242229898</v>
      </c>
      <c r="S8">
        <f t="shared" si="3"/>
        <v>100723603.35471141</v>
      </c>
      <c r="T8">
        <f t="shared" si="3"/>
        <v>0</v>
      </c>
      <c r="U8">
        <f t="shared" si="3"/>
        <v>0</v>
      </c>
      <c r="X8">
        <v>2020</v>
      </c>
      <c r="Y8" s="19">
        <f t="shared" si="1"/>
        <v>128100.04323389537</v>
      </c>
      <c r="Z8" s="19">
        <f t="shared" si="1"/>
        <v>165582.00290275761</v>
      </c>
      <c r="AA8" s="19">
        <f t="shared" si="1"/>
        <v>0</v>
      </c>
      <c r="AB8" s="19">
        <f t="shared" si="1"/>
        <v>214198.01724340452</v>
      </c>
      <c r="AC8" s="19">
        <f t="shared" si="1"/>
        <v>2398181.0322550335</v>
      </c>
      <c r="AD8" s="19">
        <f t="shared" si="1"/>
        <v>0</v>
      </c>
      <c r="AE8" s="19">
        <f t="shared" si="1"/>
        <v>0</v>
      </c>
      <c r="AG8">
        <v>2020</v>
      </c>
      <c r="AH8" s="19">
        <f t="shared" si="2"/>
        <v>350.95902255861745</v>
      </c>
      <c r="AI8" s="19">
        <f t="shared" si="2"/>
        <v>453.64932302125374</v>
      </c>
      <c r="AJ8" s="19">
        <f t="shared" si="2"/>
        <v>0</v>
      </c>
      <c r="AK8" s="19">
        <f t="shared" si="2"/>
        <v>586.84388285864247</v>
      </c>
      <c r="AL8" s="19">
        <f t="shared" si="2"/>
        <v>6570.3589924795442</v>
      </c>
      <c r="AM8" s="19">
        <f t="shared" si="2"/>
        <v>0</v>
      </c>
      <c r="AN8" s="19">
        <f t="shared" si="2"/>
        <v>0</v>
      </c>
      <c r="AP8" s="16">
        <f t="shared" ref="AP8:AP14" si="4">+SUM(AH8:AN8)</f>
        <v>7961.8112209180581</v>
      </c>
    </row>
    <row r="9" spans="3:42" x14ac:dyDescent="0.25">
      <c r="C9" s="24">
        <v>43525</v>
      </c>
      <c r="D9" s="19">
        <f>+'Ctagena Lineas Locales-19'!J5/'Ctagena Lineas Locales-19'!F5</f>
        <v>455700.12970168615</v>
      </c>
      <c r="E9">
        <f>+'Barrancabermeja-19'!J5/'Barrancabermeja-19'!F5</f>
        <v>651000.22916507535</v>
      </c>
      <c r="F9">
        <f>+'Apiay-19'!J5/'Apiay-19'!F5</f>
        <v>0</v>
      </c>
      <c r="G9">
        <f>+'Cupiagua-19'!J5/'Cupiagua-19'!F5</f>
        <v>0</v>
      </c>
      <c r="H9">
        <f>+'Cusiana-19'!J5/'Cusiana-19'!F5</f>
        <v>1887899.8519980269</v>
      </c>
      <c r="I9">
        <f>+'Dina-19'!J5/'Dina-19'!F5</f>
        <v>0</v>
      </c>
      <c r="J9">
        <f>+'Floreña-19'!J5/'Floreña-19'!F5</f>
        <v>0</v>
      </c>
      <c r="N9">
        <v>2021</v>
      </c>
      <c r="O9">
        <f>+SUM(D31:D42)</f>
        <v>7079101.4267185479</v>
      </c>
      <c r="P9">
        <f t="shared" ref="P9:U9" si="5">+SUM(E31:E42)</f>
        <v>6132000.4583301507</v>
      </c>
      <c r="Q9">
        <f t="shared" si="5"/>
        <v>0</v>
      </c>
      <c r="R9">
        <f t="shared" si="5"/>
        <v>12103056.240749879</v>
      </c>
      <c r="S9">
        <f t="shared" si="5"/>
        <v>113442001.48001975</v>
      </c>
      <c r="T9">
        <f t="shared" si="5"/>
        <v>0</v>
      </c>
      <c r="U9">
        <f t="shared" si="5"/>
        <v>0</v>
      </c>
      <c r="X9">
        <v>2021</v>
      </c>
      <c r="Y9" s="19">
        <f t="shared" si="1"/>
        <v>168550.03396948925</v>
      </c>
      <c r="Z9" s="19">
        <f t="shared" si="1"/>
        <v>146000.01091262265</v>
      </c>
      <c r="AA9" s="19">
        <f t="shared" si="1"/>
        <v>0</v>
      </c>
      <c r="AB9" s="19">
        <f t="shared" si="1"/>
        <v>288168.00573213998</v>
      </c>
      <c r="AC9" s="19">
        <f t="shared" si="1"/>
        <v>2701000.0352385654</v>
      </c>
      <c r="AD9" s="19">
        <f t="shared" si="1"/>
        <v>0</v>
      </c>
      <c r="AE9" s="19">
        <f t="shared" si="1"/>
        <v>0</v>
      </c>
      <c r="AG9">
        <v>2021</v>
      </c>
      <c r="AH9" s="19">
        <f t="shared" si="2"/>
        <v>461.78091498490204</v>
      </c>
      <c r="AI9" s="19">
        <f t="shared" si="2"/>
        <v>400.00002989759628</v>
      </c>
      <c r="AJ9" s="19">
        <f t="shared" si="2"/>
        <v>0</v>
      </c>
      <c r="AK9" s="19">
        <f t="shared" si="2"/>
        <v>789.50138556750676</v>
      </c>
      <c r="AL9" s="19">
        <f t="shared" si="2"/>
        <v>7400.0000965440149</v>
      </c>
      <c r="AM9" s="19">
        <f t="shared" si="2"/>
        <v>0</v>
      </c>
      <c r="AN9" s="19">
        <f t="shared" si="2"/>
        <v>0</v>
      </c>
      <c r="AP9" s="16">
        <f t="shared" si="4"/>
        <v>9051.2824269940193</v>
      </c>
    </row>
    <row r="10" spans="3:42" x14ac:dyDescent="0.25">
      <c r="C10" s="24">
        <v>43556</v>
      </c>
      <c r="D10" s="19">
        <f>+'Ctagena Lineas Locales-19'!J6/'Ctagena Lineas Locales-19'!F6</f>
        <v>441000.2594033723</v>
      </c>
      <c r="E10">
        <f>+'Barrancabermeja-19'!J6/'Barrancabermeja-19'!F6</f>
        <v>630000.00000000012</v>
      </c>
      <c r="F10">
        <f>+'Apiay-19'!J6/'Apiay-19'!F6</f>
        <v>0</v>
      </c>
      <c r="G10">
        <f>+'Cupiagua-19'!J6/'Cupiagua-19'!F6</f>
        <v>0</v>
      </c>
      <c r="H10">
        <f>+'Cusiana-19'!J6/'Cusiana-19'!F6</f>
        <v>1827000.0000000002</v>
      </c>
      <c r="I10">
        <f>+'Dina-19'!J6/'Dina-19'!F6</f>
        <v>0</v>
      </c>
      <c r="J10">
        <f>+'Floreña-19'!J6/'Floreña-19'!F6</f>
        <v>0</v>
      </c>
      <c r="N10">
        <v>2022</v>
      </c>
      <c r="O10" s="19">
        <f t="shared" ref="O10:U10" si="6">+SUM(D43:D54)</f>
        <v>5562900</v>
      </c>
      <c r="P10" s="19">
        <f t="shared" si="6"/>
        <v>21850653.233773589</v>
      </c>
      <c r="Q10" s="19">
        <f t="shared" si="6"/>
        <v>6112764</v>
      </c>
      <c r="R10" s="19">
        <f t="shared" si="6"/>
        <v>8933610</v>
      </c>
      <c r="S10" s="19">
        <f t="shared" si="6"/>
        <v>33634184.660637118</v>
      </c>
      <c r="T10" s="19">
        <f t="shared" si="6"/>
        <v>0</v>
      </c>
      <c r="U10" s="19">
        <f t="shared" si="6"/>
        <v>66</v>
      </c>
      <c r="X10">
        <v>2022</v>
      </c>
      <c r="Y10" s="19">
        <f t="shared" si="1"/>
        <v>132450</v>
      </c>
      <c r="Z10" s="19">
        <f t="shared" si="1"/>
        <v>520253.64842318068</v>
      </c>
      <c r="AA10" s="19">
        <f t="shared" si="1"/>
        <v>145542</v>
      </c>
      <c r="AB10" s="19">
        <f t="shared" si="1"/>
        <v>212705</v>
      </c>
      <c r="AC10" s="19">
        <f t="shared" si="1"/>
        <v>800813.9204913599</v>
      </c>
      <c r="AD10" s="19">
        <f t="shared" si="1"/>
        <v>0</v>
      </c>
      <c r="AE10" s="19">
        <f t="shared" si="1"/>
        <v>1.5714285714285714</v>
      </c>
      <c r="AG10">
        <v>2022</v>
      </c>
      <c r="AH10" s="19">
        <f t="shared" si="2"/>
        <v>362.8767123287671</v>
      </c>
      <c r="AI10" s="19">
        <f t="shared" si="2"/>
        <v>1425.3524614333717</v>
      </c>
      <c r="AJ10" s="19">
        <f t="shared" si="2"/>
        <v>398.74520547945207</v>
      </c>
      <c r="AK10" s="19">
        <f t="shared" si="2"/>
        <v>582.7534246575342</v>
      </c>
      <c r="AL10" s="19">
        <f t="shared" si="2"/>
        <v>2194.0107410722189</v>
      </c>
      <c r="AM10" s="19">
        <f t="shared" si="2"/>
        <v>0</v>
      </c>
      <c r="AN10" s="19">
        <f t="shared" si="2"/>
        <v>4.3052837573385521E-3</v>
      </c>
      <c r="AP10" s="16">
        <f t="shared" si="4"/>
        <v>4963.7428502551011</v>
      </c>
    </row>
    <row r="11" spans="3:42" x14ac:dyDescent="0.25">
      <c r="C11" s="24">
        <v>43586</v>
      </c>
      <c r="D11" s="19">
        <f>+'Ctagena Lineas Locales-19'!J7/'Ctagena Lineas Locales-19'!F7</f>
        <v>455700.12970168615</v>
      </c>
      <c r="E11">
        <f>+'Barrancabermeja-19'!J7/'Barrancabermeja-19'!F7</f>
        <v>651000.22916507535</v>
      </c>
      <c r="F11">
        <f>+'Apiay-19'!J7/'Apiay-19'!F7</f>
        <v>0</v>
      </c>
      <c r="G11">
        <f>+'Cupiagua-19'!J7/'Cupiagua-19'!F7</f>
        <v>0</v>
      </c>
      <c r="H11">
        <f>+'Cusiana-19'!J7/'Cusiana-19'!F7</f>
        <v>1887899.8519980269</v>
      </c>
      <c r="I11">
        <f>+'Dina-19'!J7/'Dina-19'!F7</f>
        <v>0</v>
      </c>
      <c r="J11">
        <f>+'Floreña-19'!J7/'Floreña-19'!F7</f>
        <v>0</v>
      </c>
      <c r="N11">
        <v>2023</v>
      </c>
      <c r="O11" s="19">
        <f t="shared" ref="O11:U11" si="7">+SUM(D55:D66)</f>
        <v>6132000</v>
      </c>
      <c r="P11" s="19">
        <f t="shared" si="7"/>
        <v>22995000.000000004</v>
      </c>
      <c r="Q11" s="19">
        <f t="shared" si="7"/>
        <v>4728654</v>
      </c>
      <c r="R11" s="19">
        <f t="shared" si="7"/>
        <v>0</v>
      </c>
      <c r="S11" s="19">
        <f t="shared" si="7"/>
        <v>47214687.812608667</v>
      </c>
      <c r="T11" s="19">
        <f t="shared" si="7"/>
        <v>0</v>
      </c>
      <c r="U11" s="19">
        <f t="shared" si="7"/>
        <v>210</v>
      </c>
      <c r="X11">
        <v>2023</v>
      </c>
      <c r="Y11" s="19">
        <f t="shared" si="1"/>
        <v>146000</v>
      </c>
      <c r="Z11" s="19">
        <f t="shared" si="1"/>
        <v>547500.00000000012</v>
      </c>
      <c r="AA11" s="19">
        <f t="shared" si="1"/>
        <v>112587</v>
      </c>
      <c r="AB11" s="19">
        <f t="shared" si="1"/>
        <v>0</v>
      </c>
      <c r="AC11" s="19">
        <f t="shared" si="1"/>
        <v>1124159.2336335396</v>
      </c>
      <c r="AD11" s="19">
        <f t="shared" si="1"/>
        <v>0</v>
      </c>
      <c r="AE11" s="19">
        <f t="shared" si="1"/>
        <v>5</v>
      </c>
      <c r="AG11">
        <v>2023</v>
      </c>
      <c r="AH11" s="19">
        <f t="shared" si="2"/>
        <v>400</v>
      </c>
      <c r="AI11" s="19">
        <f t="shared" si="2"/>
        <v>1500.0000000000002</v>
      </c>
      <c r="AJ11" s="19">
        <f t="shared" si="2"/>
        <v>308.45753424657534</v>
      </c>
      <c r="AK11" s="19">
        <f t="shared" si="2"/>
        <v>0</v>
      </c>
      <c r="AL11" s="19">
        <f t="shared" si="2"/>
        <v>3079.8883113247662</v>
      </c>
      <c r="AM11" s="19">
        <f t="shared" si="2"/>
        <v>0</v>
      </c>
      <c r="AN11" s="19">
        <f t="shared" si="2"/>
        <v>1.3698630136986301E-2</v>
      </c>
      <c r="AP11" s="16">
        <f t="shared" si="4"/>
        <v>5288.3595442014785</v>
      </c>
    </row>
    <row r="12" spans="3:42" x14ac:dyDescent="0.25">
      <c r="C12" s="24">
        <v>43617</v>
      </c>
      <c r="D12" s="19">
        <f>+'Ctagena Lineas Locales-19'!J8/'Ctagena Lineas Locales-19'!F8</f>
        <v>398511.13146766217</v>
      </c>
      <c r="E12">
        <f>+'Barrancabermeja-19'!J8/'Barrancabermeja-19'!F8</f>
        <v>630000.00000000012</v>
      </c>
      <c r="F12">
        <f>+'Apiay-19'!J8/'Apiay-19'!F8</f>
        <v>0</v>
      </c>
      <c r="G12">
        <f>+'Cupiagua-19'!J8/'Cupiagua-19'!F8</f>
        <v>0</v>
      </c>
      <c r="H12">
        <f>+'Cusiana-19'!J8/'Cusiana-19'!F8</f>
        <v>1827000.0000000002</v>
      </c>
      <c r="I12">
        <f>+'Dina-19'!J8/'Dina-19'!F8</f>
        <v>0</v>
      </c>
      <c r="J12">
        <f>+'Floreña-19'!J8/'Floreña-19'!F8</f>
        <v>0</v>
      </c>
      <c r="N12">
        <v>2024</v>
      </c>
      <c r="O12" s="19">
        <f t="shared" ref="O12:U12" si="8">+SUM(D67:D78)</f>
        <v>6148800</v>
      </c>
      <c r="P12" s="19">
        <f t="shared" si="8"/>
        <v>23058000.000000004</v>
      </c>
      <c r="Q12" s="19">
        <f t="shared" si="8"/>
        <v>3992016</v>
      </c>
      <c r="R12" s="19">
        <f t="shared" si="8"/>
        <v>0</v>
      </c>
      <c r="S12" s="19">
        <f t="shared" si="8"/>
        <v>47894229.563479871</v>
      </c>
      <c r="T12" s="19">
        <f t="shared" si="8"/>
        <v>0</v>
      </c>
      <c r="U12" s="19">
        <f t="shared" si="8"/>
        <v>354</v>
      </c>
      <c r="X12">
        <v>2024</v>
      </c>
      <c r="Y12" s="19">
        <f t="shared" si="1"/>
        <v>146400</v>
      </c>
      <c r="Z12" s="19">
        <f t="shared" si="1"/>
        <v>549000.00000000012</v>
      </c>
      <c r="AA12" s="19">
        <f t="shared" si="1"/>
        <v>95048</v>
      </c>
      <c r="AB12" s="19">
        <f t="shared" si="1"/>
        <v>0</v>
      </c>
      <c r="AC12" s="19">
        <f t="shared" si="1"/>
        <v>1140338.7991304731</v>
      </c>
      <c r="AD12" s="19">
        <f t="shared" si="1"/>
        <v>0</v>
      </c>
      <c r="AE12" s="19">
        <f t="shared" si="1"/>
        <v>8.4285714285714288</v>
      </c>
      <c r="AG12">
        <v>2024</v>
      </c>
      <c r="AH12" s="19">
        <f t="shared" si="2"/>
        <v>401.09589041095893</v>
      </c>
      <c r="AI12" s="19">
        <f t="shared" si="2"/>
        <v>1504.1095890410961</v>
      </c>
      <c r="AJ12" s="19">
        <f t="shared" si="2"/>
        <v>260.40547945205481</v>
      </c>
      <c r="AK12" s="19">
        <f t="shared" si="2"/>
        <v>0</v>
      </c>
      <c r="AL12" s="19">
        <f t="shared" si="2"/>
        <v>3124.2158880286934</v>
      </c>
      <c r="AM12" s="19">
        <f t="shared" si="2"/>
        <v>0</v>
      </c>
      <c r="AN12" s="19">
        <f t="shared" si="2"/>
        <v>2.3091976516634052E-2</v>
      </c>
      <c r="AP12" s="16">
        <f t="shared" si="4"/>
        <v>5289.8499389093195</v>
      </c>
    </row>
    <row r="13" spans="3:42" x14ac:dyDescent="0.25">
      <c r="C13" s="24">
        <v>43647</v>
      </c>
      <c r="D13" s="19">
        <f>+'Ctagena Lineas Locales-19'!J9/'Ctagena Lineas Locales-19'!F9</f>
        <v>455700.12970168615</v>
      </c>
      <c r="E13">
        <f>+'Barrancabermeja-19'!J9/'Barrancabermeja-19'!F9</f>
        <v>1041600.1833320603</v>
      </c>
      <c r="F13">
        <f>+'Apiay-19'!J9/'Apiay-19'!F9</f>
        <v>0</v>
      </c>
      <c r="G13">
        <f>+'Cupiagua-19'!J9/'Cupiagua-19'!F9</f>
        <v>0</v>
      </c>
      <c r="H13">
        <f>+'Cusiana-19'!J9/'Cusiana-19'!F9</f>
        <v>1941282.190429206</v>
      </c>
      <c r="I13">
        <f>+'Dina-19'!J9/'Dina-19'!F9</f>
        <v>0</v>
      </c>
      <c r="J13">
        <f>+'Floreña-19'!J9/'Floreña-19'!F9</f>
        <v>0</v>
      </c>
      <c r="N13">
        <v>2025</v>
      </c>
      <c r="O13" s="19">
        <f t="shared" ref="O13:U13" si="9">+SUM(D79:D90)</f>
        <v>6132000</v>
      </c>
      <c r="P13" s="19">
        <f t="shared" si="9"/>
        <v>22995000.000000004</v>
      </c>
      <c r="Q13" s="19">
        <f t="shared" si="9"/>
        <v>0</v>
      </c>
      <c r="R13" s="19">
        <f t="shared" si="9"/>
        <v>0</v>
      </c>
      <c r="S13" s="19">
        <f t="shared" si="9"/>
        <v>48421338.000000007</v>
      </c>
      <c r="T13" s="19">
        <f t="shared" si="9"/>
        <v>0</v>
      </c>
      <c r="U13" s="19">
        <f t="shared" si="9"/>
        <v>498</v>
      </c>
      <c r="X13">
        <v>2025</v>
      </c>
      <c r="Y13" s="19">
        <f t="shared" si="1"/>
        <v>146000</v>
      </c>
      <c r="Z13" s="19">
        <f t="shared" si="1"/>
        <v>547500.00000000012</v>
      </c>
      <c r="AA13" s="19">
        <f t="shared" si="1"/>
        <v>0</v>
      </c>
      <c r="AB13" s="19">
        <f t="shared" si="1"/>
        <v>0</v>
      </c>
      <c r="AC13" s="19">
        <f t="shared" si="1"/>
        <v>1152889.0000000002</v>
      </c>
      <c r="AD13" s="19">
        <f t="shared" si="1"/>
        <v>0</v>
      </c>
      <c r="AE13" s="19">
        <f t="shared" si="1"/>
        <v>11.857142857142858</v>
      </c>
      <c r="AG13">
        <v>2025</v>
      </c>
      <c r="AH13" s="19">
        <f t="shared" si="2"/>
        <v>400</v>
      </c>
      <c r="AI13" s="19">
        <f t="shared" si="2"/>
        <v>1500.0000000000002</v>
      </c>
      <c r="AJ13" s="19">
        <f t="shared" si="2"/>
        <v>0</v>
      </c>
      <c r="AK13" s="19">
        <f t="shared" si="2"/>
        <v>0</v>
      </c>
      <c r="AL13" s="19">
        <f t="shared" si="2"/>
        <v>3158.6000000000008</v>
      </c>
      <c r="AM13" s="19">
        <f t="shared" si="2"/>
        <v>0</v>
      </c>
      <c r="AN13" s="19">
        <f t="shared" si="2"/>
        <v>3.2485322896281803E-2</v>
      </c>
      <c r="AP13" s="16">
        <f t="shared" si="4"/>
        <v>5058.632485322898</v>
      </c>
    </row>
    <row r="14" spans="3:42" x14ac:dyDescent="0.25">
      <c r="C14" s="24">
        <v>43678</v>
      </c>
      <c r="D14" s="19">
        <f>+'Ctagena Lineas Locales-19'!J10/'Ctagena Lineas Locales-19'!F10</f>
        <v>455700.12970168615</v>
      </c>
      <c r="E14">
        <f>+'Barrancabermeja-19'!J10/'Barrancabermeja-19'!F10</f>
        <v>1041600.1833320603</v>
      </c>
      <c r="F14">
        <f>+'Apiay-19'!J10/'Apiay-19'!F10</f>
        <v>0</v>
      </c>
      <c r="G14">
        <f>+'Cupiagua-19'!J10/'Cupiagua-19'!F10</f>
        <v>0</v>
      </c>
      <c r="H14">
        <f>+'Cusiana-19'!J10/'Cusiana-19'!F10</f>
        <v>1941282.190429206</v>
      </c>
      <c r="I14">
        <f>+'Dina-19'!J10/'Dina-19'!F10</f>
        <v>0</v>
      </c>
      <c r="J14">
        <f>+'Floreña-19'!J10/'Floreña-19'!F10</f>
        <v>0</v>
      </c>
      <c r="N14">
        <v>2026</v>
      </c>
      <c r="O14" s="19">
        <f t="shared" ref="O14:U14" si="10">+SUM(D91:D102)</f>
        <v>6132000</v>
      </c>
      <c r="P14" s="19">
        <f t="shared" si="10"/>
        <v>22995000.000000004</v>
      </c>
      <c r="Q14" s="19">
        <f t="shared" si="10"/>
        <v>0</v>
      </c>
      <c r="R14" s="19">
        <f t="shared" si="10"/>
        <v>0</v>
      </c>
      <c r="S14" s="19">
        <f t="shared" si="10"/>
        <v>48421338.000000007</v>
      </c>
      <c r="T14" s="19">
        <f t="shared" si="10"/>
        <v>0</v>
      </c>
      <c r="U14" s="19">
        <f t="shared" si="10"/>
        <v>642</v>
      </c>
      <c r="X14">
        <v>2026</v>
      </c>
      <c r="Y14" s="19">
        <f t="shared" si="1"/>
        <v>146000</v>
      </c>
      <c r="Z14" s="19">
        <f t="shared" si="1"/>
        <v>547500.00000000012</v>
      </c>
      <c r="AA14" s="19">
        <f t="shared" si="1"/>
        <v>0</v>
      </c>
      <c r="AB14" s="19">
        <f t="shared" si="1"/>
        <v>0</v>
      </c>
      <c r="AC14" s="19">
        <f t="shared" si="1"/>
        <v>1152889.0000000002</v>
      </c>
      <c r="AD14" s="19">
        <f t="shared" si="1"/>
        <v>0</v>
      </c>
      <c r="AE14" s="19">
        <f t="shared" si="1"/>
        <v>15.285714285714286</v>
      </c>
      <c r="AG14">
        <v>2026</v>
      </c>
      <c r="AH14" s="19">
        <f t="shared" si="2"/>
        <v>400</v>
      </c>
      <c r="AI14" s="19">
        <f t="shared" si="2"/>
        <v>1500.0000000000002</v>
      </c>
      <c r="AJ14" s="19">
        <f t="shared" si="2"/>
        <v>0</v>
      </c>
      <c r="AK14" s="19">
        <f t="shared" si="2"/>
        <v>0</v>
      </c>
      <c r="AL14" s="19">
        <f t="shared" si="2"/>
        <v>3158.6000000000008</v>
      </c>
      <c r="AM14" s="19">
        <f t="shared" si="2"/>
        <v>0</v>
      </c>
      <c r="AN14" s="19">
        <f t="shared" si="2"/>
        <v>4.187866927592955E-2</v>
      </c>
      <c r="AP14" s="16">
        <f t="shared" si="4"/>
        <v>5058.6418786692775</v>
      </c>
    </row>
    <row r="15" spans="3:42" x14ac:dyDescent="0.25">
      <c r="C15" s="24">
        <v>43709</v>
      </c>
      <c r="D15" s="19">
        <f>+'Ctagena Lineas Locales-19'!J11/'Ctagena Lineas Locales-19'!F11</f>
        <v>441000.2594033723</v>
      </c>
      <c r="E15">
        <f>+'Barrancabermeja-19'!J11/'Barrancabermeja-19'!F11</f>
        <v>1008000.0000000002</v>
      </c>
      <c r="F15">
        <f>+'Apiay-19'!J11/'Apiay-19'!F11</f>
        <v>0</v>
      </c>
      <c r="G15">
        <f>+'Cupiagua-19'!J11/'Cupiagua-19'!F11</f>
        <v>0</v>
      </c>
      <c r="H15">
        <f>+'Cusiana-19'!J11/'Cusiana-19'!F11</f>
        <v>1878660.0888011842</v>
      </c>
      <c r="I15">
        <f>+'Dina-19'!J11/'Dina-19'!F11</f>
        <v>0</v>
      </c>
      <c r="J15">
        <f>+'Floreña-19'!J11/'Floreña-19'!F11</f>
        <v>0</v>
      </c>
    </row>
    <row r="16" spans="3:42" x14ac:dyDescent="0.25">
      <c r="C16" s="24">
        <v>43739</v>
      </c>
      <c r="D16" s="19">
        <f>+'Ctagena Lineas Locales-19'!J12/'Ctagena Lineas Locales-19'!F12</f>
        <v>455700.12970168615</v>
      </c>
      <c r="E16">
        <f>+'Barrancabermeja-19'!J12/'Barrancabermeja-19'!F12</f>
        <v>1041600.1833320603</v>
      </c>
      <c r="F16">
        <f>+'Apiay-19'!J12/'Apiay-19'!F12</f>
        <v>0</v>
      </c>
      <c r="G16">
        <f>+'Cupiagua-19'!J12/'Cupiagua-19'!F12</f>
        <v>0</v>
      </c>
      <c r="H16">
        <f>+'Cusiana-19'!J12/'Cusiana-19'!F12</f>
        <v>1941282.190429206</v>
      </c>
      <c r="I16">
        <f>+'Dina-19'!J12/'Dina-19'!F12</f>
        <v>0</v>
      </c>
      <c r="J16">
        <f>+'Floreña-19'!J12/'Floreña-19'!F12</f>
        <v>0</v>
      </c>
    </row>
    <row r="17" spans="3:21" x14ac:dyDescent="0.25">
      <c r="C17" s="24">
        <v>43770</v>
      </c>
      <c r="D17" s="19">
        <f>+'Ctagena Lineas Locales-19'!J13/'Ctagena Lineas Locales-19'!F13</f>
        <v>441000.2594033723</v>
      </c>
      <c r="E17">
        <f>+'Barrancabermeja-19'!J13/'Barrancabermeja-19'!F13</f>
        <v>1008000.0000000002</v>
      </c>
      <c r="F17">
        <f>+'Apiay-19'!J13/'Apiay-19'!F13</f>
        <v>0</v>
      </c>
      <c r="G17">
        <f>+'Cupiagua-19'!J13/'Cupiagua-19'!F13</f>
        <v>0</v>
      </c>
      <c r="H17">
        <f>+'Cusiana-19'!J13/'Cusiana-19'!F13</f>
        <v>1878660.0888011842</v>
      </c>
      <c r="I17">
        <f>+'Dina-19'!J13/'Dina-19'!F13</f>
        <v>0</v>
      </c>
      <c r="J17">
        <f>+'Floreña-19'!J13/'Floreña-19'!F13</f>
        <v>0</v>
      </c>
    </row>
    <row r="18" spans="3:21" x14ac:dyDescent="0.25">
      <c r="C18" s="24">
        <v>43800</v>
      </c>
      <c r="D18" s="19">
        <f>+'Ctagena Lineas Locales-19'!J14/'Ctagena Lineas Locales-19'!F14</f>
        <v>455700.12970168615</v>
      </c>
      <c r="E18">
        <f>+'Barrancabermeja-19'!J14/'Barrancabermeja-19'!F14</f>
        <v>1041600.1833320603</v>
      </c>
      <c r="F18">
        <f>+'Apiay-19'!J14/'Apiay-19'!F14</f>
        <v>0</v>
      </c>
      <c r="G18">
        <f>+'Cupiagua-19'!J14/'Cupiagua-19'!F14</f>
        <v>0</v>
      </c>
      <c r="H18">
        <f>+'Cusiana-19'!J14/'Cusiana-19'!F14</f>
        <v>1941282.190429206</v>
      </c>
      <c r="I18">
        <f>+'Dina-19'!J14/'Dina-19'!F14</f>
        <v>0</v>
      </c>
      <c r="J18">
        <f>+'Floreña-19'!J14/'Floreña-19'!F14</f>
        <v>0</v>
      </c>
    </row>
    <row r="19" spans="3:21" x14ac:dyDescent="0.25">
      <c r="C19" s="24">
        <v>43831</v>
      </c>
      <c r="D19" s="19">
        <f>+'Ctagena Lineas Locales-19'!J15/'Ctagena Lineas Locales-19'!F15</f>
        <v>455700.12970168615</v>
      </c>
      <c r="E19">
        <f>+'Barrancabermeja-19'!J15/'Barrancabermeja-19'!F15</f>
        <v>911400.04583301523</v>
      </c>
      <c r="F19">
        <f>+'Apiay-19'!J15/'Apiay-19'!F15</f>
        <v>0</v>
      </c>
      <c r="G19">
        <f>+'Cupiagua-19'!J15/'Cupiagua-19'!F15</f>
        <v>0</v>
      </c>
      <c r="H19">
        <f>+'Cusiana-19'!J15/'Cusiana-19'!F15</f>
        <v>5196282.190429206</v>
      </c>
      <c r="I19">
        <f>+'Dina-19'!J15/'Dina-19'!F15</f>
        <v>0</v>
      </c>
      <c r="J19">
        <f>+'Floreña-19'!J15/'Floreña-19'!F15</f>
        <v>0</v>
      </c>
    </row>
    <row r="20" spans="3:21" x14ac:dyDescent="0.25">
      <c r="C20" s="24">
        <v>43862</v>
      </c>
      <c r="D20" s="19">
        <f>+'Ctagena Lineas Locales-19'!J16/'Ctagena Lineas Locales-19'!F16</f>
        <v>426299.87029831391</v>
      </c>
      <c r="E20">
        <f>+'Barrancabermeja-19'!J16/'Barrancabermeja-19'!F16</f>
        <v>487199.90833397</v>
      </c>
      <c r="F20">
        <f>+'Apiay-19'!J16/'Apiay-19'!F16</f>
        <v>0</v>
      </c>
      <c r="G20">
        <f>+'Cupiagua-19'!J16/'Cupiagua-19'!F16</f>
        <v>0</v>
      </c>
      <c r="H20">
        <f>+'Cusiana-19'!J16/'Cusiana-19'!F16</f>
        <v>4861037.9871731633</v>
      </c>
      <c r="I20">
        <f>+'Dina-19'!J16/'Dina-19'!F16</f>
        <v>0</v>
      </c>
      <c r="J20">
        <f>+'Floreña-19'!J16/'Floreña-19'!F16</f>
        <v>0</v>
      </c>
    </row>
    <row r="21" spans="3:21" x14ac:dyDescent="0.25">
      <c r="C21" s="24">
        <v>43891</v>
      </c>
      <c r="D21" s="19">
        <f>+'Ctagena Lineas Locales-19'!J17/'Ctagena Lineas Locales-19'!F17</f>
        <v>455700.12970168615</v>
      </c>
      <c r="E21">
        <f>+'Barrancabermeja-19'!J17/'Barrancabermeja-19'!F17</f>
        <v>520800.09166603017</v>
      </c>
      <c r="F21">
        <f>+'Apiay-19'!J17/'Apiay-19'!F17</f>
        <v>0</v>
      </c>
      <c r="G21">
        <f>+'Cupiagua-19'!J17/'Cupiagua-19'!F17</f>
        <v>0</v>
      </c>
      <c r="H21">
        <f>+'Cusiana-19'!J17/'Cusiana-19'!F17</f>
        <v>5196282.190429206</v>
      </c>
      <c r="I21">
        <f>+'Dina-19'!J17/'Dina-19'!F17</f>
        <v>0</v>
      </c>
      <c r="J21">
        <f>+'Floreña-19'!J17/'Floreña-19'!F17</f>
        <v>0</v>
      </c>
    </row>
    <row r="22" spans="3:21" x14ac:dyDescent="0.25">
      <c r="C22" s="24">
        <v>43922</v>
      </c>
      <c r="D22" s="19">
        <f>+'Ctagena Lineas Locales-19'!J18/'Ctagena Lineas Locales-19'!F18</f>
        <v>441000.2594033723</v>
      </c>
      <c r="E22">
        <f>+'Barrancabermeja-19'!J18/'Barrancabermeja-19'!F18</f>
        <v>504000.00000000012</v>
      </c>
      <c r="F22">
        <f>+'Apiay-19'!J18/'Apiay-19'!F18</f>
        <v>0</v>
      </c>
      <c r="G22">
        <f>+'Cupiagua-19'!J18/'Cupiagua-19'!F18</f>
        <v>864360.13813517522</v>
      </c>
      <c r="H22">
        <f>+'Cusiana-19'!J18/'Cusiana-19'!F18</f>
        <v>9324000.0000000019</v>
      </c>
      <c r="I22">
        <f>+'Dina-19'!J18/'Dina-19'!F18</f>
        <v>0</v>
      </c>
      <c r="J22">
        <f>+'Floreña-19'!J18/'Floreña-19'!F18</f>
        <v>0</v>
      </c>
    </row>
    <row r="23" spans="3:21" x14ac:dyDescent="0.25">
      <c r="C23" s="24">
        <v>43952</v>
      </c>
      <c r="D23" s="19">
        <f>+'Ctagena Lineas Locales-19'!J19/'Ctagena Lineas Locales-19'!F19</f>
        <v>455700.12970168615</v>
      </c>
      <c r="E23">
        <f>+'Barrancabermeja-19'!J19/'Barrancabermeja-19'!F19</f>
        <v>493457.94820869312</v>
      </c>
      <c r="F23">
        <f>+'Apiay-19'!J19/'Apiay-19'!F19</f>
        <v>0</v>
      </c>
      <c r="G23">
        <f>+'Cupiagua-19'!J19/'Cupiagua-19'!F19</f>
        <v>923117.90823877673</v>
      </c>
      <c r="H23">
        <f>+'Cusiana-19'!J19/'Cusiana-19'!F19</f>
        <v>9634800.1973359659</v>
      </c>
      <c r="I23">
        <f>+'Dina-19'!J19/'Dina-19'!F19</f>
        <v>0</v>
      </c>
      <c r="J23">
        <f>+'Floreña-19'!J19/'Floreña-19'!F19</f>
        <v>0</v>
      </c>
    </row>
    <row r="24" spans="3:21" x14ac:dyDescent="0.25">
      <c r="C24" s="24">
        <v>43983</v>
      </c>
      <c r="D24" s="19">
        <f>+'Ctagena Lineas Locales-19'!J20/'Ctagena Lineas Locales-19'!F20</f>
        <v>441000.2594033723</v>
      </c>
      <c r="E24">
        <f>+'Barrancabermeja-19'!J20/'Barrancabermeja-19'!F20</f>
        <v>477540.14208234672</v>
      </c>
      <c r="F24">
        <f>+'Apiay-19'!J20/'Apiay-19'!F20</f>
        <v>0</v>
      </c>
      <c r="G24">
        <f>+'Cupiagua-19'!J20/'Cupiagua-19'!F20</f>
        <v>913500.24666995567</v>
      </c>
      <c r="H24">
        <f>+'Cusiana-19'!J20/'Cusiana-19'!F20</f>
        <v>9324000.0000000019</v>
      </c>
      <c r="I24">
        <f>+'Dina-19'!J20/'Dina-19'!F20</f>
        <v>0</v>
      </c>
      <c r="J24">
        <f>+'Floreña-19'!J20/'Floreña-19'!F20</f>
        <v>0</v>
      </c>
      <c r="O24" t="s">
        <v>70</v>
      </c>
    </row>
    <row r="25" spans="3:21" x14ac:dyDescent="0.25">
      <c r="C25" s="24">
        <v>44013</v>
      </c>
      <c r="D25" s="19">
        <f>+'Ctagena Lineas Locales-19'!J21/'Ctagena Lineas Locales-19'!F21</f>
        <v>455700.12970168615</v>
      </c>
      <c r="E25">
        <f>+'Barrancabermeja-19'!J21/'Barrancabermeja-19'!F21</f>
        <v>493457.94820869312</v>
      </c>
      <c r="F25">
        <f>+'Apiay-19'!J21/'Apiay-19'!F21</f>
        <v>0</v>
      </c>
      <c r="G25">
        <f>+'Cupiagua-19'!J21/'Cupiagua-19'!F21</f>
        <v>1036392.2052294031</v>
      </c>
      <c r="H25">
        <f>+'Cusiana-19'!J21/'Cusiana-19'!F21</f>
        <v>9634800.1973359659</v>
      </c>
      <c r="I25">
        <f>+'Dina-19'!J21/'Dina-19'!F21</f>
        <v>0</v>
      </c>
      <c r="J25">
        <f>+'Floreña-19'!J21/'Floreña-19'!F21</f>
        <v>0</v>
      </c>
      <c r="O25" t="s">
        <v>58</v>
      </c>
      <c r="P25" t="s">
        <v>64</v>
      </c>
      <c r="Q25" t="s">
        <v>59</v>
      </c>
      <c r="R25" t="s">
        <v>60</v>
      </c>
      <c r="S25" t="s">
        <v>61</v>
      </c>
      <c r="T25" t="s">
        <v>62</v>
      </c>
      <c r="U25" t="s">
        <v>63</v>
      </c>
    </row>
    <row r="26" spans="3:21" x14ac:dyDescent="0.25">
      <c r="C26" s="24">
        <v>44044</v>
      </c>
      <c r="D26" s="19">
        <f>+'Ctagena Lineas Locales-19'!J22/'Ctagena Lineas Locales-19'!F22</f>
        <v>455700.12970168615</v>
      </c>
      <c r="E26">
        <f>+'Barrancabermeja-19'!J22/'Barrancabermeja-19'!F22</f>
        <v>492155.83225116495</v>
      </c>
      <c r="F26">
        <f>+'Apiay-19'!J22/'Apiay-19'!F22</f>
        <v>0</v>
      </c>
      <c r="G26">
        <f>+'Cupiagua-19'!J22/'Cupiagua-19'!F22</f>
        <v>1048110.0148001973</v>
      </c>
      <c r="H26">
        <f>+'Cusiana-19'!J22/'Cusiana-19'!F22</f>
        <v>9634800.1973359659</v>
      </c>
      <c r="I26">
        <f>+'Dina-19'!J22/'Dina-19'!F22</f>
        <v>0</v>
      </c>
      <c r="J26">
        <f>+'Floreña-19'!J22/'Floreña-19'!F22</f>
        <v>0</v>
      </c>
      <c r="N26" t="s">
        <v>82</v>
      </c>
      <c r="O26" s="36">
        <f>+'Ctagena Lineas Locales-19'!E3</f>
        <v>91011</v>
      </c>
      <c r="P26" s="36">
        <f>+'Barrancabermeja-19'!E3</f>
        <v>99076</v>
      </c>
      <c r="Q26" s="36">
        <f>+'Apiay-19'!E3</f>
        <v>95704</v>
      </c>
      <c r="R26" s="36">
        <f>+'Cupiagua-19'!E3</f>
        <v>95312</v>
      </c>
      <c r="S26" s="36">
        <f>+'Cusiana-19'!E3</f>
        <v>95312</v>
      </c>
      <c r="T26" s="36">
        <f>+'Dina-19'!E3</f>
        <v>95200</v>
      </c>
      <c r="U26" s="36">
        <f>+'Floreña-19'!E3</f>
        <v>95312</v>
      </c>
    </row>
    <row r="27" spans="3:21" x14ac:dyDescent="0.25">
      <c r="C27" s="24">
        <v>44075</v>
      </c>
      <c r="D27" s="19">
        <f>+'Ctagena Lineas Locales-19'!J23/'Ctagena Lineas Locales-19'!F23</f>
        <v>441000.2594033723</v>
      </c>
      <c r="E27">
        <f>+'Barrancabermeja-19'!J23/'Barrancabermeja-19'!F23</f>
        <v>478800.09166603017</v>
      </c>
      <c r="F27">
        <f>+'Apiay-19'!J23/'Apiay-19'!F23</f>
        <v>0</v>
      </c>
      <c r="G27">
        <f>+'Cupiagua-19'!J23/'Cupiagua-19'!F23</f>
        <v>1023119.8815984215</v>
      </c>
      <c r="H27">
        <f>+'Cusiana-19'!J23/'Cusiana-19'!F23</f>
        <v>9324000.0000000019</v>
      </c>
      <c r="I27">
        <f>+'Dina-19'!J23/'Dina-19'!F23</f>
        <v>0</v>
      </c>
      <c r="J27">
        <f>+'Floreña-19'!J23/'Floreña-19'!F23</f>
        <v>0</v>
      </c>
      <c r="N27" t="s">
        <v>81</v>
      </c>
      <c r="O27">
        <f>+'Catagena - Lineas locales'!E2</f>
        <v>100588</v>
      </c>
      <c r="P27">
        <f>+Barranca!E2</f>
        <v>100655</v>
      </c>
      <c r="Q27">
        <f>+Apiay!E2</f>
        <v>95539.32</v>
      </c>
      <c r="R27">
        <f>+Cupiagua!E2</f>
        <v>97323</v>
      </c>
      <c r="S27">
        <f>+Cusiana!E2</f>
        <v>96914</v>
      </c>
      <c r="T27">
        <f>+Dina!E2</f>
        <v>89558</v>
      </c>
      <c r="U27">
        <v>0</v>
      </c>
    </row>
    <row r="28" spans="3:21" x14ac:dyDescent="0.25">
      <c r="C28" s="24">
        <v>44105</v>
      </c>
      <c r="D28" s="19">
        <f>+'Ctagena Lineas Locales-19'!J24/'Ctagena Lineas Locales-19'!F24</f>
        <v>455700.12970168615</v>
      </c>
      <c r="E28">
        <f>+'Barrancabermeja-19'!J24/'Barrancabermeja-19'!F24</f>
        <v>493457.94820869312</v>
      </c>
      <c r="F28">
        <f>+'Apiay-19'!J24/'Apiay-19'!F24</f>
        <v>0</v>
      </c>
      <c r="G28">
        <f>+'Cupiagua-19'!J24/'Cupiagua-19'!F24</f>
        <v>1067639.861864825</v>
      </c>
      <c r="H28">
        <f>+'Cusiana-19'!J24/'Cusiana-19'!F24</f>
        <v>9634800.1973359659</v>
      </c>
      <c r="I28">
        <f>+'Dina-19'!J24/'Dina-19'!F24</f>
        <v>0</v>
      </c>
      <c r="J28">
        <f>+'Floreña-19'!J24/'Floreña-19'!F24</f>
        <v>0</v>
      </c>
      <c r="O28" t="s">
        <v>71</v>
      </c>
    </row>
    <row r="29" spans="3:21" x14ac:dyDescent="0.25">
      <c r="C29" s="24">
        <v>44136</v>
      </c>
      <c r="D29" s="19">
        <f>+'Ctagena Lineas Locales-19'!J25/'Ctagena Lineas Locales-19'!F25</f>
        <v>441000.2594033723</v>
      </c>
      <c r="E29">
        <f>+'Barrancabermeja-19'!J25/'Barrancabermeja-19'!F25</f>
        <v>1111319.9908333973</v>
      </c>
      <c r="F29">
        <f>+'Apiay-19'!J25/'Apiay-19'!F25</f>
        <v>0</v>
      </c>
      <c r="G29">
        <f>+'Cupiagua-19'!J25/'Cupiagua-19'!F25</f>
        <v>1042020.2269363594</v>
      </c>
      <c r="H29">
        <f>+'Cusiana-19'!J25/'Cusiana-19'!F25</f>
        <v>9324000.0000000019</v>
      </c>
      <c r="I29">
        <f>+'Dina-19'!J25/'Dina-19'!F25</f>
        <v>0</v>
      </c>
      <c r="J29">
        <f>+'Floreña-19'!J25/'Floreña-19'!F25</f>
        <v>0</v>
      </c>
      <c r="N29" t="s">
        <v>82</v>
      </c>
      <c r="O29">
        <f>+O26/(1000000000)</f>
        <v>9.1011E-5</v>
      </c>
      <c r="P29">
        <f t="shared" ref="P29:U29" si="11">+P26/(1000000000)</f>
        <v>9.9075999999999998E-5</v>
      </c>
      <c r="Q29">
        <f t="shared" si="11"/>
        <v>9.5704000000000004E-5</v>
      </c>
      <c r="R29">
        <f t="shared" si="11"/>
        <v>9.5311999999999998E-5</v>
      </c>
      <c r="S29">
        <f t="shared" si="11"/>
        <v>9.5311999999999998E-5</v>
      </c>
      <c r="T29">
        <f t="shared" si="11"/>
        <v>9.5199999999999997E-5</v>
      </c>
      <c r="U29">
        <f t="shared" si="11"/>
        <v>9.5311999999999998E-5</v>
      </c>
    </row>
    <row r="30" spans="3:21" x14ac:dyDescent="0.25">
      <c r="C30" s="24">
        <v>44166</v>
      </c>
      <c r="D30" s="19">
        <f>+'Ctagena Lineas Locales-19'!J26/'Ctagena Lineas Locales-19'!F26</f>
        <v>455700.12970168615</v>
      </c>
      <c r="E30">
        <f>+'Barrancabermeja-19'!J26/'Barrancabermeja-19'!F26</f>
        <v>490854.1746237874</v>
      </c>
      <c r="F30">
        <f>+'Apiay-19'!J26/'Apiay-19'!F26</f>
        <v>0</v>
      </c>
      <c r="G30">
        <f>+'Cupiagua-19'!J26/'Cupiagua-19'!F26</f>
        <v>1078056.2407498767</v>
      </c>
      <c r="H30">
        <f>+'Cusiana-19'!J26/'Cusiana-19'!F26</f>
        <v>9634800.1973359659</v>
      </c>
      <c r="I30">
        <f>+'Dina-19'!J26/'Dina-19'!F26</f>
        <v>0</v>
      </c>
      <c r="J30">
        <f>+'Floreña-19'!J26/'Floreña-19'!F26</f>
        <v>0</v>
      </c>
      <c r="N30" t="s">
        <v>81</v>
      </c>
      <c r="O30">
        <f>+O27/(1000000000)</f>
        <v>1.0058800000000001E-4</v>
      </c>
      <c r="P30">
        <f t="shared" ref="P30:U30" si="12">+P27/(1000000000)</f>
        <v>1.00655E-4</v>
      </c>
      <c r="Q30">
        <f t="shared" si="12"/>
        <v>9.5539320000000003E-5</v>
      </c>
      <c r="R30">
        <f t="shared" si="12"/>
        <v>9.7323000000000003E-5</v>
      </c>
      <c r="S30">
        <f t="shared" si="12"/>
        <v>9.6914000000000001E-5</v>
      </c>
      <c r="T30">
        <f t="shared" si="12"/>
        <v>8.9557999999999999E-5</v>
      </c>
      <c r="U30">
        <f t="shared" si="12"/>
        <v>0</v>
      </c>
    </row>
    <row r="31" spans="3:21" x14ac:dyDescent="0.25">
      <c r="C31" s="24">
        <v>44197</v>
      </c>
      <c r="D31" s="19">
        <f>+'Ctagena Lineas Locales-19'!J27/'Ctagena Lineas Locales-19'!F27</f>
        <v>651000.25940337242</v>
      </c>
      <c r="E31">
        <f>+'Barrancabermeja-19'!J27/'Barrancabermeja-19'!F27</f>
        <v>520800.09166603017</v>
      </c>
      <c r="F31">
        <f>+'Apiay-19'!J27/'Apiay-19'!F27</f>
        <v>0</v>
      </c>
      <c r="G31">
        <f>+'Cupiagua-19'!J27/'Cupiagua-19'!F27</f>
        <v>1074149.9753330047</v>
      </c>
      <c r="H31">
        <f>+'Cusiana-19'!J27/'Cusiana-19'!F27</f>
        <v>9634800.1973359659</v>
      </c>
      <c r="I31">
        <f>+'Dina-19'!J27/'Dina-19'!F27</f>
        <v>0</v>
      </c>
      <c r="J31">
        <f>+'Floreña-19'!J27/'Floreña-19'!F27</f>
        <v>0</v>
      </c>
    </row>
    <row r="32" spans="3:21" x14ac:dyDescent="0.25">
      <c r="C32" s="24">
        <v>44228</v>
      </c>
      <c r="D32" s="19">
        <f>+'Ctagena Lineas Locales-19'!J28/'Ctagena Lineas Locales-19'!F28</f>
        <v>588000</v>
      </c>
      <c r="E32">
        <f>+'Barrancabermeja-19'!J28/'Barrancabermeja-19'!F28</f>
        <v>470399.81666793994</v>
      </c>
      <c r="F32">
        <f>+'Apiay-19'!J28/'Apiay-19'!F28</f>
        <v>0</v>
      </c>
      <c r="G32">
        <f>+'Cupiagua-19'!J28/'Cupiagua-19'!F28</f>
        <v>964320.17760236817</v>
      </c>
      <c r="H32">
        <f>+'Cusiana-19'!J28/'Cusiana-19'!F28</f>
        <v>8702400.098667983</v>
      </c>
      <c r="I32">
        <f>+'Dina-19'!J28/'Dina-19'!F28</f>
        <v>0</v>
      </c>
      <c r="J32">
        <f>+'Floreña-19'!J28/'Floreña-19'!F28</f>
        <v>0</v>
      </c>
    </row>
    <row r="33" spans="3:24" ht="23.25" x14ac:dyDescent="0.35">
      <c r="C33" s="24">
        <v>44256</v>
      </c>
      <c r="D33" s="19">
        <f>+'Ctagena Lineas Locales-19'!J29/'Ctagena Lineas Locales-19'!F29</f>
        <v>455700.12970168615</v>
      </c>
      <c r="E33">
        <f>+'Barrancabermeja-19'!J29/'Barrancabermeja-19'!F29</f>
        <v>520800.09166603017</v>
      </c>
      <c r="F33">
        <f>+'Apiay-19'!J29/'Apiay-19'!F29</f>
        <v>0</v>
      </c>
      <c r="G33">
        <f>+'Cupiagua-19'!J29/'Cupiagua-19'!F29</f>
        <v>1005144.0552540701</v>
      </c>
      <c r="H33">
        <f>+'Cusiana-19'!J29/'Cusiana-19'!F29</f>
        <v>9634800.1973359659</v>
      </c>
      <c r="I33">
        <f>+'Dina-19'!J29/'Dina-19'!F29</f>
        <v>0</v>
      </c>
      <c r="J33">
        <f>+'Floreña-19'!J29/'Floreña-19'!F29</f>
        <v>0</v>
      </c>
      <c r="O33" s="44" t="s">
        <v>72</v>
      </c>
      <c r="P33" s="44"/>
      <c r="Q33" s="44"/>
      <c r="R33" s="44"/>
      <c r="S33" s="44"/>
      <c r="T33" s="44"/>
      <c r="U33" s="44"/>
    </row>
    <row r="34" spans="3:24" x14ac:dyDescent="0.25">
      <c r="C34" s="24">
        <v>44287</v>
      </c>
      <c r="D34" s="19">
        <f>+'Ctagena Lineas Locales-19'!J30/'Ctagena Lineas Locales-19'!F30</f>
        <v>630000.00000000012</v>
      </c>
      <c r="E34">
        <f>+'Barrancabermeja-19'!J30/'Barrancabermeja-19'!F30</f>
        <v>504000.00000000012</v>
      </c>
      <c r="F34">
        <f>+'Apiay-19'!J30/'Apiay-19'!F30</f>
        <v>0</v>
      </c>
      <c r="G34">
        <f>+'Cupiagua-19'!J30/'Cupiagua-19'!F30</f>
        <v>971459.7927972374</v>
      </c>
      <c r="H34">
        <f>+'Cusiana-19'!J30/'Cusiana-19'!F30</f>
        <v>9324000.0000000019</v>
      </c>
      <c r="I34">
        <f>+'Dina-19'!J30/'Dina-19'!F30</f>
        <v>0</v>
      </c>
      <c r="J34">
        <f>+'Floreña-19'!J30/'Floreña-19'!F30</f>
        <v>0</v>
      </c>
      <c r="O34" t="s">
        <v>58</v>
      </c>
      <c r="P34" t="s">
        <v>64</v>
      </c>
      <c r="Q34" t="s">
        <v>59</v>
      </c>
      <c r="R34" t="s">
        <v>60</v>
      </c>
      <c r="S34" t="s">
        <v>61</v>
      </c>
      <c r="T34" t="s">
        <v>62</v>
      </c>
      <c r="U34" t="s">
        <v>63</v>
      </c>
      <c r="W34" s="37">
        <v>0.9478169879134376</v>
      </c>
      <c r="X34" s="37" t="s">
        <v>73</v>
      </c>
    </row>
    <row r="35" spans="3:24" x14ac:dyDescent="0.25">
      <c r="C35" s="24">
        <v>44317</v>
      </c>
      <c r="D35" s="19">
        <f>+'Ctagena Lineas Locales-19'!J31/'Ctagena Lineas Locales-19'!F31</f>
        <v>260400.00000000003</v>
      </c>
      <c r="E35">
        <f>+'Barrancabermeja-19'!J31/'Barrancabermeja-19'!F31</f>
        <v>520800.09166603017</v>
      </c>
      <c r="F35">
        <f>+'Apiay-19'!J31/'Apiay-19'!F31</f>
        <v>0</v>
      </c>
      <c r="G35">
        <f>+'Cupiagua-19'!J31/'Cupiagua-19'!F31</f>
        <v>1006445.9792797238</v>
      </c>
      <c r="H35">
        <f>+'Cusiana-19'!J31/'Cusiana-19'!F31</f>
        <v>9634800.1973359659</v>
      </c>
      <c r="I35">
        <f>+'Dina-19'!J31/'Dina-19'!F31</f>
        <v>0</v>
      </c>
      <c r="J35">
        <f>+'Floreña-19'!J31/'Floreña-19'!F31</f>
        <v>0</v>
      </c>
      <c r="N35">
        <v>2019</v>
      </c>
      <c r="O35" s="19">
        <f t="shared" ref="O35:T42" si="13">+O7*O$30</f>
        <v>535.4312132957009</v>
      </c>
      <c r="P35" s="19">
        <f t="shared" si="13"/>
        <v>1004.8792700129862</v>
      </c>
      <c r="Q35" s="19">
        <f t="shared" si="13"/>
        <v>0</v>
      </c>
      <c r="R35" s="19">
        <f t="shared" si="13"/>
        <v>0</v>
      </c>
      <c r="S35" s="19">
        <f t="shared" si="13"/>
        <v>2184.9598849501731</v>
      </c>
      <c r="T35" s="19">
        <f t="shared" si="13"/>
        <v>0</v>
      </c>
      <c r="U35" s="19">
        <f>+U7*U$29</f>
        <v>0</v>
      </c>
      <c r="W35" s="37">
        <f>+W34*1000</f>
        <v>947.81698791343763</v>
      </c>
      <c r="X35" s="37" t="s">
        <v>74</v>
      </c>
    </row>
    <row r="36" spans="3:24" x14ac:dyDescent="0.25">
      <c r="C36" s="24">
        <v>44348</v>
      </c>
      <c r="D36" s="19">
        <f>+'Ctagena Lineas Locales-19'!J32/'Ctagena Lineas Locales-19'!F32</f>
        <v>630000.00000000012</v>
      </c>
      <c r="E36">
        <f>+'Barrancabermeja-19'!J32/'Barrancabermeja-19'!F32</f>
        <v>504000.00000000012</v>
      </c>
      <c r="F36">
        <f>+'Apiay-19'!J32/'Apiay-19'!F32</f>
        <v>0</v>
      </c>
      <c r="G36">
        <f>+'Cupiagua-19'!J32/'Cupiagua-19'!F32</f>
        <v>977760.23680315749</v>
      </c>
      <c r="H36">
        <f>+'Cusiana-19'!J32/'Cusiana-19'!F32</f>
        <v>9324000.0000000019</v>
      </c>
      <c r="I36">
        <f>+'Dina-19'!J32/'Dina-19'!F32</f>
        <v>0</v>
      </c>
      <c r="J36">
        <f>+'Floreña-19'!J32/'Floreña-19'!F32</f>
        <v>0</v>
      </c>
      <c r="N36">
        <v>2020</v>
      </c>
      <c r="O36" s="19">
        <f t="shared" si="13"/>
        <v>541.18374025006483</v>
      </c>
      <c r="P36" s="19">
        <f t="shared" si="13"/>
        <v>699.9995730914369</v>
      </c>
      <c r="Q36" s="19">
        <f t="shared" si="13"/>
        <v>0</v>
      </c>
      <c r="R36" s="19">
        <f t="shared" si="13"/>
        <v>875.5485325515541</v>
      </c>
      <c r="S36" s="19">
        <f t="shared" si="13"/>
        <v>9761.5272955185028</v>
      </c>
      <c r="T36" s="19">
        <f t="shared" si="13"/>
        <v>0</v>
      </c>
      <c r="U36" s="19">
        <f t="shared" ref="U36:U37" si="14">+U8*U$29</f>
        <v>0</v>
      </c>
    </row>
    <row r="37" spans="3:24" x14ac:dyDescent="0.25">
      <c r="C37" s="24">
        <v>44378</v>
      </c>
      <c r="D37" s="19">
        <f>+'Ctagena Lineas Locales-19'!J33/'Ctagena Lineas Locales-19'!F33</f>
        <v>651000.25940337242</v>
      </c>
      <c r="E37">
        <f>+'Barrancabermeja-19'!J33/'Barrancabermeja-19'!F33</f>
        <v>520800.09166603017</v>
      </c>
      <c r="F37">
        <f>+'Apiay-19'!J33/'Apiay-19'!F33</f>
        <v>0</v>
      </c>
      <c r="G37">
        <f>+'Cupiagua-19'!J33/'Cupiagua-19'!F33</f>
        <v>1015559.9407992108</v>
      </c>
      <c r="H37">
        <f>+'Cusiana-19'!J33/'Cusiana-19'!F33</f>
        <v>9634800.1973359659</v>
      </c>
      <c r="I37">
        <f>+'Dina-19'!J33/'Dina-19'!F33</f>
        <v>0</v>
      </c>
      <c r="J37">
        <f>+'Floreña-19'!J33/'Floreña-19'!F33</f>
        <v>0</v>
      </c>
      <c r="N37">
        <v>2021</v>
      </c>
      <c r="O37" s="19">
        <f t="shared" si="13"/>
        <v>712.0726543107653</v>
      </c>
      <c r="P37" s="19">
        <f t="shared" si="13"/>
        <v>617.2165061332214</v>
      </c>
      <c r="Q37" s="19">
        <f t="shared" si="13"/>
        <v>0</v>
      </c>
      <c r="R37" s="19">
        <f t="shared" si="13"/>
        <v>1177.9057425185006</v>
      </c>
      <c r="S37" s="19">
        <f t="shared" si="13"/>
        <v>10994.118131434634</v>
      </c>
      <c r="T37" s="19">
        <f t="shared" si="13"/>
        <v>0</v>
      </c>
      <c r="U37" s="19">
        <f t="shared" si="14"/>
        <v>0</v>
      </c>
    </row>
    <row r="38" spans="3:24" x14ac:dyDescent="0.25">
      <c r="C38" s="24">
        <v>44409</v>
      </c>
      <c r="D38" s="19">
        <f>+'Ctagena Lineas Locales-19'!J34/'Ctagena Lineas Locales-19'!F34</f>
        <v>651000.25940337242</v>
      </c>
      <c r="E38">
        <f>+'Barrancabermeja-19'!J34/'Barrancabermeja-19'!F34</f>
        <v>520800.09166603017</v>
      </c>
      <c r="F38">
        <f>+'Apiay-19'!J34/'Apiay-19'!F34</f>
        <v>0</v>
      </c>
      <c r="G38">
        <f>+'Cupiagua-19'!J34/'Cupiagua-19'!F34</f>
        <v>1016861.8648248645</v>
      </c>
      <c r="H38">
        <f>+'Cusiana-19'!J34/'Cusiana-19'!F34</f>
        <v>9634800.1973359659</v>
      </c>
      <c r="I38">
        <f>+'Dina-19'!J34/'Dina-19'!F34</f>
        <v>0</v>
      </c>
      <c r="J38">
        <f>+'Floreña-19'!J34/'Floreña-19'!F34</f>
        <v>0</v>
      </c>
      <c r="N38">
        <v>2022</v>
      </c>
      <c r="O38" s="19">
        <f t="shared" si="13"/>
        <v>559.5609852</v>
      </c>
      <c r="P38" s="19">
        <f t="shared" si="13"/>
        <v>2199.3775012454807</v>
      </c>
      <c r="Q38" s="19">
        <f t="shared" si="13"/>
        <v>584.00931588048002</v>
      </c>
      <c r="R38" s="19">
        <f t="shared" si="13"/>
        <v>869.44572603000006</v>
      </c>
      <c r="S38" s="19">
        <f t="shared" si="13"/>
        <v>3259.6233722009856</v>
      </c>
      <c r="T38" s="19">
        <f t="shared" si="13"/>
        <v>0</v>
      </c>
      <c r="U38" s="19">
        <f>+U10*U$30</f>
        <v>0</v>
      </c>
    </row>
    <row r="39" spans="3:24" x14ac:dyDescent="0.25">
      <c r="C39" s="24">
        <v>44440</v>
      </c>
      <c r="D39" s="19">
        <f>+'Ctagena Lineas Locales-19'!J35/'Ctagena Lineas Locales-19'!F35</f>
        <v>630000.00000000012</v>
      </c>
      <c r="E39">
        <f>+'Barrancabermeja-19'!J35/'Barrancabermeja-19'!F35</f>
        <v>504000.00000000012</v>
      </c>
      <c r="F39">
        <f>+'Apiay-19'!J35/'Apiay-19'!F35</f>
        <v>0</v>
      </c>
      <c r="G39">
        <f>+'Cupiagua-19'!J35/'Cupiagua-19'!F35</f>
        <v>986580.16773556999</v>
      </c>
      <c r="H39">
        <f>+'Cusiana-19'!J35/'Cusiana-19'!F35</f>
        <v>9324000.0000000019</v>
      </c>
      <c r="I39">
        <f>+'Dina-19'!J35/'Dina-19'!F35</f>
        <v>0</v>
      </c>
      <c r="J39">
        <f>+'Floreña-19'!J35/'Floreña-19'!F35</f>
        <v>0</v>
      </c>
      <c r="N39">
        <v>2023</v>
      </c>
      <c r="O39" s="19">
        <f t="shared" si="13"/>
        <v>616.80561599999999</v>
      </c>
      <c r="P39" s="19">
        <f t="shared" si="13"/>
        <v>2314.5617250000005</v>
      </c>
      <c r="Q39" s="19">
        <f t="shared" si="13"/>
        <v>451.77238767528002</v>
      </c>
      <c r="R39" s="19">
        <f t="shared" si="13"/>
        <v>0</v>
      </c>
      <c r="S39" s="19">
        <f t="shared" si="13"/>
        <v>4575.7642546711568</v>
      </c>
      <c r="T39" s="19">
        <f t="shared" si="13"/>
        <v>0</v>
      </c>
      <c r="U39" s="19">
        <f>+U11*U$30</f>
        <v>0</v>
      </c>
    </row>
    <row r="40" spans="3:24" x14ac:dyDescent="0.25">
      <c r="C40" s="24">
        <v>44470</v>
      </c>
      <c r="D40" s="19">
        <f>+'Ctagena Lineas Locales-19'!J36/'Ctagena Lineas Locales-19'!F36</f>
        <v>651000.25940337242</v>
      </c>
      <c r="E40">
        <f>+'Barrancabermeja-19'!J36/'Barrancabermeja-19'!F36</f>
        <v>520800.09166603017</v>
      </c>
      <c r="F40">
        <f>+'Apiay-19'!J36/'Apiay-19'!F36</f>
        <v>0</v>
      </c>
      <c r="G40">
        <f>+'Cupiagua-19'!J36/'Cupiagua-19'!F36</f>
        <v>1029882.0917612236</v>
      </c>
      <c r="H40">
        <f>+'Cusiana-19'!J36/'Cusiana-19'!F36</f>
        <v>9634800.1973359659</v>
      </c>
      <c r="I40">
        <f>+'Dina-19'!J36/'Dina-19'!F36</f>
        <v>0</v>
      </c>
      <c r="J40">
        <f>+'Floreña-19'!J36/'Floreña-19'!F36</f>
        <v>0</v>
      </c>
      <c r="N40">
        <v>2024</v>
      </c>
      <c r="O40" s="19">
        <f t="shared" si="13"/>
        <v>618.49549439999998</v>
      </c>
      <c r="P40" s="19">
        <f t="shared" si="13"/>
        <v>2320.9029900000005</v>
      </c>
      <c r="Q40" s="19">
        <f t="shared" si="13"/>
        <v>381.39449406912001</v>
      </c>
      <c r="R40" s="19">
        <f t="shared" si="13"/>
        <v>0</v>
      </c>
      <c r="S40" s="19">
        <f t="shared" si="13"/>
        <v>4641.6213639150883</v>
      </c>
      <c r="T40" s="19">
        <f t="shared" si="13"/>
        <v>0</v>
      </c>
      <c r="U40" s="19">
        <f>+U12*U$30</f>
        <v>0</v>
      </c>
    </row>
    <row r="41" spans="3:24" x14ac:dyDescent="0.25">
      <c r="C41" s="24">
        <v>44501</v>
      </c>
      <c r="D41" s="19">
        <f>+'Ctagena Lineas Locales-19'!J37/'Ctagena Lineas Locales-19'!F37</f>
        <v>630000.00000000012</v>
      </c>
      <c r="E41">
        <f>+'Barrancabermeja-19'!J37/'Barrancabermeja-19'!F37</f>
        <v>504000.00000000012</v>
      </c>
      <c r="F41">
        <f>+'Apiay-19'!J37/'Apiay-19'!F37</f>
        <v>0</v>
      </c>
      <c r="G41">
        <f>+'Cupiagua-19'!J37/'Cupiagua-19'!F37</f>
        <v>1005480.0197335966</v>
      </c>
      <c r="H41">
        <f>+'Cusiana-19'!J37/'Cusiana-19'!F37</f>
        <v>9324000.0000000019</v>
      </c>
      <c r="I41">
        <f>+'Dina-19'!J37/'Dina-19'!F37</f>
        <v>0</v>
      </c>
      <c r="J41">
        <f>+'Floreña-19'!J37/'Floreña-19'!F37</f>
        <v>0</v>
      </c>
      <c r="N41">
        <v>2025</v>
      </c>
      <c r="O41" s="19">
        <f t="shared" si="13"/>
        <v>616.80561599999999</v>
      </c>
      <c r="P41" s="19">
        <f t="shared" si="13"/>
        <v>2314.5617250000005</v>
      </c>
      <c r="Q41" s="19">
        <f t="shared" si="13"/>
        <v>0</v>
      </c>
      <c r="R41" s="19">
        <f t="shared" si="13"/>
        <v>0</v>
      </c>
      <c r="S41" s="19">
        <f t="shared" si="13"/>
        <v>4692.7055509320007</v>
      </c>
      <c r="T41" s="19">
        <f t="shared" si="13"/>
        <v>0</v>
      </c>
      <c r="U41" s="19">
        <f>+U13*U$30</f>
        <v>0</v>
      </c>
    </row>
    <row r="42" spans="3:24" x14ac:dyDescent="0.25">
      <c r="C42" s="24">
        <v>44531</v>
      </c>
      <c r="D42" s="19">
        <f>+'Ctagena Lineas Locales-19'!J38/'Ctagena Lineas Locales-19'!F38</f>
        <v>651000.25940337242</v>
      </c>
      <c r="E42">
        <f>+'Barrancabermeja-19'!J38/'Barrancabermeja-19'!F38</f>
        <v>520800.09166603017</v>
      </c>
      <c r="F42">
        <f>+'Apiay-19'!J38/'Apiay-19'!F38</f>
        <v>0</v>
      </c>
      <c r="G42">
        <f>+'Cupiagua-19'!J38/'Cupiagua-19'!F38</f>
        <v>1049411.9388258511</v>
      </c>
      <c r="H42">
        <f>+'Cusiana-19'!J38/'Cusiana-19'!F38</f>
        <v>9634800.1973359659</v>
      </c>
      <c r="I42">
        <f>+'Dina-19'!J38/'Dina-19'!F38</f>
        <v>0</v>
      </c>
      <c r="J42">
        <f>+'Floreña-19'!J38/'Floreña-19'!F38</f>
        <v>0</v>
      </c>
      <c r="N42">
        <v>2026</v>
      </c>
      <c r="O42" s="19">
        <f t="shared" si="13"/>
        <v>616.80561599999999</v>
      </c>
      <c r="P42" s="19">
        <f t="shared" si="13"/>
        <v>2314.5617250000005</v>
      </c>
      <c r="Q42" s="19">
        <f t="shared" si="13"/>
        <v>0</v>
      </c>
      <c r="R42" s="19">
        <f t="shared" si="13"/>
        <v>0</v>
      </c>
      <c r="S42" s="19">
        <f t="shared" si="13"/>
        <v>4692.7055509320007</v>
      </c>
      <c r="T42" s="19">
        <f t="shared" si="13"/>
        <v>0</v>
      </c>
      <c r="U42" s="19">
        <f>+U14*U$30</f>
        <v>0</v>
      </c>
    </row>
    <row r="43" spans="3:24" x14ac:dyDescent="0.25">
      <c r="C43" s="38">
        <f>+'Catagena - Lineas locales'!A2</f>
        <v>44562</v>
      </c>
      <c r="D43" s="39">
        <f>+('Catagena - Lineas locales'!J2/'Catagena - Lineas locales'!F2)*$E$3</f>
        <v>455700</v>
      </c>
      <c r="E43" s="40">
        <f>+Barranca!J2*$E$3/Barranca!F2</f>
        <v>1757504.4982223469</v>
      </c>
      <c r="F43" s="40">
        <f>+Apiay!J2*$E$3/Apiay!F2</f>
        <v>563765.99999999988</v>
      </c>
      <c r="G43" s="40">
        <f>+Cupiagua!J2*$E$3/Cupiagua!F2</f>
        <v>0</v>
      </c>
      <c r="H43" s="40">
        <f>+Cusiana!J2*$E$3/Cusiana!F2</f>
        <v>1889592.6</v>
      </c>
      <c r="I43" s="40">
        <f>+Dina!J2*$E$3/Dina!F2</f>
        <v>0</v>
      </c>
      <c r="J43" s="40">
        <v>0</v>
      </c>
    </row>
    <row r="44" spans="3:24" x14ac:dyDescent="0.25">
      <c r="C44" s="20">
        <f>+'Catagena - Lineas locales'!A3</f>
        <v>44593</v>
      </c>
      <c r="D44" s="39">
        <f>+('Catagena - Lineas locales'!J3/'Catagena - Lineas locales'!F3)*$E$3</f>
        <v>411600</v>
      </c>
      <c r="E44" s="40">
        <f>+Barranca!J3*$E$3/Barranca!F3</f>
        <v>1587122.5231356821</v>
      </c>
      <c r="F44" s="40">
        <f>+Apiay!J3*$E$3/Apiay!F3</f>
        <v>509208</v>
      </c>
      <c r="G44" s="40">
        <f>+Cupiagua!J3*$E$3/Cupiagua!F3</f>
        <v>1653456</v>
      </c>
      <c r="H44" s="40">
        <f>+Cusiana!J3*$E$3/Cusiana!F3</f>
        <v>1679680.8</v>
      </c>
      <c r="I44" s="40">
        <f>+Dina!J3*$E$3/Dina!F3</f>
        <v>0</v>
      </c>
      <c r="J44" s="40">
        <v>1</v>
      </c>
    </row>
    <row r="45" spans="3:24" ht="23.25" x14ac:dyDescent="0.35">
      <c r="C45" s="20">
        <f>+'Catagena - Lineas locales'!A4</f>
        <v>44621</v>
      </c>
      <c r="D45" s="39">
        <f>+('Catagena - Lineas locales'!J4/'Catagena - Lineas locales'!F4)*$E$3</f>
        <v>455700</v>
      </c>
      <c r="E45" s="40">
        <f>+Barranca!J4*$E$3/Barranca!F4</f>
        <v>1754510.3379770389</v>
      </c>
      <c r="F45" s="40">
        <f>+Apiay!J4*$E$3/Apiay!F4</f>
        <v>0</v>
      </c>
      <c r="G45" s="40">
        <f>+Cupiagua!J4*$E$3/Cupiagua!F4</f>
        <v>2322768</v>
      </c>
      <c r="H45" s="40">
        <f>+Cusiana!J4*$E$3/Cusiana!F4</f>
        <v>1851834.6</v>
      </c>
      <c r="I45" s="40">
        <f>+Dina!J4*$E$3/Dina!F4</f>
        <v>0</v>
      </c>
      <c r="J45" s="40">
        <v>2</v>
      </c>
      <c r="O45" s="44" t="s">
        <v>83</v>
      </c>
      <c r="P45" s="44"/>
      <c r="Q45" s="44"/>
      <c r="R45" s="44"/>
      <c r="S45" s="44"/>
      <c r="T45" s="44"/>
      <c r="U45" s="44"/>
    </row>
    <row r="46" spans="3:24" x14ac:dyDescent="0.25">
      <c r="C46" s="20">
        <f>+'Catagena - Lineas locales'!A5</f>
        <v>44652</v>
      </c>
      <c r="D46" s="39">
        <f>+('Catagena - Lineas locales'!J5/'Catagena - Lineas locales'!F5)*$E$3</f>
        <v>441000</v>
      </c>
      <c r="E46" s="40">
        <f>+Barranca!J5*$E$3/Barranca!F5</f>
        <v>1700815.8744385189</v>
      </c>
      <c r="F46" s="40">
        <f>+Apiay!J5*$E$3/Apiay!F5</f>
        <v>602279.99999999988</v>
      </c>
      <c r="G46" s="40">
        <f>+Cupiagua!J5*$E$3/Cupiagua!F5</f>
        <v>1703520</v>
      </c>
      <c r="H46" s="40">
        <f>+Cusiana!J5*$E$3/Cusiana!F5</f>
        <v>1822338</v>
      </c>
      <c r="I46" s="40">
        <f>+Dina!J5*$E$3/Dina!F5</f>
        <v>0</v>
      </c>
      <c r="J46" s="40">
        <v>3</v>
      </c>
      <c r="O46" t="s">
        <v>58</v>
      </c>
      <c r="P46" t="s">
        <v>64</v>
      </c>
      <c r="Q46" t="s">
        <v>59</v>
      </c>
      <c r="R46" t="s">
        <v>60</v>
      </c>
      <c r="S46" t="s">
        <v>61</v>
      </c>
      <c r="T46" t="s">
        <v>62</v>
      </c>
      <c r="U46" t="s">
        <v>63</v>
      </c>
      <c r="W46" t="s">
        <v>84</v>
      </c>
    </row>
    <row r="47" spans="3:24" x14ac:dyDescent="0.25">
      <c r="C47" s="20">
        <f>+'Catagena - Lineas locales'!A6</f>
        <v>44682</v>
      </c>
      <c r="D47" s="39">
        <f>+('Catagena - Lineas locales'!J6/'Catagena - Lineas locales'!F6)*$E$3</f>
        <v>455700</v>
      </c>
      <c r="E47" s="40">
        <f>+Barranca!J6*$E$3/Barranca!F6</f>
        <v>1757699.9999999981</v>
      </c>
      <c r="F47" s="40">
        <f>+Apiay!J6*$E$3/Apiay!F6</f>
        <v>634073.99999999988</v>
      </c>
      <c r="G47" s="40">
        <f>+Cupiagua!J6*$E$3/Cupiagua!F6</f>
        <v>1657446.0000000002</v>
      </c>
      <c r="H47" s="40">
        <f>+Cusiana!J6*$E$3/Cusiana!F6</f>
        <v>1880478.6</v>
      </c>
      <c r="I47" s="40">
        <f>+Dina!J6*$E$3/Dina!F6</f>
        <v>0</v>
      </c>
      <c r="J47" s="40">
        <v>4</v>
      </c>
      <c r="N47">
        <v>2019</v>
      </c>
      <c r="O47" s="22">
        <f t="shared" ref="O47:U54" si="15">+O35/$W$35</f>
        <v>0.5649099141749091</v>
      </c>
      <c r="P47" s="22">
        <f t="shared" si="15"/>
        <v>1.0602039031028214</v>
      </c>
      <c r="Q47" s="22">
        <f t="shared" si="15"/>
        <v>0</v>
      </c>
      <c r="R47" s="22">
        <f t="shared" si="15"/>
        <v>0</v>
      </c>
      <c r="S47" s="22">
        <f t="shared" si="15"/>
        <v>2.3052550363759901</v>
      </c>
      <c r="T47" s="22">
        <f t="shared" si="15"/>
        <v>0</v>
      </c>
      <c r="U47" s="22">
        <f t="shared" si="15"/>
        <v>0</v>
      </c>
      <c r="W47" s="22">
        <f t="shared" ref="W47:W49" si="16">+SUM(O47:U47)</f>
        <v>3.9303688536537207</v>
      </c>
    </row>
    <row r="48" spans="3:24" x14ac:dyDescent="0.25">
      <c r="C48" s="20">
        <f>+'Catagena - Lineas locales'!A7</f>
        <v>44713</v>
      </c>
      <c r="D48" s="39">
        <f>+('Catagena - Lineas locales'!J7/'Catagena - Lineas locales'!F7)*$E$3</f>
        <v>252000.00000000003</v>
      </c>
      <c r="E48" s="40">
        <f>+Barranca!J7*$E$3/Barranca!F7</f>
        <v>1701000.0000000009</v>
      </c>
      <c r="F48" s="40">
        <f>+Apiay!J7*$E$3/Apiay!F7</f>
        <v>599760</v>
      </c>
      <c r="G48" s="40">
        <f>+Cupiagua!J7*$E$3/Cupiagua!F7</f>
        <v>1596420</v>
      </c>
      <c r="H48" s="40">
        <f>+Cusiana!J7*$E$3/Cusiana!F7</f>
        <v>1867698</v>
      </c>
      <c r="I48" s="40">
        <f>+Dina!J7*$E$3/Dina!F7</f>
        <v>0</v>
      </c>
      <c r="J48" s="40">
        <v>5</v>
      </c>
      <c r="N48">
        <v>2020</v>
      </c>
      <c r="O48" s="22">
        <f t="shared" si="15"/>
        <v>0.57097915225327245</v>
      </c>
      <c r="P48" s="22">
        <f t="shared" si="15"/>
        <v>0.73853874958755916</v>
      </c>
      <c r="Q48" s="22">
        <f t="shared" si="15"/>
        <v>0</v>
      </c>
      <c r="R48" s="22">
        <f t="shared" si="15"/>
        <v>0.92375273255971257</v>
      </c>
      <c r="S48" s="22">
        <f t="shared" si="15"/>
        <v>10.298957942300571</v>
      </c>
      <c r="T48" s="22">
        <f t="shared" si="15"/>
        <v>0</v>
      </c>
      <c r="U48" s="22">
        <f t="shared" si="15"/>
        <v>0</v>
      </c>
      <c r="W48" s="22">
        <f t="shared" si="16"/>
        <v>12.532228576701115</v>
      </c>
    </row>
    <row r="49" spans="3:23" x14ac:dyDescent="0.25">
      <c r="C49" s="20">
        <f>+'Catagena - Lineas locales'!A8</f>
        <v>44743</v>
      </c>
      <c r="D49" s="39">
        <f>+('Catagena - Lineas locales'!J8/'Catagena - Lineas locales'!F8)*$E$3</f>
        <v>520800</v>
      </c>
      <c r="E49" s="40">
        <f>+Barranca!J8*$E$3/Barranca!F8</f>
        <v>1953000.0000000005</v>
      </c>
      <c r="F49" s="40">
        <f>+Apiay!J8*$E$3/Apiay!F8</f>
        <v>571578</v>
      </c>
      <c r="G49" s="40">
        <f>+Cupiagua!J8*$E$3/Cupiagua!F8</f>
        <v>0</v>
      </c>
      <c r="H49" s="40">
        <f>+Cusiana!J8*$E$3/Cusiana!F8</f>
        <v>3759125.5180144892</v>
      </c>
      <c r="I49" s="40">
        <f>+Dina!J8*$E$3/Dina!F8</f>
        <v>0</v>
      </c>
      <c r="J49" s="40">
        <v>6</v>
      </c>
      <c r="N49">
        <v>2021</v>
      </c>
      <c r="O49" s="22">
        <f t="shared" si="15"/>
        <v>0.75127652636649889</v>
      </c>
      <c r="P49" s="22">
        <f t="shared" si="15"/>
        <v>0.6511979780948921</v>
      </c>
      <c r="Q49" s="22">
        <f t="shared" si="15"/>
        <v>0</v>
      </c>
      <c r="R49" s="22">
        <f t="shared" si="15"/>
        <v>1.2427565210785994</v>
      </c>
      <c r="S49" s="22">
        <f t="shared" si="15"/>
        <v>11.599410299278901</v>
      </c>
      <c r="T49" s="22">
        <f t="shared" si="15"/>
        <v>0</v>
      </c>
      <c r="U49" s="22">
        <f t="shared" si="15"/>
        <v>0</v>
      </c>
      <c r="W49" s="22">
        <f t="shared" si="16"/>
        <v>14.244641324818891</v>
      </c>
    </row>
    <row r="50" spans="3:23" x14ac:dyDescent="0.25">
      <c r="C50" s="20">
        <f>+'Catagena - Lineas locales'!A9</f>
        <v>44774</v>
      </c>
      <c r="D50" s="39">
        <f>+('Catagena - Lineas locales'!J9/'Catagena - Lineas locales'!F9)*$E$3</f>
        <v>520800</v>
      </c>
      <c r="E50" s="40">
        <f>+Barranca!J9*$E$3/Barranca!F9</f>
        <v>1953000.0000000005</v>
      </c>
      <c r="F50" s="40">
        <f>+Apiay!J9*$E$3/Apiay!F9</f>
        <v>557256</v>
      </c>
      <c r="G50" s="40">
        <f>+Cupiagua!J9*$E$3/Cupiagua!F9</f>
        <v>0</v>
      </c>
      <c r="H50" s="40">
        <f>+Cusiana!J9*$E$3/Cusiana!F9</f>
        <v>3732604.5336025329</v>
      </c>
      <c r="I50" s="40">
        <f>+Dina!J9*$E$3/Dina!F9</f>
        <v>0</v>
      </c>
      <c r="J50" s="40">
        <v>7</v>
      </c>
      <c r="N50">
        <v>2022</v>
      </c>
      <c r="O50" s="22">
        <f t="shared" si="15"/>
        <v>0.59036817480117132</v>
      </c>
      <c r="P50" s="22">
        <f t="shared" si="15"/>
        <v>2.3204664289540524</v>
      </c>
      <c r="Q50" s="22">
        <f t="shared" si="15"/>
        <v>0.61616253277559585</v>
      </c>
      <c r="R50" s="22">
        <f t="shared" si="15"/>
        <v>0.91731392992230787</v>
      </c>
      <c r="S50" s="22">
        <f t="shared" si="15"/>
        <v>3.4390851965808835</v>
      </c>
      <c r="T50" s="22">
        <f t="shared" si="15"/>
        <v>0</v>
      </c>
      <c r="U50" s="22">
        <f t="shared" si="15"/>
        <v>0</v>
      </c>
      <c r="V50" s="22"/>
      <c r="W50" s="22">
        <f>+SUM(O50:U50)</f>
        <v>7.8833962630340109</v>
      </c>
    </row>
    <row r="51" spans="3:23" x14ac:dyDescent="0.25">
      <c r="C51" s="20">
        <f>+'Catagena - Lineas locales'!A10</f>
        <v>44805</v>
      </c>
      <c r="D51" s="39">
        <f>+('Catagena - Lineas locales'!J10/'Catagena - Lineas locales'!F10)*$E$3</f>
        <v>504000.00000000006</v>
      </c>
      <c r="E51" s="40">
        <f>+Barranca!J10*$E$3/Barranca!F10</f>
        <v>1890000.0000000016</v>
      </c>
      <c r="F51" s="40">
        <f>+Apiay!J10*$E$3/Apiay!F10</f>
        <v>527939.99999999988</v>
      </c>
      <c r="G51" s="40">
        <f>+Cupiagua!J10*$E$3/Cupiagua!F10</f>
        <v>0</v>
      </c>
      <c r="H51" s="40">
        <f>+Cusiana!J10*$E$3/Cusiana!F10</f>
        <v>3682420.4939884832</v>
      </c>
      <c r="I51" s="40">
        <f>+Dina!J10*$E$3/Dina!F10</f>
        <v>0</v>
      </c>
      <c r="J51" s="40">
        <v>8</v>
      </c>
      <c r="N51">
        <v>2023</v>
      </c>
      <c r="O51" s="22">
        <f t="shared" si="15"/>
        <v>0.65076446599449611</v>
      </c>
      <c r="P51" s="22">
        <f t="shared" si="15"/>
        <v>2.4419922353316008</v>
      </c>
      <c r="Q51" s="22">
        <f t="shared" si="15"/>
        <v>0.47664516825113029</v>
      </c>
      <c r="R51" s="22">
        <f t="shared" si="15"/>
        <v>0</v>
      </c>
      <c r="S51" s="22">
        <f t="shared" si="15"/>
        <v>4.8276875314763323</v>
      </c>
      <c r="T51" s="22">
        <f t="shared" si="15"/>
        <v>0</v>
      </c>
      <c r="U51" s="22">
        <f t="shared" si="15"/>
        <v>0</v>
      </c>
      <c r="W51" s="22">
        <f t="shared" ref="W51:W54" si="17">+SUM(O51:U51)</f>
        <v>8.3970894010535595</v>
      </c>
    </row>
    <row r="52" spans="3:23" x14ac:dyDescent="0.25">
      <c r="C52" s="20">
        <f>+'Catagena - Lineas locales'!A11</f>
        <v>44835</v>
      </c>
      <c r="D52" s="39">
        <f>+('Catagena - Lineas locales'!J11/'Catagena - Lineas locales'!F11)*$E$3</f>
        <v>520800</v>
      </c>
      <c r="E52" s="40">
        <f>+Barranca!J11*$E$3/Barranca!F11</f>
        <v>1953000.0000000005</v>
      </c>
      <c r="F52" s="40">
        <f>+Apiay!J11*$E$3/Apiay!F11</f>
        <v>531215.99999999988</v>
      </c>
      <c r="G52" s="40">
        <f>+Cupiagua!J11*$E$3/Cupiagua!F11</f>
        <v>0</v>
      </c>
      <c r="H52" s="40">
        <f>+Cusiana!J11*$E$3/Cusiana!F11</f>
        <v>3833029.1586459475</v>
      </c>
      <c r="I52" s="40">
        <f>+Dina!J11*$E$3/Dina!F11</f>
        <v>0</v>
      </c>
      <c r="J52" s="40">
        <v>9</v>
      </c>
      <c r="N52">
        <v>2024</v>
      </c>
      <c r="O52" s="22">
        <f t="shared" si="15"/>
        <v>0.65254738233968645</v>
      </c>
      <c r="P52" s="22">
        <f t="shared" si="15"/>
        <v>2.4486826250174407</v>
      </c>
      <c r="Q52" s="22">
        <f t="shared" si="15"/>
        <v>0.40239254933458957</v>
      </c>
      <c r="R52" s="22">
        <f t="shared" si="15"/>
        <v>0</v>
      </c>
      <c r="S52" s="22">
        <f t="shared" si="15"/>
        <v>4.8971704697267979</v>
      </c>
      <c r="T52" s="22">
        <f t="shared" si="15"/>
        <v>0</v>
      </c>
      <c r="U52" s="22">
        <f t="shared" si="15"/>
        <v>0</v>
      </c>
      <c r="W52" s="22">
        <f t="shared" si="17"/>
        <v>8.4007930264185156</v>
      </c>
    </row>
    <row r="53" spans="3:23" x14ac:dyDescent="0.25">
      <c r="C53" s="20">
        <f>+'Catagena - Lineas locales'!A12</f>
        <v>44866</v>
      </c>
      <c r="D53" s="39">
        <f>+('Catagena - Lineas locales'!J12/'Catagena - Lineas locales'!F12)*$E$3</f>
        <v>504000.00000000006</v>
      </c>
      <c r="E53" s="40">
        <f>+Barranca!J12*$E$3/Barranca!F12</f>
        <v>1890000.0000000016</v>
      </c>
      <c r="F53" s="40">
        <f>+Apiay!J12*$E$3/Apiay!F12</f>
        <v>503999.99999999994</v>
      </c>
      <c r="G53" s="40">
        <f>+Cupiagua!J12*$E$3/Cupiagua!F12</f>
        <v>0</v>
      </c>
      <c r="H53" s="40">
        <f>+Cusiana!J12*$E$3/Cusiana!F12</f>
        <v>3769335.6130472468</v>
      </c>
      <c r="I53" s="40">
        <f>+Dina!J12*$E$3/Dina!F12</f>
        <v>0</v>
      </c>
      <c r="J53" s="40">
        <v>10</v>
      </c>
      <c r="N53">
        <v>2025</v>
      </c>
      <c r="O53" s="22">
        <f t="shared" si="15"/>
        <v>0.65076446599449611</v>
      </c>
      <c r="P53" s="22">
        <f t="shared" si="15"/>
        <v>2.4419922353316008</v>
      </c>
      <c r="Q53" s="22">
        <f t="shared" si="15"/>
        <v>0</v>
      </c>
      <c r="R53" s="22">
        <f t="shared" si="15"/>
        <v>0</v>
      </c>
      <c r="S53" s="22">
        <f t="shared" si="15"/>
        <v>4.9510671477441139</v>
      </c>
      <c r="T53" s="22">
        <f t="shared" si="15"/>
        <v>0</v>
      </c>
      <c r="U53" s="22">
        <f t="shared" si="15"/>
        <v>0</v>
      </c>
      <c r="W53" s="22">
        <f t="shared" si="17"/>
        <v>8.0438238490702112</v>
      </c>
    </row>
    <row r="54" spans="3:23" x14ac:dyDescent="0.25">
      <c r="C54" s="20">
        <f>+'Catagena - Lineas locales'!A13</f>
        <v>44896</v>
      </c>
      <c r="D54" s="39">
        <f>+('Catagena - Lineas locales'!J13/'Catagena - Lineas locales'!F13)*$E$3</f>
        <v>520800</v>
      </c>
      <c r="E54" s="40">
        <f>+Barranca!J13*$E$3/Barranca!F13</f>
        <v>1953000.0000000005</v>
      </c>
      <c r="F54" s="40">
        <f>+Apiay!J13*$E$3/Apiay!F13</f>
        <v>511685.99999999994</v>
      </c>
      <c r="G54" s="40">
        <f>+Cupiagua!J13*$E$3/Cupiagua!F13</f>
        <v>0</v>
      </c>
      <c r="H54" s="40">
        <f>+Cusiana!J13*$E$3/Cusiana!F13</f>
        <v>3866046.7433384238</v>
      </c>
      <c r="I54" s="40">
        <f>+Dina!J13*$E$3/Dina!F13</f>
        <v>0</v>
      </c>
      <c r="J54" s="40">
        <v>11</v>
      </c>
      <c r="N54">
        <v>2026</v>
      </c>
      <c r="O54" s="22">
        <f t="shared" si="15"/>
        <v>0.65076446599449611</v>
      </c>
      <c r="P54" s="22">
        <f t="shared" si="15"/>
        <v>2.4419922353316008</v>
      </c>
      <c r="Q54" s="22">
        <f t="shared" si="15"/>
        <v>0</v>
      </c>
      <c r="R54" s="22">
        <f t="shared" si="15"/>
        <v>0</v>
      </c>
      <c r="S54" s="22">
        <f t="shared" si="15"/>
        <v>4.9510671477441139</v>
      </c>
      <c r="T54" s="22">
        <f t="shared" si="15"/>
        <v>0</v>
      </c>
      <c r="U54" s="22">
        <f t="shared" si="15"/>
        <v>0</v>
      </c>
      <c r="W54" s="22">
        <f t="shared" si="17"/>
        <v>8.0438238490702112</v>
      </c>
    </row>
    <row r="55" spans="3:23" x14ac:dyDescent="0.25">
      <c r="C55" s="20">
        <f>+'Catagena - Lineas locales'!A14</f>
        <v>44927</v>
      </c>
      <c r="D55" s="39">
        <f>+('Catagena - Lineas locales'!J14/'Catagena - Lineas locales'!F14)*$E$3</f>
        <v>520800</v>
      </c>
      <c r="E55" s="40">
        <f>+Barranca!J14*$E$3/Barranca!F14</f>
        <v>1953000.0000000005</v>
      </c>
      <c r="F55" s="40">
        <f>+Apiay!J14*$E$3/Apiay!F14</f>
        <v>436169.99999999994</v>
      </c>
      <c r="G55" s="40">
        <f>+Cupiagua!J14*$E$3/Cupiagua!F14</f>
        <v>0</v>
      </c>
      <c r="H55" s="40">
        <f>+Cusiana!J14*$E$3/Cusiana!F14</f>
        <v>3917293.1492900238</v>
      </c>
      <c r="I55" s="40">
        <f>+Dina!J14*$E$3/Dina!F14</f>
        <v>0</v>
      </c>
      <c r="J55" s="40">
        <v>12</v>
      </c>
    </row>
    <row r="56" spans="3:23" x14ac:dyDescent="0.25">
      <c r="C56" s="20">
        <f>+'Catagena - Lineas locales'!A15</f>
        <v>44958</v>
      </c>
      <c r="D56" s="39">
        <f>+('Catagena - Lineas locales'!J15/'Catagena - Lineas locales'!F15)*$E$3</f>
        <v>470400.00000000006</v>
      </c>
      <c r="E56" s="40">
        <f>+Barranca!J15*$E$3/Barranca!F15</f>
        <v>1763999.9999999995</v>
      </c>
      <c r="F56" s="40">
        <f>+Apiay!J15*$E$3/Apiay!F15</f>
        <v>384552</v>
      </c>
      <c r="G56" s="40">
        <f>+Cupiagua!J15*$E$3/Cupiagua!F15</f>
        <v>0</v>
      </c>
      <c r="H56" s="40">
        <f>+Cusiana!J15*$E$3/Cusiana!F15</f>
        <v>3544794.7055769116</v>
      </c>
      <c r="I56" s="40">
        <f>+Dina!J15*$E$3/Dina!F15</f>
        <v>0</v>
      </c>
      <c r="J56" s="40">
        <v>13</v>
      </c>
    </row>
    <row r="57" spans="3:23" x14ac:dyDescent="0.25">
      <c r="C57" s="20">
        <f>+'Catagena - Lineas locales'!A16</f>
        <v>44986</v>
      </c>
      <c r="D57" s="39">
        <f>+('Catagena - Lineas locales'!J16/'Catagena - Lineas locales'!F16)*$E$3</f>
        <v>520800</v>
      </c>
      <c r="E57" s="40">
        <f>+Barranca!J16*$E$3/Barranca!F16</f>
        <v>1953000.0000000005</v>
      </c>
      <c r="F57" s="40">
        <f>+Apiay!J16*$E$3/Apiay!F16</f>
        <v>419244</v>
      </c>
      <c r="G57" s="40">
        <f>+Cupiagua!J16*$E$3/Cupiagua!F16</f>
        <v>0</v>
      </c>
      <c r="H57" s="40">
        <f>+Cusiana!J16*$E$3/Cusiana!F16</f>
        <v>3910929.501391443</v>
      </c>
      <c r="I57" s="40">
        <f>+Dina!J16*$E$3/Dina!F16</f>
        <v>0</v>
      </c>
      <c r="J57" s="40">
        <v>14</v>
      </c>
    </row>
    <row r="58" spans="3:23" x14ac:dyDescent="0.25">
      <c r="C58" s="20">
        <f>+'Catagena - Lineas locales'!A17</f>
        <v>45017</v>
      </c>
      <c r="D58" s="39">
        <f>+('Catagena - Lineas locales'!J17/'Catagena - Lineas locales'!F17)*$E$3</f>
        <v>504000.00000000006</v>
      </c>
      <c r="E58" s="40">
        <f>+Barranca!J17*$E$3/Barranca!F17</f>
        <v>1890000.0000000016</v>
      </c>
      <c r="F58" s="40">
        <f>+Apiay!J17*$E$3/Apiay!F17</f>
        <v>396899.99999999994</v>
      </c>
      <c r="G58" s="40">
        <f>+Cupiagua!J17*$E$3/Cupiagua!F17</f>
        <v>0</v>
      </c>
      <c r="H58" s="40">
        <f>+Cusiana!J17*$E$3/Cusiana!F17</f>
        <v>3829329.968683287</v>
      </c>
      <c r="I58" s="40">
        <f>+Dina!J17*$E$3/Dina!F17</f>
        <v>0</v>
      </c>
      <c r="J58" s="40">
        <v>15</v>
      </c>
    </row>
    <row r="59" spans="3:23" x14ac:dyDescent="0.25">
      <c r="C59" s="20">
        <f>+'Catagena - Lineas locales'!A18</f>
        <v>45047</v>
      </c>
      <c r="D59" s="39">
        <f>+('Catagena - Lineas locales'!J18/'Catagena - Lineas locales'!F18)*$E$3</f>
        <v>520800</v>
      </c>
      <c r="E59" s="40">
        <f>+Barranca!J18*$E$3/Barranca!F18</f>
        <v>1953000.0000000005</v>
      </c>
      <c r="F59" s="40">
        <f>+Apiay!J18*$E$3/Apiay!F18</f>
        <v>399713.99999999994</v>
      </c>
      <c r="G59" s="40">
        <f>+Cupiagua!J18*$E$3/Cupiagua!F18</f>
        <v>0</v>
      </c>
      <c r="H59" s="40">
        <f>+Cusiana!J18*$E$3/Cusiana!F18</f>
        <v>4055337.8918843409</v>
      </c>
      <c r="I59" s="40">
        <f>+Dina!J18*$E$3/Dina!F18</f>
        <v>0</v>
      </c>
      <c r="J59" s="40">
        <v>16</v>
      </c>
    </row>
    <row r="60" spans="3:23" x14ac:dyDescent="0.25">
      <c r="C60" s="20">
        <f>+'Catagena - Lineas locales'!A19</f>
        <v>45078</v>
      </c>
      <c r="D60" s="39">
        <f>+('Catagena - Lineas locales'!J19/'Catagena - Lineas locales'!F19)*$E$3</f>
        <v>504000.00000000006</v>
      </c>
      <c r="E60" s="40">
        <f>+Barranca!J19*$E$3/Barranca!F19</f>
        <v>1890000.0000000016</v>
      </c>
      <c r="F60" s="40">
        <f>+Apiay!J19*$E$3/Apiay!F19</f>
        <v>388080</v>
      </c>
      <c r="G60" s="40">
        <f>+Cupiagua!J19*$E$3/Cupiagua!F19</f>
        <v>0</v>
      </c>
      <c r="H60" s="40">
        <f>+Cusiana!J19*$E$3/Cusiana!F19</f>
        <v>3882834.6841938943</v>
      </c>
      <c r="I60" s="40">
        <f>+Dina!J19*$E$3/Dina!F19</f>
        <v>0</v>
      </c>
      <c r="J60" s="40">
        <v>17</v>
      </c>
    </row>
    <row r="61" spans="3:23" x14ac:dyDescent="0.25">
      <c r="C61" s="20">
        <f>+'Catagena - Lineas locales'!A20</f>
        <v>45108</v>
      </c>
      <c r="D61" s="39">
        <f>+('Catagena - Lineas locales'!J20/'Catagena - Lineas locales'!F20)*$E$3</f>
        <v>520800</v>
      </c>
      <c r="E61" s="40">
        <f>+Barranca!J20*$E$3/Barranca!F20</f>
        <v>1953000.0000000005</v>
      </c>
      <c r="F61" s="40">
        <f>+Apiay!J20*$E$3/Apiay!F20</f>
        <v>394505.99999999994</v>
      </c>
      <c r="G61" s="40">
        <f>+Cupiagua!J20*$E$3/Cupiagua!F20</f>
        <v>0</v>
      </c>
      <c r="H61" s="40">
        <f>+Cusiana!J20*$E$3/Cusiana!F20</f>
        <v>4034801.7504734616</v>
      </c>
      <c r="I61" s="40">
        <f>+Dina!J20*$E$3/Dina!F20</f>
        <v>0</v>
      </c>
      <c r="J61" s="40">
        <v>18</v>
      </c>
    </row>
    <row r="62" spans="3:23" x14ac:dyDescent="0.25">
      <c r="C62" s="20">
        <f>+'Catagena - Lineas locales'!A21</f>
        <v>45139</v>
      </c>
      <c r="D62" s="39">
        <f>+('Catagena - Lineas locales'!J21/'Catagena - Lineas locales'!F21)*$E$3</f>
        <v>520800</v>
      </c>
      <c r="E62" s="40">
        <f>+Barranca!J21*$E$3/Barranca!F21</f>
        <v>1953000.0000000005</v>
      </c>
      <c r="F62" s="40">
        <f>+Apiay!J21*$E$3/Apiay!F21</f>
        <v>389297.99999999994</v>
      </c>
      <c r="G62" s="40">
        <f>+Cupiagua!J21*$E$3/Cupiagua!F21</f>
        <v>0</v>
      </c>
      <c r="H62" s="40">
        <f>+Cusiana!J21*$E$3/Cusiana!F21</f>
        <v>4057804.3756710109</v>
      </c>
      <c r="I62" s="40">
        <f>+Dina!J21*$E$3/Dina!F21</f>
        <v>0</v>
      </c>
      <c r="J62" s="40">
        <v>19</v>
      </c>
    </row>
    <row r="63" spans="3:23" x14ac:dyDescent="0.25">
      <c r="C63" s="20">
        <f>+'Catagena - Lineas locales'!A22</f>
        <v>45170</v>
      </c>
      <c r="D63" s="39">
        <f>+('Catagena - Lineas locales'!J22/'Catagena - Lineas locales'!F22)*$E$3</f>
        <v>504000.00000000006</v>
      </c>
      <c r="E63" s="40">
        <f>+Barranca!J22*$E$3/Barranca!F22</f>
        <v>1890000.0000000016</v>
      </c>
      <c r="F63" s="40">
        <f>+Apiay!J22*$E$3/Apiay!F22</f>
        <v>379260</v>
      </c>
      <c r="G63" s="40">
        <f>+Cupiagua!J22*$E$3/Cupiagua!F22</f>
        <v>0</v>
      </c>
      <c r="H63" s="40">
        <f>+Cusiana!J22*$E$3/Cusiana!F22</f>
        <v>3921919.9456565711</v>
      </c>
      <c r="I63" s="40">
        <f>+Dina!J22*$E$3/Dina!F22</f>
        <v>0</v>
      </c>
      <c r="J63" s="40">
        <v>20</v>
      </c>
    </row>
    <row r="64" spans="3:23" x14ac:dyDescent="0.25">
      <c r="C64" s="20">
        <f>+'Catagena - Lineas locales'!A23</f>
        <v>45200</v>
      </c>
      <c r="D64" s="39">
        <f>+('Catagena - Lineas locales'!J23/'Catagena - Lineas locales'!F23)*$E$3</f>
        <v>520800</v>
      </c>
      <c r="E64" s="40">
        <f>+Barranca!J23*$E$3/Barranca!F23</f>
        <v>1953000.0000000005</v>
      </c>
      <c r="F64" s="40">
        <f>+Apiay!J23*$E$3/Apiay!F23</f>
        <v>382787.99999999994</v>
      </c>
      <c r="G64" s="40">
        <f>+Cupiagua!J23*$E$3/Cupiagua!F23</f>
        <v>0</v>
      </c>
      <c r="H64" s="40">
        <f>+Cusiana!J23*$E$3/Cusiana!F23</f>
        <v>4080123.3738377769</v>
      </c>
      <c r="I64" s="40">
        <f>+Dina!J23*$E$3/Dina!F23</f>
        <v>0</v>
      </c>
      <c r="J64" s="40">
        <v>21</v>
      </c>
    </row>
    <row r="65" spans="3:10" x14ac:dyDescent="0.25">
      <c r="C65" s="20">
        <f>+'Catagena - Lineas locales'!A24</f>
        <v>45231</v>
      </c>
      <c r="D65" s="39">
        <f>+('Catagena - Lineas locales'!J24/'Catagena - Lineas locales'!F24)*$E$3</f>
        <v>504000.00000000006</v>
      </c>
      <c r="E65" s="40">
        <f>+Barranca!J24*$E$3/Barranca!F24</f>
        <v>1890000.0000000016</v>
      </c>
      <c r="F65" s="40">
        <f>+Apiay!J24*$E$3/Apiay!F24</f>
        <v>379260</v>
      </c>
      <c r="G65" s="40">
        <f>+Cupiagua!J24*$E$3/Cupiagua!F24</f>
        <v>0</v>
      </c>
      <c r="H65" s="40">
        <f>+Cusiana!J24*$E$3/Cusiana!F24</f>
        <v>3942365.1439179531</v>
      </c>
      <c r="I65" s="40">
        <f>+Dina!J24*$E$3/Dina!F24</f>
        <v>0</v>
      </c>
      <c r="J65" s="40">
        <v>22</v>
      </c>
    </row>
    <row r="66" spans="3:10" x14ac:dyDescent="0.25">
      <c r="C66" s="20">
        <f>+'Catagena - Lineas locales'!A25</f>
        <v>45261</v>
      </c>
      <c r="D66" s="39">
        <f>+('Catagena - Lineas locales'!J25/'Catagena - Lineas locales'!F25)*$E$3</f>
        <v>520800</v>
      </c>
      <c r="E66" s="40">
        <f>+Barranca!J25*$E$3/Barranca!F25</f>
        <v>1953000.0000000005</v>
      </c>
      <c r="F66" s="40">
        <f>+Apiay!J25*$E$3/Apiay!F25</f>
        <v>378882</v>
      </c>
      <c r="G66" s="40">
        <f>+Cupiagua!J25*$E$3/Cupiagua!F25</f>
        <v>0</v>
      </c>
      <c r="H66" s="40">
        <f>+Cusiana!J25*$E$3/Cusiana!F25</f>
        <v>4037153.3220319902</v>
      </c>
      <c r="I66" s="40">
        <f>+Dina!J25*$E$3/Dina!F25</f>
        <v>0</v>
      </c>
      <c r="J66" s="40">
        <v>23</v>
      </c>
    </row>
    <row r="67" spans="3:10" x14ac:dyDescent="0.25">
      <c r="C67" s="20">
        <f>+'Catagena - Lineas locales'!A26</f>
        <v>45292</v>
      </c>
      <c r="D67" s="39">
        <f>+('Catagena - Lineas locales'!J26/'Catagena - Lineas locales'!F26)*$E$3</f>
        <v>520800</v>
      </c>
      <c r="E67" s="40">
        <f>+Barranca!J26*$E$3/Barranca!F26</f>
        <v>1953000.0000000005</v>
      </c>
      <c r="F67" s="40">
        <f>+Apiay!J26*$E$3/Apiay!F26</f>
        <v>372371.99999999994</v>
      </c>
      <c r="G67" s="40">
        <f>+Cupiagua!J26*$E$3/Cupiagua!F26</f>
        <v>0</v>
      </c>
      <c r="H67" s="40">
        <f>+Cusiana!J26*$E$3/Cusiana!F26</f>
        <v>4003072.6509179156</v>
      </c>
      <c r="I67" s="40">
        <f>+Dina!J26*$E$3/Dina!F26</f>
        <v>0</v>
      </c>
      <c r="J67" s="40">
        <v>24</v>
      </c>
    </row>
    <row r="68" spans="3:10" x14ac:dyDescent="0.25">
      <c r="C68" s="20">
        <f>+'Catagena - Lineas locales'!A27</f>
        <v>45323</v>
      </c>
      <c r="D68" s="39">
        <f>+('Catagena - Lineas locales'!J27/'Catagena - Lineas locales'!F27)*$E$3</f>
        <v>487200</v>
      </c>
      <c r="E68" s="40">
        <f>+Barranca!J27*$E$3/Barranca!F27</f>
        <v>1826999.9999999984</v>
      </c>
      <c r="F68" s="40">
        <f>+Apiay!J27*$E$3/Apiay!F27</f>
        <v>341040</v>
      </c>
      <c r="G68" s="40">
        <f>+Cupiagua!J27*$E$3/Cupiagua!F27</f>
        <v>0</v>
      </c>
      <c r="H68" s="40">
        <f>+Cusiana!J27*$E$3/Cusiana!F27</f>
        <v>3786999.2152042957</v>
      </c>
      <c r="I68" s="40">
        <f>+Dina!J27*$E$3/Dina!F27</f>
        <v>0</v>
      </c>
      <c r="J68" s="40">
        <v>25</v>
      </c>
    </row>
    <row r="69" spans="3:10" x14ac:dyDescent="0.25">
      <c r="C69" s="20">
        <f>+'Catagena - Lineas locales'!A28</f>
        <v>45352</v>
      </c>
      <c r="D69" s="39">
        <f>+('Catagena - Lineas locales'!J28/'Catagena - Lineas locales'!F28)*$E$3</f>
        <v>520800</v>
      </c>
      <c r="E69" s="40">
        <f>+Barranca!J28*$E$3/Barranca!F28</f>
        <v>1953000.0000000005</v>
      </c>
      <c r="F69" s="40">
        <f>+Apiay!J28*$E$3/Apiay!F28</f>
        <v>364559.99999999994</v>
      </c>
      <c r="G69" s="40">
        <f>+Cupiagua!J28*$E$3/Cupiagua!F28</f>
        <v>0</v>
      </c>
      <c r="H69" s="40">
        <f>+Cusiana!J28*$E$3/Cusiana!F28</f>
        <v>3999860.9843941731</v>
      </c>
      <c r="I69" s="40">
        <f>+Dina!J28*$E$3/Dina!F28</f>
        <v>0</v>
      </c>
      <c r="J69" s="40">
        <v>26</v>
      </c>
    </row>
    <row r="70" spans="3:10" x14ac:dyDescent="0.25">
      <c r="C70" s="20">
        <f>+'Catagena - Lineas locales'!A29</f>
        <v>45383</v>
      </c>
      <c r="D70" s="39">
        <f>+('Catagena - Lineas locales'!J29/'Catagena - Lineas locales'!F29)*$E$3</f>
        <v>504000.00000000006</v>
      </c>
      <c r="E70" s="40">
        <f>+Barranca!J29*$E$3/Barranca!F29</f>
        <v>1890000.0000000016</v>
      </c>
      <c r="F70" s="40">
        <f>+Apiay!J29*$E$3/Apiay!F29</f>
        <v>345239.99999999994</v>
      </c>
      <c r="G70" s="40">
        <f>+Cupiagua!J29*$E$3/Cupiagua!F29</f>
        <v>0</v>
      </c>
      <c r="H70" s="40">
        <f>+Cusiana!J29*$E$3/Cusiana!F29</f>
        <v>3972345.8029006501</v>
      </c>
      <c r="I70" s="40">
        <f>+Dina!J29*$E$3/Dina!F29</f>
        <v>0</v>
      </c>
      <c r="J70" s="40">
        <v>27</v>
      </c>
    </row>
    <row r="71" spans="3:10" x14ac:dyDescent="0.25">
      <c r="C71" s="20">
        <f>+'Catagena - Lineas locales'!A30</f>
        <v>45413</v>
      </c>
      <c r="D71" s="39">
        <f>+('Catagena - Lineas locales'!J30/'Catagena - Lineas locales'!F30)*$E$3</f>
        <v>520800</v>
      </c>
      <c r="E71" s="40">
        <f>+Barranca!J30*$E$3/Barranca!F30</f>
        <v>1953000.0000000005</v>
      </c>
      <c r="F71" s="40">
        <f>+Apiay!J30*$E$3/Apiay!F30</f>
        <v>350238</v>
      </c>
      <c r="G71" s="40">
        <f>+Cupiagua!J30*$E$3/Cupiagua!F30</f>
        <v>0</v>
      </c>
      <c r="H71" s="40">
        <f>+Cusiana!J30*$E$3/Cusiana!F30</f>
        <v>4101387.4796443228</v>
      </c>
      <c r="I71" s="40">
        <f>+Dina!J30*$E$3/Dina!F30</f>
        <v>0</v>
      </c>
      <c r="J71" s="40">
        <v>28</v>
      </c>
    </row>
    <row r="72" spans="3:10" x14ac:dyDescent="0.25">
      <c r="C72" s="20">
        <f>+'Catagena - Lineas locales'!A31</f>
        <v>45444</v>
      </c>
      <c r="D72" s="39">
        <f>+('Catagena - Lineas locales'!J31/'Catagena - Lineas locales'!F31)*$E$3</f>
        <v>504000.00000000006</v>
      </c>
      <c r="E72" s="40">
        <f>+Barranca!J31*$E$3/Barranca!F31</f>
        <v>1890000.0000000016</v>
      </c>
      <c r="F72" s="40">
        <f>+Apiay!J31*$E$3/Apiay!F31</f>
        <v>331379.99999999994</v>
      </c>
      <c r="G72" s="40">
        <f>+Cupiagua!J31*$E$3/Cupiagua!F31</f>
        <v>0</v>
      </c>
      <c r="H72" s="40">
        <f>+Cusiana!J31*$E$3/Cusiana!F31</f>
        <v>3921932.6052551433</v>
      </c>
      <c r="I72" s="40">
        <f>+Dina!J31*$E$3/Dina!F31</f>
        <v>0</v>
      </c>
      <c r="J72" s="40">
        <v>29</v>
      </c>
    </row>
    <row r="73" spans="3:10" x14ac:dyDescent="0.25">
      <c r="C73" s="20">
        <f>+'Catagena - Lineas locales'!A32</f>
        <v>45474</v>
      </c>
      <c r="D73" s="39">
        <f>+('Catagena - Lineas locales'!J32/'Catagena - Lineas locales'!F32)*$E$3</f>
        <v>520800</v>
      </c>
      <c r="E73" s="40">
        <f>+Barranca!J32*$E$3/Barranca!F32</f>
        <v>1953000.0000000005</v>
      </c>
      <c r="F73" s="40">
        <f>+Apiay!J32*$E$3/Apiay!F32</f>
        <v>334614</v>
      </c>
      <c r="G73" s="40">
        <f>+Cupiagua!J32*$E$3/Cupiagua!F32</f>
        <v>0</v>
      </c>
      <c r="H73" s="40">
        <f>+Cusiana!J32*$E$3/Cusiana!F32</f>
        <v>4102171.0882659103</v>
      </c>
      <c r="I73" s="40">
        <f>+Dina!J32*$E$3/Dina!F32</f>
        <v>0</v>
      </c>
      <c r="J73" s="40">
        <v>30</v>
      </c>
    </row>
    <row r="74" spans="3:10" x14ac:dyDescent="0.25">
      <c r="C74" s="20">
        <f>+'Catagena - Lineas locales'!A33</f>
        <v>45505</v>
      </c>
      <c r="D74" s="39">
        <f>+('Catagena - Lineas locales'!J33/'Catagena - Lineas locales'!F33)*$E$3</f>
        <v>520800</v>
      </c>
      <c r="E74" s="40">
        <f>+Barranca!J33*$E$3/Barranca!F33</f>
        <v>1953000.0000000005</v>
      </c>
      <c r="F74" s="40">
        <f>+Apiay!J33*$E$3/Apiay!F33</f>
        <v>326801.99999999994</v>
      </c>
      <c r="G74" s="40">
        <f>+Cupiagua!J33*$E$3/Cupiagua!F33</f>
        <v>0</v>
      </c>
      <c r="H74" s="40">
        <f>+Cusiana!J33*$E$3/Cusiana!F33</f>
        <v>4051508.0374640394</v>
      </c>
      <c r="I74" s="40">
        <f>+Dina!J33*$E$3/Dina!F33</f>
        <v>0</v>
      </c>
      <c r="J74" s="40">
        <v>31</v>
      </c>
    </row>
    <row r="75" spans="3:10" x14ac:dyDescent="0.25">
      <c r="C75" s="20">
        <f>+'Catagena - Lineas locales'!A34</f>
        <v>45536</v>
      </c>
      <c r="D75" s="39">
        <f>+('Catagena - Lineas locales'!J34/'Catagena - Lineas locales'!F34)*$E$3</f>
        <v>504000.00000000006</v>
      </c>
      <c r="E75" s="40">
        <f>+Barranca!J34*$E$3/Barranca!F34</f>
        <v>1890000.0000000016</v>
      </c>
      <c r="F75" s="40">
        <f>+Apiay!J34*$E$3/Apiay!F34</f>
        <v>309959.99999999994</v>
      </c>
      <c r="G75" s="40">
        <f>+Cupiagua!J34*$E$3/Cupiagua!F34</f>
        <v>0</v>
      </c>
      <c r="H75" s="40">
        <f>+Cusiana!J34*$E$3/Cusiana!F34</f>
        <v>3941580.7420828231</v>
      </c>
      <c r="I75" s="40">
        <f>+Dina!J34*$E$3/Dina!F34</f>
        <v>0</v>
      </c>
      <c r="J75" s="40">
        <v>32</v>
      </c>
    </row>
    <row r="76" spans="3:10" x14ac:dyDescent="0.25">
      <c r="C76" s="20">
        <f>+'Catagena - Lineas locales'!A35</f>
        <v>45566</v>
      </c>
      <c r="D76" s="39">
        <f>+('Catagena - Lineas locales'!J35/'Catagena - Lineas locales'!F35)*$E$3</f>
        <v>520800</v>
      </c>
      <c r="E76" s="40">
        <f>+Barranca!J35*$E$3/Barranca!F35</f>
        <v>1953000.0000000005</v>
      </c>
      <c r="F76" s="40">
        <f>+Apiay!J35*$E$3/Apiay!F35</f>
        <v>315084</v>
      </c>
      <c r="G76" s="40">
        <f>+Cupiagua!J35*$E$3/Cupiagua!F35</f>
        <v>0</v>
      </c>
      <c r="H76" s="40">
        <f>+Cusiana!J35*$E$3/Cusiana!F35</f>
        <v>4041791.9961535693</v>
      </c>
      <c r="I76" s="40">
        <f>+Dina!J35*$E$3/Dina!F35</f>
        <v>0</v>
      </c>
      <c r="J76" s="40">
        <v>33</v>
      </c>
    </row>
    <row r="77" spans="3:10" x14ac:dyDescent="0.25">
      <c r="C77" s="20">
        <f>+'Catagena - Lineas locales'!A36</f>
        <v>45597</v>
      </c>
      <c r="D77" s="39">
        <f>+('Catagena - Lineas locales'!J36/'Catagena - Lineas locales'!F36)*$E$3</f>
        <v>504000.00000000006</v>
      </c>
      <c r="E77" s="40">
        <f>+Barranca!J36*$E$3/Barranca!F36</f>
        <v>1890000.0000000016</v>
      </c>
      <c r="F77" s="40">
        <f>+Apiay!J36*$E$3/Apiay!F36</f>
        <v>297359.99999999994</v>
      </c>
      <c r="G77" s="40">
        <f>+Cupiagua!J36*$E$3/Cupiagua!F36</f>
        <v>0</v>
      </c>
      <c r="H77" s="40">
        <f>+Cusiana!J36*$E$3/Cusiana!F36</f>
        <v>3919498.2619362939</v>
      </c>
      <c r="I77" s="40">
        <f>+Dina!J36*$E$3/Dina!F36</f>
        <v>0</v>
      </c>
      <c r="J77" s="40">
        <v>34</v>
      </c>
    </row>
    <row r="78" spans="3:10" x14ac:dyDescent="0.25">
      <c r="C78" s="20">
        <f>+'Catagena - Lineas locales'!A37</f>
        <v>45627</v>
      </c>
      <c r="D78" s="39">
        <f>+('Catagena - Lineas locales'!J37/'Catagena - Lineas locales'!F37)*$E$3</f>
        <v>520800</v>
      </c>
      <c r="E78" s="40">
        <f>+Barranca!J37*$E$3/Barranca!F37</f>
        <v>1953000.0000000005</v>
      </c>
      <c r="F78" s="40">
        <f>+Apiay!J37*$E$3/Apiay!F37</f>
        <v>303365.99999999994</v>
      </c>
      <c r="G78" s="40">
        <f>+Cupiagua!J37*$E$3/Cupiagua!F37</f>
        <v>0</v>
      </c>
      <c r="H78" s="40">
        <f>+Cusiana!J37*$E$3/Cusiana!F37</f>
        <v>4052080.6992607322</v>
      </c>
      <c r="I78" s="40">
        <f>+Dina!J37*$E$3/Dina!F37</f>
        <v>0</v>
      </c>
      <c r="J78" s="40">
        <v>35</v>
      </c>
    </row>
    <row r="79" spans="3:10" x14ac:dyDescent="0.25">
      <c r="C79" s="20">
        <f>+'Catagena - Lineas locales'!A38</f>
        <v>45658</v>
      </c>
      <c r="D79" s="39">
        <f>+('Catagena - Lineas locales'!J38/'Catagena - Lineas locales'!F38)*$E$3</f>
        <v>520800</v>
      </c>
      <c r="E79" s="40">
        <f>+Barranca!J38*$E$3/Barranca!F38</f>
        <v>1953000.0000000005</v>
      </c>
      <c r="F79" s="40">
        <f>+Apiay!J38*$E$3/Apiay!F38</f>
        <v>0</v>
      </c>
      <c r="G79" s="40">
        <f>+Cupiagua!J38*$E$3/Cupiagua!F38</f>
        <v>0</v>
      </c>
      <c r="H79" s="40">
        <f>+Cusiana!J38*$E$3/Cusiana!F38</f>
        <v>4112497.2000000007</v>
      </c>
      <c r="I79" s="40">
        <f>+Dina!J38*$E$3/Dina!F38</f>
        <v>0</v>
      </c>
      <c r="J79" s="40">
        <v>36</v>
      </c>
    </row>
    <row r="80" spans="3:10" x14ac:dyDescent="0.25">
      <c r="C80" s="20">
        <f>+'Catagena - Lineas locales'!A39</f>
        <v>45689</v>
      </c>
      <c r="D80" s="39">
        <f>+('Catagena - Lineas locales'!J39/'Catagena - Lineas locales'!F39)*$E$3</f>
        <v>470400.00000000006</v>
      </c>
      <c r="E80" s="40">
        <f>+Barranca!J39*$E$3/Barranca!F39</f>
        <v>1763999.9999999995</v>
      </c>
      <c r="F80" s="40">
        <f>+Apiay!J39*$E$3/Apiay!F39</f>
        <v>0</v>
      </c>
      <c r="G80" s="40">
        <f>+Cupiagua!J39*$E$3/Cupiagua!F39</f>
        <v>0</v>
      </c>
      <c r="H80" s="40">
        <f>+Cusiana!J39*$E$3/Cusiana!F39</f>
        <v>3714513.6000000006</v>
      </c>
      <c r="I80" s="40">
        <f>+Dina!J39*$E$3/Dina!F39</f>
        <v>0</v>
      </c>
      <c r="J80" s="40">
        <v>37</v>
      </c>
    </row>
    <row r="81" spans="3:10" x14ac:dyDescent="0.25">
      <c r="C81" s="20">
        <f>+'Catagena - Lineas locales'!A40</f>
        <v>45717</v>
      </c>
      <c r="D81" s="39">
        <f>+('Catagena - Lineas locales'!J40/'Catagena - Lineas locales'!F40)*$E$3</f>
        <v>520800</v>
      </c>
      <c r="E81" s="40">
        <f>+Barranca!J40*$E$3/Barranca!F40</f>
        <v>1953000.0000000005</v>
      </c>
      <c r="F81" s="40">
        <f>+Apiay!J40*$E$3/Apiay!F40</f>
        <v>0</v>
      </c>
      <c r="G81" s="40">
        <f>+Cupiagua!J40*$E$3/Cupiagua!F40</f>
        <v>0</v>
      </c>
      <c r="H81" s="40">
        <f>+Cusiana!J40*$E$3/Cusiana!F40</f>
        <v>4112497.2000000007</v>
      </c>
      <c r="I81" s="40">
        <f>+Dina!J40*$E$3/Dina!F40</f>
        <v>0</v>
      </c>
      <c r="J81" s="40">
        <v>38</v>
      </c>
    </row>
    <row r="82" spans="3:10" x14ac:dyDescent="0.25">
      <c r="C82" s="20">
        <f>+'Catagena - Lineas locales'!A41</f>
        <v>45748</v>
      </c>
      <c r="D82" s="39">
        <f>+('Catagena - Lineas locales'!J41/'Catagena - Lineas locales'!F41)*$E$3</f>
        <v>504000.00000000006</v>
      </c>
      <c r="E82" s="40">
        <f>+Barranca!J41*$E$3/Barranca!F41</f>
        <v>1890000.0000000016</v>
      </c>
      <c r="F82" s="40">
        <f>+Apiay!J41*$E$3/Apiay!F41</f>
        <v>0</v>
      </c>
      <c r="G82" s="40">
        <f>+Cupiagua!J41*$E$3/Cupiagua!F41</f>
        <v>0</v>
      </c>
      <c r="H82" s="40">
        <f>+Cusiana!J41*$E$3/Cusiana!F41</f>
        <v>3979836.0000000005</v>
      </c>
      <c r="I82" s="40">
        <f>+Dina!J41*$E$3/Dina!F41</f>
        <v>0</v>
      </c>
      <c r="J82" s="40">
        <v>39</v>
      </c>
    </row>
    <row r="83" spans="3:10" x14ac:dyDescent="0.25">
      <c r="C83" s="20">
        <f>+'Catagena - Lineas locales'!A42</f>
        <v>45778</v>
      </c>
      <c r="D83" s="39">
        <f>+('Catagena - Lineas locales'!J42/'Catagena - Lineas locales'!F42)*$E$3</f>
        <v>520800</v>
      </c>
      <c r="E83" s="40">
        <f>+Barranca!J42*$E$3/Barranca!F42</f>
        <v>1953000.0000000005</v>
      </c>
      <c r="F83" s="40">
        <f>+Apiay!J42*$E$3/Apiay!F42</f>
        <v>0</v>
      </c>
      <c r="G83" s="40">
        <f>+Cupiagua!J42*$E$3/Cupiagua!F42</f>
        <v>0</v>
      </c>
      <c r="H83" s="40">
        <f>+Cusiana!J42*$E$3/Cusiana!F42</f>
        <v>4112497.2000000007</v>
      </c>
      <c r="I83" s="40">
        <f>+Dina!J42*$E$3/Dina!F42</f>
        <v>0</v>
      </c>
      <c r="J83" s="40">
        <v>40</v>
      </c>
    </row>
    <row r="84" spans="3:10" x14ac:dyDescent="0.25">
      <c r="C84" s="20">
        <f>+'Catagena - Lineas locales'!A43</f>
        <v>45809</v>
      </c>
      <c r="D84" s="39">
        <f>+('Catagena - Lineas locales'!J43/'Catagena - Lineas locales'!F43)*$E$3</f>
        <v>504000.00000000006</v>
      </c>
      <c r="E84" s="40">
        <f>+Barranca!J43*$E$3/Barranca!F43</f>
        <v>1890000.0000000016</v>
      </c>
      <c r="F84" s="40">
        <f>+Apiay!J43*$E$3/Apiay!F43</f>
        <v>0</v>
      </c>
      <c r="G84" s="40">
        <f>+Cupiagua!J43*$E$3/Cupiagua!F43</f>
        <v>0</v>
      </c>
      <c r="H84" s="40">
        <f>+Cusiana!J43*$E$3/Cusiana!F43</f>
        <v>3979836.0000000005</v>
      </c>
      <c r="I84" s="40">
        <f>+Dina!J43*$E$3/Dina!F43</f>
        <v>0</v>
      </c>
      <c r="J84" s="40">
        <v>41</v>
      </c>
    </row>
    <row r="85" spans="3:10" x14ac:dyDescent="0.25">
      <c r="C85" s="20">
        <f>+'Catagena - Lineas locales'!A44</f>
        <v>45839</v>
      </c>
      <c r="D85" s="39">
        <f>+('Catagena - Lineas locales'!J44/'Catagena - Lineas locales'!F44)*$E$3</f>
        <v>520800</v>
      </c>
      <c r="E85" s="40">
        <f>+Barranca!J44*$E$3/Barranca!F44</f>
        <v>1953000.0000000005</v>
      </c>
      <c r="F85" s="40">
        <f>+Apiay!J44*$E$3/Apiay!F44</f>
        <v>0</v>
      </c>
      <c r="G85" s="40">
        <f>+Cupiagua!J44*$E$3/Cupiagua!F44</f>
        <v>0</v>
      </c>
      <c r="H85" s="40">
        <f>+Cusiana!J44*$E$3/Cusiana!F44</f>
        <v>4112497.2000000007</v>
      </c>
      <c r="I85" s="40">
        <f>+Dina!J44*$E$3/Dina!F44</f>
        <v>0</v>
      </c>
      <c r="J85" s="40">
        <v>42</v>
      </c>
    </row>
    <row r="86" spans="3:10" x14ac:dyDescent="0.25">
      <c r="C86" s="20">
        <f>+'Catagena - Lineas locales'!A45</f>
        <v>45870</v>
      </c>
      <c r="D86" s="39">
        <f>+('Catagena - Lineas locales'!J45/'Catagena - Lineas locales'!F45)*$E$3</f>
        <v>520800</v>
      </c>
      <c r="E86" s="40">
        <f>+Barranca!J45*$E$3/Barranca!F45</f>
        <v>1953000.0000000005</v>
      </c>
      <c r="F86" s="40">
        <f>+Apiay!J45*$E$3/Apiay!F45</f>
        <v>0</v>
      </c>
      <c r="G86" s="40">
        <f>+Cupiagua!J45*$E$3/Cupiagua!F45</f>
        <v>0</v>
      </c>
      <c r="H86" s="40">
        <f>+Cusiana!J45*$E$3/Cusiana!F45</f>
        <v>4112497.2000000007</v>
      </c>
      <c r="I86" s="40">
        <f>+Dina!J45*$E$3/Dina!F45</f>
        <v>0</v>
      </c>
      <c r="J86" s="40">
        <v>43</v>
      </c>
    </row>
    <row r="87" spans="3:10" x14ac:dyDescent="0.25">
      <c r="C87" s="20">
        <f>+'Catagena - Lineas locales'!A46</f>
        <v>45901</v>
      </c>
      <c r="D87" s="39">
        <f>+('Catagena - Lineas locales'!J46/'Catagena - Lineas locales'!F46)*$E$3</f>
        <v>504000.00000000006</v>
      </c>
      <c r="E87" s="40">
        <f>+Barranca!J46*$E$3/Barranca!F46</f>
        <v>1890000.0000000016</v>
      </c>
      <c r="F87" s="40">
        <f>+Apiay!J46*$E$3/Apiay!F46</f>
        <v>0</v>
      </c>
      <c r="G87" s="40">
        <f>+Cupiagua!J46*$E$3/Cupiagua!F46</f>
        <v>0</v>
      </c>
      <c r="H87" s="40">
        <f>+Cusiana!J46*$E$3/Cusiana!F46</f>
        <v>3979836.0000000005</v>
      </c>
      <c r="I87" s="40">
        <f>+Dina!J46*$E$3/Dina!F46</f>
        <v>0</v>
      </c>
      <c r="J87" s="40">
        <v>44</v>
      </c>
    </row>
    <row r="88" spans="3:10" x14ac:dyDescent="0.25">
      <c r="C88" s="20">
        <f>+'Catagena - Lineas locales'!A47</f>
        <v>45931</v>
      </c>
      <c r="D88" s="39">
        <f>+('Catagena - Lineas locales'!J47/'Catagena - Lineas locales'!F47)*$E$3</f>
        <v>520800</v>
      </c>
      <c r="E88" s="40">
        <f>+Barranca!J47*$E$3/Barranca!F47</f>
        <v>1953000.0000000005</v>
      </c>
      <c r="F88" s="40">
        <f>+Apiay!J47*$E$3/Apiay!F47</f>
        <v>0</v>
      </c>
      <c r="G88" s="40">
        <f>+Cupiagua!J47*$E$3/Cupiagua!F47</f>
        <v>0</v>
      </c>
      <c r="H88" s="40">
        <f>+Cusiana!J47*$E$3/Cusiana!F47</f>
        <v>4112497.2000000007</v>
      </c>
      <c r="I88" s="40">
        <f>+Dina!J47*$E$3/Dina!F47</f>
        <v>0</v>
      </c>
      <c r="J88" s="40">
        <v>45</v>
      </c>
    </row>
    <row r="89" spans="3:10" x14ac:dyDescent="0.25">
      <c r="C89" s="20">
        <f>+'Catagena - Lineas locales'!A48</f>
        <v>45962</v>
      </c>
      <c r="D89" s="39">
        <f>+('Catagena - Lineas locales'!J48/'Catagena - Lineas locales'!F48)*$E$3</f>
        <v>504000.00000000006</v>
      </c>
      <c r="E89" s="40">
        <f>+Barranca!J48*$E$3/Barranca!F48</f>
        <v>1890000.0000000016</v>
      </c>
      <c r="F89" s="40">
        <f>+Apiay!J48*$E$3/Apiay!F48</f>
        <v>0</v>
      </c>
      <c r="G89" s="40">
        <f>+Cupiagua!J48*$E$3/Cupiagua!F48</f>
        <v>0</v>
      </c>
      <c r="H89" s="40">
        <f>+Cusiana!J48*$E$3/Cusiana!F48</f>
        <v>3979836.0000000005</v>
      </c>
      <c r="I89" s="40">
        <f>+Dina!J48*$E$3/Dina!F48</f>
        <v>0</v>
      </c>
      <c r="J89" s="40">
        <v>46</v>
      </c>
    </row>
    <row r="90" spans="3:10" x14ac:dyDescent="0.25">
      <c r="C90" s="20">
        <f>+'Catagena - Lineas locales'!A49</f>
        <v>45992</v>
      </c>
      <c r="D90" s="39">
        <f>+('Catagena - Lineas locales'!J49/'Catagena - Lineas locales'!F49)*$E$3</f>
        <v>520800</v>
      </c>
      <c r="E90" s="40">
        <f>+Barranca!J49*$E$3/Barranca!F49</f>
        <v>1953000.0000000005</v>
      </c>
      <c r="F90" s="40">
        <f>+Apiay!J49*$E$3/Apiay!F49</f>
        <v>0</v>
      </c>
      <c r="G90" s="40">
        <f>+Cupiagua!J49*$E$3/Cupiagua!F49</f>
        <v>0</v>
      </c>
      <c r="H90" s="40">
        <f>+Cusiana!J49*$E$3/Cusiana!F49</f>
        <v>4112497.2000000007</v>
      </c>
      <c r="I90" s="40">
        <f>+Dina!J49*$E$3/Dina!F49</f>
        <v>0</v>
      </c>
      <c r="J90" s="40">
        <v>47</v>
      </c>
    </row>
    <row r="91" spans="3:10" x14ac:dyDescent="0.25">
      <c r="C91" s="20">
        <f>+'Catagena - Lineas locales'!A50</f>
        <v>46023</v>
      </c>
      <c r="D91" s="39">
        <f>+('Catagena - Lineas locales'!J50/'Catagena - Lineas locales'!F50)*$E$3</f>
        <v>520800</v>
      </c>
      <c r="E91" s="40">
        <f>+Barranca!J50*$E$3/Barranca!F50</f>
        <v>1953000</v>
      </c>
      <c r="F91" s="40">
        <f>+Apiay!J50*$E$3/Apiay!F50</f>
        <v>0</v>
      </c>
      <c r="G91" s="40">
        <f>+Cupiagua!J50*$E$3/Cupiagua!F50</f>
        <v>0</v>
      </c>
      <c r="H91" s="40">
        <f>+Cusiana!J50*$E$3/Cusiana!F50</f>
        <v>4112497.2000000007</v>
      </c>
      <c r="I91" s="40">
        <f>+Dina!J50*$E$3/Dina!F50</f>
        <v>0</v>
      </c>
      <c r="J91" s="40">
        <v>48</v>
      </c>
    </row>
    <row r="92" spans="3:10" x14ac:dyDescent="0.25">
      <c r="C92" s="20">
        <f>+'Catagena - Lineas locales'!A51</f>
        <v>46054</v>
      </c>
      <c r="D92" s="39">
        <f>+('Catagena - Lineas locales'!J51/'Catagena - Lineas locales'!F51)*$E$3</f>
        <v>470400.00000000006</v>
      </c>
      <c r="E92" s="40">
        <f>+Barranca!J51*$E$3/Barranca!F51</f>
        <v>1763999.9999999995</v>
      </c>
      <c r="F92" s="40">
        <f>+Apiay!J51*$E$3/Apiay!F51</f>
        <v>0</v>
      </c>
      <c r="G92" s="40">
        <f>+Cupiagua!J51*$E$3/Cupiagua!F51</f>
        <v>0</v>
      </c>
      <c r="H92" s="40">
        <f>+Cusiana!J51*$E$3/Cusiana!F51</f>
        <v>3714513.6000000006</v>
      </c>
      <c r="I92" s="40">
        <f>+Dina!J51*$E$3/Dina!F51</f>
        <v>0</v>
      </c>
      <c r="J92" s="40">
        <v>49</v>
      </c>
    </row>
    <row r="93" spans="3:10" x14ac:dyDescent="0.25">
      <c r="C93" s="20">
        <f>+'Catagena - Lineas locales'!A52</f>
        <v>46082</v>
      </c>
      <c r="D93" s="39">
        <f>+('Catagena - Lineas locales'!J52/'Catagena - Lineas locales'!F52)*$E$3</f>
        <v>520800</v>
      </c>
      <c r="E93" s="40">
        <f>+Barranca!J52*$E$3/Barranca!F52</f>
        <v>1953000.0000000005</v>
      </c>
      <c r="F93" s="40">
        <f>+Apiay!J52*$E$3/Apiay!F52</f>
        <v>0</v>
      </c>
      <c r="G93" s="40">
        <f>+Cupiagua!J52*$E$3/Cupiagua!F52</f>
        <v>0</v>
      </c>
      <c r="H93" s="40">
        <f>+Cusiana!J52*$E$3/Cusiana!F52</f>
        <v>4112497.2000000007</v>
      </c>
      <c r="I93" s="40">
        <f>+Dina!J52*$E$3/Dina!F52</f>
        <v>0</v>
      </c>
      <c r="J93" s="40">
        <v>50</v>
      </c>
    </row>
    <row r="94" spans="3:10" x14ac:dyDescent="0.25">
      <c r="C94" s="20">
        <f>+'Catagena - Lineas locales'!A53</f>
        <v>46113</v>
      </c>
      <c r="D94" s="39">
        <f>+('Catagena - Lineas locales'!J53/'Catagena - Lineas locales'!F53)*$E$3</f>
        <v>504000.00000000006</v>
      </c>
      <c r="E94" s="40">
        <f>+Barranca!J53*$E$3/Barranca!F53</f>
        <v>1890000.0000000016</v>
      </c>
      <c r="F94" s="40">
        <f>+Apiay!J53*$E$3/Apiay!F53</f>
        <v>0</v>
      </c>
      <c r="G94" s="40">
        <f>+Cupiagua!J53*$E$3/Cupiagua!F53</f>
        <v>0</v>
      </c>
      <c r="H94" s="40">
        <f>+Cusiana!J53*$E$3/Cusiana!F53</f>
        <v>3979836.0000000005</v>
      </c>
      <c r="I94" s="40">
        <f>+Dina!J53*$E$3/Dina!F53</f>
        <v>0</v>
      </c>
      <c r="J94" s="40">
        <v>51</v>
      </c>
    </row>
    <row r="95" spans="3:10" x14ac:dyDescent="0.25">
      <c r="C95" s="20">
        <f>+'Catagena - Lineas locales'!A54</f>
        <v>46143</v>
      </c>
      <c r="D95" s="39">
        <f>+('Catagena - Lineas locales'!J54/'Catagena - Lineas locales'!F54)*$E$3</f>
        <v>520800</v>
      </c>
      <c r="E95" s="40">
        <f>+Barranca!J54*$E$3/Barranca!F54</f>
        <v>1953000.0000000005</v>
      </c>
      <c r="F95" s="40">
        <f>+Apiay!J54*$E$3/Apiay!F54</f>
        <v>0</v>
      </c>
      <c r="G95" s="40">
        <f>+Cupiagua!J54*$E$3/Cupiagua!F54</f>
        <v>0</v>
      </c>
      <c r="H95" s="40">
        <f>+Cusiana!J54*$E$3/Cusiana!F54</f>
        <v>4112497.2000000007</v>
      </c>
      <c r="I95" s="40">
        <f>+Dina!J54*$E$3/Dina!F54</f>
        <v>0</v>
      </c>
      <c r="J95" s="40">
        <v>52</v>
      </c>
    </row>
    <row r="96" spans="3:10" x14ac:dyDescent="0.25">
      <c r="C96" s="20">
        <f>+'Catagena - Lineas locales'!A55</f>
        <v>46174</v>
      </c>
      <c r="D96" s="39">
        <f>+('Catagena - Lineas locales'!J55/'Catagena - Lineas locales'!F55)*$E$3</f>
        <v>504000.00000000006</v>
      </c>
      <c r="E96" s="40">
        <f>+Barranca!J55*$E$3/Barranca!F55</f>
        <v>1890000.0000000016</v>
      </c>
      <c r="F96" s="40">
        <f>+Apiay!J55*$E$3/Apiay!F55</f>
        <v>0</v>
      </c>
      <c r="G96" s="40">
        <f>+Cupiagua!J55*$E$3/Cupiagua!F55</f>
        <v>0</v>
      </c>
      <c r="H96" s="40">
        <f>+Cusiana!J55*$E$3/Cusiana!F55</f>
        <v>3979836.0000000005</v>
      </c>
      <c r="I96" s="40">
        <f>+Dina!J55*$E$3/Dina!F55</f>
        <v>0</v>
      </c>
      <c r="J96" s="40">
        <v>53</v>
      </c>
    </row>
    <row r="97" spans="3:10" x14ac:dyDescent="0.25">
      <c r="C97" s="20">
        <f>+'Catagena - Lineas locales'!A56</f>
        <v>46204</v>
      </c>
      <c r="D97" s="39">
        <f>+('Catagena - Lineas locales'!J56/'Catagena - Lineas locales'!F56)*$E$3</f>
        <v>520800</v>
      </c>
      <c r="E97" s="40">
        <f>+Barranca!J56*$E$3/Barranca!F56</f>
        <v>1953000.0000000005</v>
      </c>
      <c r="F97" s="40">
        <f>+Apiay!J56*$E$3/Apiay!F56</f>
        <v>0</v>
      </c>
      <c r="G97" s="40">
        <f>+Cupiagua!J56*$E$3/Cupiagua!F56</f>
        <v>0</v>
      </c>
      <c r="H97" s="40">
        <f>+Cusiana!J56*$E$3/Cusiana!F56</f>
        <v>4112497.2000000007</v>
      </c>
      <c r="I97" s="40">
        <f>+Dina!J56*$E$3/Dina!F56</f>
        <v>0</v>
      </c>
      <c r="J97" s="40">
        <v>54</v>
      </c>
    </row>
    <row r="98" spans="3:10" x14ac:dyDescent="0.25">
      <c r="C98" s="20">
        <f>+'Catagena - Lineas locales'!A57</f>
        <v>46235</v>
      </c>
      <c r="D98" s="39">
        <f>+('Catagena - Lineas locales'!J57/'Catagena - Lineas locales'!F57)*$E$3</f>
        <v>520800</v>
      </c>
      <c r="E98" s="40">
        <f>+Barranca!J57*$E$3/Barranca!F57</f>
        <v>1953000.0000000005</v>
      </c>
      <c r="F98" s="40">
        <f>+Apiay!J57*$E$3/Apiay!F57</f>
        <v>0</v>
      </c>
      <c r="G98" s="40">
        <f>+Cupiagua!J57*$E$3/Cupiagua!F57</f>
        <v>0</v>
      </c>
      <c r="H98" s="40">
        <f>+Cusiana!J57*$E$3/Cusiana!F57</f>
        <v>4112497.2000000007</v>
      </c>
      <c r="I98" s="40">
        <f>+Dina!J57*$E$3/Dina!F57</f>
        <v>0</v>
      </c>
      <c r="J98" s="40">
        <v>55</v>
      </c>
    </row>
    <row r="99" spans="3:10" x14ac:dyDescent="0.25">
      <c r="C99" s="20">
        <f>+'Catagena - Lineas locales'!A58</f>
        <v>46266</v>
      </c>
      <c r="D99" s="39">
        <f>+('Catagena - Lineas locales'!J58/'Catagena - Lineas locales'!F58)*$E$3</f>
        <v>504000.00000000006</v>
      </c>
      <c r="E99" s="40">
        <f>+Barranca!J58*$E$3/Barranca!F58</f>
        <v>1890000.0000000016</v>
      </c>
      <c r="F99" s="40">
        <f>+Apiay!J58*$E$3/Apiay!F58</f>
        <v>0</v>
      </c>
      <c r="G99" s="40">
        <f>+Cupiagua!J58*$E$3/Cupiagua!F58</f>
        <v>0</v>
      </c>
      <c r="H99" s="40">
        <f>+Cusiana!J58*$E$3/Cusiana!F58</f>
        <v>3979836.0000000005</v>
      </c>
      <c r="I99" s="40">
        <f>+Dina!J58*$E$3/Dina!F58</f>
        <v>0</v>
      </c>
      <c r="J99" s="40">
        <v>56</v>
      </c>
    </row>
    <row r="100" spans="3:10" x14ac:dyDescent="0.25">
      <c r="C100" s="20">
        <f>+'Catagena - Lineas locales'!A59</f>
        <v>46296</v>
      </c>
      <c r="D100" s="39">
        <f>+('Catagena - Lineas locales'!J59/'Catagena - Lineas locales'!F59)*$E$3</f>
        <v>520800</v>
      </c>
      <c r="E100" s="40">
        <f>+Barranca!J59*$E$3/Barranca!F59</f>
        <v>1953000.0000000005</v>
      </c>
      <c r="F100" s="40">
        <f>+Apiay!J59*$E$3/Apiay!F59</f>
        <v>0</v>
      </c>
      <c r="G100" s="40">
        <f>+Cupiagua!J59*$E$3/Cupiagua!F59</f>
        <v>0</v>
      </c>
      <c r="H100" s="40">
        <f>+Cusiana!J59*$E$3/Cusiana!F59</f>
        <v>4112497.2000000007</v>
      </c>
      <c r="I100" s="40">
        <f>+Dina!J59*$E$3/Dina!F59</f>
        <v>0</v>
      </c>
      <c r="J100" s="40">
        <v>57</v>
      </c>
    </row>
    <row r="101" spans="3:10" x14ac:dyDescent="0.25">
      <c r="C101" s="20">
        <f>+'Catagena - Lineas locales'!A60</f>
        <v>46327</v>
      </c>
      <c r="D101" s="39">
        <f>+('Catagena - Lineas locales'!J60/'Catagena - Lineas locales'!F60)*$E$3</f>
        <v>504000.00000000006</v>
      </c>
      <c r="E101" s="40">
        <f>+Barranca!J60*$E$3/Barranca!F60</f>
        <v>1890000.0000000016</v>
      </c>
      <c r="F101" s="40">
        <f>+Apiay!J60*$E$3/Apiay!F60</f>
        <v>0</v>
      </c>
      <c r="G101" s="40">
        <f>+Cupiagua!J60*$E$3/Cupiagua!F60</f>
        <v>0</v>
      </c>
      <c r="H101" s="40">
        <f>+Cusiana!J60*$E$3/Cusiana!F60</f>
        <v>3979836.0000000005</v>
      </c>
      <c r="I101" s="40">
        <f>+Dina!J60*$E$3/Dina!F60</f>
        <v>0</v>
      </c>
      <c r="J101" s="40">
        <v>58</v>
      </c>
    </row>
    <row r="102" spans="3:10" x14ac:dyDescent="0.25">
      <c r="C102" s="20">
        <f>+'Catagena - Lineas locales'!A61</f>
        <v>46357</v>
      </c>
      <c r="D102" s="39">
        <f>+('Catagena - Lineas locales'!J61/'Catagena - Lineas locales'!F61)*$E$3</f>
        <v>520800</v>
      </c>
      <c r="E102" s="40">
        <f>+Barranca!J61*$E$3/Barranca!F61</f>
        <v>1953000.0000000005</v>
      </c>
      <c r="F102" s="40">
        <f>+Apiay!J61*$E$3/Apiay!F61</f>
        <v>0</v>
      </c>
      <c r="G102" s="40">
        <f>+Cupiagua!J61*$E$3/Cupiagua!F61</f>
        <v>0</v>
      </c>
      <c r="H102" s="40">
        <f>+Cusiana!J61*$E$3/Cusiana!F61</f>
        <v>4112497.2000000007</v>
      </c>
      <c r="I102" s="40">
        <f>+Dina!J61*$E$3/Dina!F61</f>
        <v>0</v>
      </c>
      <c r="J102" s="40">
        <v>59</v>
      </c>
    </row>
    <row r="103" spans="3:10" x14ac:dyDescent="0.25">
      <c r="C103" s="20"/>
      <c r="D103" s="20"/>
    </row>
  </sheetData>
  <mergeCells count="6">
    <mergeCell ref="O45:U45"/>
    <mergeCell ref="D5:J5"/>
    <mergeCell ref="O5:U5"/>
    <mergeCell ref="Y5:AE5"/>
    <mergeCell ref="AH5:AN5"/>
    <mergeCell ref="O33:U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Dina-19</vt:lpstr>
      <vt:lpstr>Floreña-19</vt:lpstr>
      <vt:lpstr>Apiay-19</vt:lpstr>
      <vt:lpstr>Barrancabermeja-19</vt:lpstr>
      <vt:lpstr>Ctagena Lineas Locales-19</vt:lpstr>
      <vt:lpstr>Cupiagua-19</vt:lpstr>
      <vt:lpstr>Cusiana-19</vt:lpstr>
      <vt:lpstr>BD_Producido</vt:lpstr>
      <vt:lpstr>BD_Consumido</vt:lpstr>
      <vt:lpstr>BD_Balance</vt:lpstr>
      <vt:lpstr>BD_BTU</vt:lpstr>
      <vt:lpstr>Catagena - Lineas locales</vt:lpstr>
      <vt:lpstr>Cartegena _ SPC</vt:lpstr>
      <vt:lpstr>Barranca</vt:lpstr>
      <vt:lpstr>Apiay</vt:lpstr>
      <vt:lpstr>Capachos</vt:lpstr>
      <vt:lpstr>Cupiagua</vt:lpstr>
      <vt:lpstr>Cusiana</vt:lpstr>
      <vt:lpstr>Dina</vt:lpstr>
      <vt:lpstr>El Morro</vt:lpstr>
      <vt:lpstr>Corcel</vt:lpstr>
      <vt:lpstr>Buenavista</vt:lpstr>
      <vt:lpstr>Capachos-Parex</vt:lpstr>
      <vt:lpstr>La Cañada</vt:lpstr>
      <vt:lpstr>Payoa Butano 71,4%</vt:lpstr>
      <vt:lpstr>Payoa Propano 71,4%</vt:lpstr>
      <vt:lpstr>Toqui Toqui</vt:lpstr>
      <vt:lpstr>PLEXAPORT</vt:lpstr>
      <vt:lpstr>NORGAS</vt:lpstr>
      <vt:lpstr>MONTAGAS</vt:lpstr>
      <vt:lpstr>IGLP</vt:lpstr>
      <vt:lpstr>CHILCO</vt:lpstr>
      <vt:lpstr>RAYOGAS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JULIAN</cp:lastModifiedBy>
  <dcterms:created xsi:type="dcterms:W3CDTF">2022-04-04T22:14:03Z</dcterms:created>
  <dcterms:modified xsi:type="dcterms:W3CDTF">2022-12-02T04:49:50Z</dcterms:modified>
</cp:coreProperties>
</file>