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1FA37B81-90A5-4146-88D7-0573B4F75F8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Y Data" sheetId="15" r:id="rId1"/>
    <sheet name="Blend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5" i="2" l="1"/>
  <c r="H116" i="2"/>
  <c r="H117" i="2"/>
  <c r="H118" i="2"/>
  <c r="H119" i="2"/>
  <c r="H120" i="2"/>
  <c r="H121" i="2"/>
  <c r="H122" i="2"/>
  <c r="H107" i="2"/>
  <c r="H108" i="2"/>
  <c r="H109" i="2"/>
  <c r="H110" i="2"/>
  <c r="H111" i="2"/>
  <c r="H112" i="2"/>
  <c r="H113" i="2"/>
  <c r="H114" i="2"/>
  <c r="H99" i="2"/>
  <c r="H100" i="2"/>
  <c r="H101" i="2"/>
  <c r="H102" i="2"/>
  <c r="H103" i="2"/>
  <c r="H104" i="2"/>
  <c r="H105" i="2"/>
  <c r="H106" i="2"/>
  <c r="H91" i="2"/>
  <c r="H92" i="2"/>
  <c r="H93" i="2"/>
  <c r="H94" i="2"/>
  <c r="H95" i="2"/>
  <c r="H96" i="2"/>
  <c r="H97" i="2"/>
  <c r="H98" i="2"/>
  <c r="H88" i="2"/>
  <c r="H83" i="2"/>
  <c r="H84" i="2"/>
  <c r="H85" i="2"/>
  <c r="H86" i="2"/>
  <c r="H87" i="2"/>
  <c r="H89" i="2"/>
  <c r="H90" i="2"/>
  <c r="H82" i="2"/>
  <c r="H79" i="2"/>
  <c r="H75" i="2"/>
  <c r="I57" i="2" a="1"/>
  <c r="I57" i="2" s="1"/>
  <c r="H57" i="2" a="1"/>
  <c r="H57" i="2" s="1"/>
  <c r="G57" i="2" a="1"/>
  <c r="G57" i="2" s="1"/>
  <c r="F57" i="2" a="1"/>
  <c r="F57" i="2" s="1"/>
  <c r="E57" i="2" a="1"/>
  <c r="E57" i="2" s="1"/>
  <c r="I54" i="2"/>
  <c r="H54" i="2"/>
  <c r="G54" i="2"/>
  <c r="F54" i="2"/>
  <c r="E53" i="2"/>
  <c r="D57" i="2" a="1"/>
  <c r="D57" i="2" s="1"/>
  <c r="H78" i="2" l="1"/>
  <c r="H81" i="2"/>
  <c r="H77" i="2"/>
  <c r="H80" i="2"/>
  <c r="H76" i="2"/>
  <c r="I12" i="15" l="1"/>
  <c r="H6" i="2"/>
  <c r="H5" i="2" s="1"/>
  <c r="O5" i="2"/>
  <c r="O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I3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3" authorId="0" shapeId="0" xr:uid="{00000000-0006-0000-01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F73" authorId="1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<sst xmlns="http://schemas.openxmlformats.org/spreadsheetml/2006/main" count="418" uniqueCount="75">
  <si>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</si>
  <si>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</si>
  <si>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</si>
  <si>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</si>
  <si>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</si>
  <si>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</si>
  <si>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</si>
  <si>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</si>
  <si>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</si>
  <si>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</si>
  <si>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</si>
  <si>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</si>
  <si>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</si>
  <si>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Trans - Insert</t>
  </si>
  <si>
    <t>REG2</t>
  </si>
  <si>
    <t>REG1</t>
  </si>
  <si>
    <t>Other_Indexes</t>
  </si>
  <si>
    <t>DSL</t>
  </si>
  <si>
    <t>GSL</t>
  </si>
  <si>
    <t>Refinery Relaxation Prod</t>
  </si>
  <si>
    <t>Share-I</t>
  </si>
  <si>
    <t>FX</t>
  </si>
  <si>
    <t>BLE-GSL-10</t>
  </si>
  <si>
    <t>BLE-DSL-10</t>
  </si>
  <si>
    <t>TechName</t>
  </si>
  <si>
    <t>Comm-IN</t>
  </si>
  <si>
    <t>Comm-OUT</t>
  </si>
  <si>
    <t>Share-I~UP</t>
  </si>
  <si>
    <t>EFF</t>
  </si>
  <si>
    <t>GSL-E10</t>
  </si>
  <si>
    <t>ETH</t>
  </si>
  <si>
    <t>DSL-B10</t>
  </si>
  <si>
    <t>BDSL</t>
  </si>
  <si>
    <t>NRGI</t>
  </si>
  <si>
    <t>Operation_Sum_Avg_Count</t>
  </si>
  <si>
    <t>Scenario Name</t>
  </si>
  <si>
    <t>A</t>
  </si>
  <si>
    <t>BASE</t>
  </si>
  <si>
    <t>UP</t>
  </si>
  <si>
    <t>~TFM_INS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</si>
  <si>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</si>
  <si>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</si>
  <si>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</si>
  <si>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</si>
  <si>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</si>
  <si>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</si>
  <si>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</si>
  <si>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</si>
  <si>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FTD-AGR</t>
  </si>
  <si>
    <t>DDSL</t>
  </si>
  <si>
    <t>DAGR</t>
  </si>
  <si>
    <t>DBDSL</t>
  </si>
  <si>
    <t>DGSL</t>
  </si>
  <si>
    <t>DETH</t>
  </si>
  <si>
    <t>DGAS</t>
  </si>
  <si>
    <t>FTD-TER</t>
  </si>
  <si>
    <t>DTER</t>
  </si>
  <si>
    <t>DLPG</t>
  </si>
  <si>
    <t>FTD-RSD</t>
  </si>
  <si>
    <t>DRSD</t>
  </si>
  <si>
    <t>FTD-IND</t>
  </si>
  <si>
    <t>DIND</t>
  </si>
  <si>
    <t>DKER</t>
  </si>
  <si>
    <t>DHFO</t>
  </si>
  <si>
    <t>DLOIL</t>
  </si>
  <si>
    <t>DH2</t>
  </si>
  <si>
    <t>FTD-TRA</t>
  </si>
  <si>
    <t>DTRA</t>
  </si>
  <si>
    <t>DAVG</t>
  </si>
  <si>
    <t>%e de Ethanol en Gasolina</t>
  </si>
  <si>
    <t>%e de Biodiesel en Diesel</t>
  </si>
  <si>
    <t>LIMTYPE</t>
  </si>
  <si>
    <t>Commodity</t>
  </si>
  <si>
    <t>%e de Ethanol</t>
  </si>
  <si>
    <t>%e de Biodiesel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</si>
</sst>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</font>
    <font>
      <sz val="10"/>
      <name val="Courier"/>
      <family val="3"/>
    </font>
    <font>
      <b/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6EFCE"/>
      </patternFill>
    </fill>
    <fill>
      <patternFill patternType="solid">
        <fgColor rgb="FF64C8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6">
    <xf numFmtId="0" fontId="0" fillId="0" borderId="0"/>
    <xf numFmtId="164" fontId="9" fillId="0" borderId="0" applyFont="0" applyFill="0" applyBorder="0" applyAlignment="0" applyProtection="0"/>
    <xf numFmtId="0" fontId="10" fillId="5" borderId="0" applyNumberFormat="0" applyBorder="0" applyAlignment="0" applyProtection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7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2" fillId="0" borderId="0"/>
  </cellStyleXfs>
  <cellXfs count="66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9" fontId="0" fillId="0" borderId="0" xfId="0" applyNumberFormat="1"/>
    <xf numFmtId="9" fontId="0" fillId="0" borderId="0" xfId="0" applyNumberFormat="1" applyAlignment="1">
      <alignment horizontal="center"/>
    </xf>
    <xf numFmtId="0" fontId="10" fillId="5" borderId="0" xfId="2" applyBorder="1" applyAlignment="1">
      <alignment horizontal="center"/>
    </xf>
    <xf numFmtId="0" fontId="0" fillId="0" borderId="0" xfId="0" applyAlignment="1">
      <alignment horizontal="center"/>
    </xf>
    <xf numFmtId="0" fontId="8" fillId="4" borderId="1" xfId="5" applyFont="1" applyFill="1" applyBorder="1"/>
    <xf numFmtId="0" fontId="11" fillId="0" borderId="0" xfId="0" applyFont="1"/>
    <xf numFmtId="9" fontId="0" fillId="0" borderId="0" xfId="23" applyFont="1"/>
    <xf numFmtId="9" fontId="0" fillId="0" borderId="0" xfId="23" applyFont="1" applyAlignment="1">
      <alignment horizontal="center" vertical="center"/>
    </xf>
    <xf numFmtId="0" fontId="6" fillId="0" borderId="0" xfId="5"/>
    <xf numFmtId="0" fontId="2" fillId="0" borderId="0" xfId="3"/>
    <xf numFmtId="9" fontId="11" fillId="6" borderId="0" xfId="23" applyFont="1" applyFill="1"/>
    <xf numFmtId="0" fontId="13" fillId="0" borderId="0" xfId="0" applyFont="1"/>
    <xf numFmtId="0" fontId="14" fillId="2" borderId="2" xfId="4" applyFont="1" applyFill="1" applyBorder="1" applyAlignment="1">
      <alignment horizontal="left"/>
    </xf>
    <xf numFmtId="0" fontId="1" fillId="2" borderId="2" xfId="25" applyFont="1" applyFill="1" applyBorder="1" applyAlignment="1">
      <alignment horizontal="left"/>
    </xf>
    <xf numFmtId="0" fontId="14" fillId="2" borderId="2" xfId="4" applyFont="1" applyFill="1" applyBorder="1" applyAlignment="1">
      <alignment horizontal="center" vertical="center"/>
    </xf>
    <xf numFmtId="0" fontId="0" fillId="7" borderId="0" xfId="0" applyFill="1"/>
    <xf numFmtId="0" fontId="1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9" fontId="0" fillId="7" borderId="0" xfId="23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/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9" fontId="0" fillId="7" borderId="5" xfId="23" applyFont="1" applyFill="1" applyBorder="1" applyAlignment="1">
      <alignment horizontal="center" vertical="center"/>
    </xf>
    <xf numFmtId="9" fontId="0" fillId="7" borderId="7" xfId="23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8" xfId="0" applyBorder="1"/>
    <xf numFmtId="9" fontId="0" fillId="7" borderId="6" xfId="23" applyFont="1" applyFill="1" applyBorder="1" applyAlignment="1">
      <alignment horizontal="center" vertical="center"/>
    </xf>
    <xf numFmtId="9" fontId="0" fillId="7" borderId="5" xfId="23" applyFont="1" applyFill="1" applyBorder="1"/>
    <xf numFmtId="9" fontId="0" fillId="7" borderId="6" xfId="23" applyFont="1" applyFill="1" applyBorder="1"/>
    <xf numFmtId="9" fontId="0" fillId="7" borderId="8" xfId="23" applyFont="1" applyFill="1" applyBorder="1" applyAlignment="1">
      <alignment horizontal="center" vertical="center"/>
    </xf>
    <xf numFmtId="9" fontId="0" fillId="7" borderId="7" xfId="23" applyFont="1" applyFill="1" applyBorder="1"/>
    <xf numFmtId="9" fontId="0" fillId="7" borderId="8" xfId="23" applyFont="1" applyFill="1" applyBorder="1"/>
    <xf numFmtId="0" fontId="0" fillId="8" borderId="0" xfId="0" applyFill="1" applyAlignment="1">
      <alignment vertical="center"/>
    </xf>
    <xf numFmtId="0" fontId="0" fillId="8" borderId="0" xfId="0" applyFill="1"/>
    <xf numFmtId="10" fontId="0" fillId="8" borderId="0" xfId="0" applyNumberFormat="1" applyFill="1"/>
    <xf numFmtId="0" fontId="0" fillId="0" borderId="3" xfId="0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/>
    </xf>
    <xf numFmtId="10" fontId="0" fillId="0" borderId="9" xfId="23" applyNumberFormat="1" applyFont="1" applyBorder="1"/>
    <xf numFmtId="0" fontId="0" fillId="0" borderId="5" xfId="0" applyBorder="1" applyAlignment="1">
      <alignment horizontal="center" vertical="center"/>
    </xf>
    <xf numFmtId="10" fontId="0" fillId="0" borderId="0" xfId="23" applyNumberFormat="1" applyFont="1" applyBorder="1"/>
    <xf numFmtId="0" fontId="0" fillId="0" borderId="7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10" fontId="0" fillId="0" borderId="10" xfId="23" applyNumberFormat="1" applyFont="1" applyBorder="1"/>
    <xf numFmtId="0" fontId="1" fillId="2" borderId="9" xfId="0" applyFont="1" applyFill="1" applyBorder="1"/>
    <xf numFmtId="0" fontId="1" fillId="3" borderId="9" xfId="0" applyFont="1" applyFill="1" applyBorder="1"/>
    <xf numFmtId="0" fontId="2" fillId="2" borderId="9" xfId="0" applyFont="1" applyFill="1" applyBorder="1"/>
    <xf numFmtId="0" fontId="10" fillId="5" borderId="0" xfId="2" applyBorder="1" applyAlignment="1">
      <alignment horizontal="center"/>
    </xf>
  </cellXfs>
  <cellStyles count="26">
    <cellStyle name="Bueno" xfId="2" builtinId="26"/>
    <cellStyle name="Comma 2" xfId="1" xr:uid="{00000000-0005-0000-0000-000000000000}"/>
    <cellStyle name="Comma 2 2" xfId="24" xr:uid="{ACD072FD-D47D-4ED7-9F4D-DCA9B77AA234}"/>
    <cellStyle name="Normal" xfId="0" builtinId="0"/>
    <cellStyle name="Normal 10" xfId="3" xr:uid="{00000000-0005-0000-0000-000003000000}"/>
    <cellStyle name="Normal 2" xfId="4" xr:uid="{00000000-0005-0000-0000-000004000000}"/>
    <cellStyle name="Normal 2 2" xfId="25" xr:uid="{8AB01B8C-44D5-416A-B04C-B287612FF8A0}"/>
    <cellStyle name="Normal 3" xfId="5" xr:uid="{00000000-0005-0000-0000-000005000000}"/>
    <cellStyle name="Normal 4" xfId="6" xr:uid="{00000000-0005-0000-0000-000006000000}"/>
    <cellStyle name="Normal 4 2" xfId="7" xr:uid="{00000000-0005-0000-0000-000007000000}"/>
    <cellStyle name="Normal 8" xfId="8" xr:uid="{00000000-0005-0000-0000-000008000000}"/>
    <cellStyle name="Normal 9 2" xfId="9" xr:uid="{00000000-0005-0000-0000-000009000000}"/>
    <cellStyle name="Normale_B2020" xfId="10" xr:uid="{00000000-0005-0000-0000-00000A000000}"/>
    <cellStyle name="Percent 2" xfId="11" xr:uid="{00000000-0005-0000-0000-00000B000000}"/>
    <cellStyle name="Percent 3" xfId="12" xr:uid="{00000000-0005-0000-0000-00000C000000}"/>
    <cellStyle name="Percent 3 2" xfId="13" xr:uid="{00000000-0005-0000-0000-00000D000000}"/>
    <cellStyle name="Percent 3 3" xfId="14" xr:uid="{00000000-0005-0000-0000-00000E000000}"/>
    <cellStyle name="Percent 4" xfId="15" xr:uid="{00000000-0005-0000-0000-00000F000000}"/>
    <cellStyle name="Percent 4 2" xfId="16" xr:uid="{00000000-0005-0000-0000-000010000000}"/>
    <cellStyle name="Percent 4 3" xfId="17" xr:uid="{00000000-0005-0000-0000-000011000000}"/>
    <cellStyle name="Percent 5" xfId="18" xr:uid="{00000000-0005-0000-0000-000012000000}"/>
    <cellStyle name="Percent 5 2" xfId="19" xr:uid="{00000000-0005-0000-0000-000013000000}"/>
    <cellStyle name="Percent 6" xfId="20" xr:uid="{00000000-0005-0000-0000-000014000000}"/>
    <cellStyle name="Percent 7" xfId="21" xr:uid="{00000000-0005-0000-0000-000015000000}"/>
    <cellStyle name="Porcentaje" xfId="23" builtinId="5"/>
    <cellStyle name="Standard_Sce_D_Extraction" xfId="2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3"/>
  <sheetViews>
    <sheetView showGridLines="0" workbookViewId="0">
      <selection activeCell="B11" sqref="B11"/>
    </sheetView>
  </sheetViews>
  <sheetFormatPr baseColWidth="10" defaultColWidth="9.140625" defaultRowHeight="15" x14ac:dyDescent="0.25"/>
  <cols>
    <col min="2" max="2" width="17.28515625" customWidth="1"/>
    <col min="3" max="3" width="16.140625" customWidth="1"/>
    <col min="4" max="4" width="13.5703125" customWidth="1"/>
    <col min="5" max="5" width="14.85546875" customWidth="1"/>
    <col min="7" max="7" width="10.85546875" bestFit="1" customWidth="1"/>
    <col min="9" max="9" width="15.85546875" customWidth="1"/>
  </cols>
  <sheetData>
    <row r="3" spans="2:10" x14ac:dyDescent="0.25">
      <c r="B3" s="1"/>
    </row>
    <row r="4" spans="2:10" ht="15.75" thickBot="1" x14ac:dyDescent="0.3">
      <c r="B4" s="11" t="s">
        <v>24</v>
      </c>
      <c r="C4" s="4" t="s">
        <v>25</v>
      </c>
      <c r="D4" s="4" t="s">
        <v>26</v>
      </c>
      <c r="E4" s="4" t="s">
        <v>27</v>
      </c>
      <c r="F4" s="4" t="s">
        <v>28</v>
      </c>
    </row>
    <row r="5" spans="2:10" x14ac:dyDescent="0.25">
      <c r="B5" s="12" t="s">
        <v>22</v>
      </c>
      <c r="C5" t="s">
        <v>18</v>
      </c>
      <c r="D5" t="s">
        <v>29</v>
      </c>
      <c r="E5" s="13">
        <v>1</v>
      </c>
      <c r="F5" s="14">
        <v>1</v>
      </c>
    </row>
    <row r="6" spans="2:10" x14ac:dyDescent="0.25">
      <c r="C6" t="s">
        <v>30</v>
      </c>
      <c r="E6" s="13">
        <v>5.7621225008503835E-2</v>
      </c>
      <c r="F6" s="13"/>
    </row>
    <row r="7" spans="2:10" x14ac:dyDescent="0.25">
      <c r="B7" t="s">
        <v>23</v>
      </c>
      <c r="C7" t="s">
        <v>17</v>
      </c>
      <c r="D7" t="s">
        <v>31</v>
      </c>
      <c r="E7" s="13">
        <v>1</v>
      </c>
      <c r="F7" s="13">
        <v>1</v>
      </c>
    </row>
    <row r="8" spans="2:10" x14ac:dyDescent="0.25">
      <c r="C8" t="s">
        <v>32</v>
      </c>
      <c r="E8" s="13">
        <v>9.3659149944684009E-2</v>
      </c>
      <c r="F8" s="13"/>
    </row>
    <row r="10" spans="2:10" x14ac:dyDescent="0.25">
      <c r="B10" s="1"/>
      <c r="C10" s="15"/>
      <c r="D10" s="15"/>
      <c r="E10" s="15"/>
      <c r="F10" s="15"/>
      <c r="G10" s="15"/>
      <c r="H10" s="15"/>
    </row>
    <row r="11" spans="2:10" ht="15.75" thickBot="1" x14ac:dyDescent="0.3">
      <c r="B11" s="11" t="s">
        <v>34</v>
      </c>
      <c r="C11" s="11" t="s">
        <v>35</v>
      </c>
      <c r="D11" s="4" t="s">
        <v>8</v>
      </c>
      <c r="E11" s="4" t="s">
        <v>7</v>
      </c>
      <c r="F11" s="4" t="s">
        <v>6</v>
      </c>
      <c r="G11" s="4" t="s">
        <v>1</v>
      </c>
      <c r="H11" s="5" t="s">
        <v>15</v>
      </c>
      <c r="I11" s="6" t="s">
        <v>2</v>
      </c>
      <c r="J11" s="6" t="s">
        <v>4</v>
      </c>
    </row>
    <row r="12" spans="2:10" x14ac:dyDescent="0.25">
      <c r="B12" t="s">
        <v>36</v>
      </c>
      <c r="C12" s="12" t="s">
        <v>37</v>
      </c>
      <c r="E12" t="s">
        <v>38</v>
      </c>
      <c r="F12" t="s">
        <v>20</v>
      </c>
      <c r="G12">
        <v>2019</v>
      </c>
      <c r="H12" s="17"/>
      <c r="I12" s="16" t="str">
        <f>+B7</f>
        <v>BLE-DSL-10</v>
      </c>
      <c r="J12" s="10" t="s">
        <v>17</v>
      </c>
    </row>
    <row r="13" spans="2:10" x14ac:dyDescent="0.25">
      <c r="B13" t="s">
        <v>36</v>
      </c>
      <c r="C13" t="s">
        <v>37</v>
      </c>
      <c r="E13" t="s">
        <v>38</v>
      </c>
      <c r="F13" t="s">
        <v>20</v>
      </c>
      <c r="G13">
        <v>2019</v>
      </c>
      <c r="H13" s="7"/>
      <c r="I13" t="s">
        <v>23</v>
      </c>
      <c r="J13" s="10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S122"/>
  <sheetViews>
    <sheetView showGridLines="0" tabSelected="1" topLeftCell="A84" zoomScale="85" zoomScaleNormal="85" workbookViewId="0">
      <selection activeCell="J107" sqref="J107:J122"/>
    </sheetView>
  </sheetViews>
  <sheetFormatPr baseColWidth="10" defaultColWidth="9.140625" defaultRowHeight="15" x14ac:dyDescent="0.25"/>
  <cols>
    <col min="2" max="2" width="10.140625" bestFit="1" customWidth="1"/>
    <col min="3" max="3" width="17.28515625" customWidth="1"/>
    <col min="4" max="4" width="16.7109375" customWidth="1"/>
    <col min="5" max="5" width="11.28515625" customWidth="1"/>
    <col min="6" max="6" width="14.28515625" bestFit="1" customWidth="1"/>
    <col min="7" max="7" width="10.7109375" bestFit="1" customWidth="1"/>
    <col min="8" max="9" width="11.7109375" customWidth="1"/>
    <col min="10" max="10" width="10.85546875" bestFit="1" customWidth="1"/>
    <col min="11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  <col min="18" max="18" width="23.42578125" style="10" bestFit="1" customWidth="1"/>
    <col min="19" max="19" width="14.5703125" style="10" customWidth="1"/>
  </cols>
  <sheetData>
    <row r="1" spans="1:253" x14ac:dyDescent="0.25">
      <c r="A1" t="s">
        <v>13</v>
      </c>
    </row>
    <row r="3" spans="1:253" x14ac:dyDescent="0.25">
      <c r="I3" s="2"/>
      <c r="J3" s="3"/>
      <c r="K3" s="3"/>
      <c r="L3" s="3"/>
      <c r="M3" s="3"/>
      <c r="N3" s="3"/>
      <c r="O3" s="3"/>
      <c r="P3" s="3"/>
      <c r="R3" s="65" t="s">
        <v>19</v>
      </c>
      <c r="S3" s="65"/>
    </row>
    <row r="4" spans="1:253" ht="15.75" thickBot="1" x14ac:dyDescent="0.3">
      <c r="B4" s="4" t="s">
        <v>8</v>
      </c>
      <c r="C4" s="4" t="s">
        <v>7</v>
      </c>
      <c r="D4" s="4" t="s">
        <v>6</v>
      </c>
      <c r="E4" s="4" t="s">
        <v>1</v>
      </c>
      <c r="F4" s="4" t="s">
        <v>16</v>
      </c>
      <c r="G4" s="5" t="s">
        <v>9</v>
      </c>
      <c r="H4" s="5" t="s">
        <v>15</v>
      </c>
      <c r="I4" s="6" t="s">
        <v>3</v>
      </c>
      <c r="J4" s="6" t="s">
        <v>2</v>
      </c>
      <c r="K4" s="6" t="s">
        <v>10</v>
      </c>
      <c r="L4" s="6" t="s">
        <v>0</v>
      </c>
      <c r="M4" s="6" t="s">
        <v>5</v>
      </c>
      <c r="N4" s="6" t="s">
        <v>11</v>
      </c>
      <c r="O4" s="6" t="s">
        <v>4</v>
      </c>
      <c r="P4" s="6" t="s">
        <v>12</v>
      </c>
      <c r="R4" s="9" t="s">
        <v>15</v>
      </c>
      <c r="S4" s="9" t="s">
        <v>14</v>
      </c>
    </row>
    <row r="5" spans="1:253" x14ac:dyDescent="0.25">
      <c r="C5" s="10" t="s">
        <v>21</v>
      </c>
      <c r="D5" s="10" t="s">
        <v>20</v>
      </c>
      <c r="E5" s="10">
        <v>2019</v>
      </c>
      <c r="F5" s="10" t="s">
        <v>33</v>
      </c>
      <c r="G5" s="10"/>
      <c r="H5" s="8">
        <f>100%-H6</f>
        <v>0.90634085005531595</v>
      </c>
      <c r="I5" s="10"/>
      <c r="J5" s="10" t="s">
        <v>23</v>
      </c>
      <c r="K5" s="10"/>
      <c r="L5" s="10"/>
      <c r="M5" s="10"/>
      <c r="N5" s="10"/>
      <c r="O5" s="10" t="str">
        <f>+'BY Data'!C7</f>
        <v>DSL</v>
      </c>
      <c r="IS5" s="7"/>
    </row>
    <row r="6" spans="1:253" x14ac:dyDescent="0.25">
      <c r="C6" s="10" t="s">
        <v>21</v>
      </c>
      <c r="D6" s="10" t="s">
        <v>20</v>
      </c>
      <c r="E6" s="10">
        <v>2019</v>
      </c>
      <c r="F6" s="10" t="s">
        <v>33</v>
      </c>
      <c r="G6" s="10"/>
      <c r="H6" s="8">
        <f>+'BY Data'!E8</f>
        <v>9.3659149944684009E-2</v>
      </c>
      <c r="I6" s="10"/>
      <c r="J6" s="10" t="s">
        <v>23</v>
      </c>
      <c r="K6" s="10"/>
      <c r="L6" s="10"/>
      <c r="M6" s="10"/>
      <c r="N6" s="10"/>
      <c r="O6" s="10" t="str">
        <f>+'BY Data'!C8</f>
        <v>BDSL</v>
      </c>
    </row>
    <row r="7" spans="1:253" x14ac:dyDescent="0.25">
      <c r="C7" s="10"/>
      <c r="D7" s="10"/>
      <c r="E7" s="10"/>
      <c r="F7" s="10"/>
      <c r="G7" s="10"/>
      <c r="H7" s="8"/>
      <c r="I7" s="10"/>
      <c r="J7" s="10"/>
      <c r="K7" s="10"/>
      <c r="L7" s="10"/>
      <c r="M7" s="10"/>
      <c r="N7" s="10"/>
      <c r="O7" s="10"/>
    </row>
    <row r="8" spans="1:253" x14ac:dyDescent="0.25">
      <c r="C8" s="10"/>
      <c r="D8" s="10"/>
      <c r="E8" s="10"/>
      <c r="F8" s="10"/>
      <c r="G8" s="10"/>
      <c r="H8" s="8"/>
      <c r="I8" s="10"/>
      <c r="J8" s="10"/>
      <c r="K8" s="10"/>
      <c r="L8" s="10"/>
      <c r="M8" s="10"/>
      <c r="N8" s="10"/>
      <c r="O8" s="10"/>
    </row>
    <row r="9" spans="1:253" x14ac:dyDescent="0.25">
      <c r="C9" s="10"/>
      <c r="D9" s="10"/>
      <c r="E9" s="10"/>
      <c r="F9" s="10"/>
      <c r="G9" s="10"/>
      <c r="H9" s="8"/>
      <c r="I9" s="10"/>
      <c r="J9" s="10"/>
      <c r="K9" s="10"/>
      <c r="L9" s="10"/>
      <c r="M9" s="10"/>
      <c r="N9" s="10"/>
      <c r="O9" s="10"/>
    </row>
    <row r="10" spans="1:253" x14ac:dyDescent="0.25">
      <c r="C10" s="10"/>
      <c r="D10" s="10"/>
      <c r="E10" s="10"/>
      <c r="F10" s="10"/>
      <c r="G10" s="10"/>
      <c r="H10" s="8"/>
      <c r="I10" s="10"/>
      <c r="J10" s="10"/>
      <c r="K10" s="10"/>
      <c r="L10" s="10"/>
      <c r="M10" s="10"/>
      <c r="N10" s="10"/>
      <c r="O10" s="10"/>
    </row>
    <row r="11" spans="1:253" x14ac:dyDescent="0.25">
      <c r="C11" s="10"/>
      <c r="D11" s="10"/>
      <c r="E11" s="10"/>
      <c r="F11" s="10"/>
      <c r="G11" s="10"/>
      <c r="H11" s="8"/>
      <c r="I11" s="10"/>
      <c r="J11" s="10"/>
      <c r="K11" s="10"/>
      <c r="L11" s="10"/>
      <c r="M11" s="10"/>
      <c r="N11" s="10"/>
      <c r="O11" s="10"/>
    </row>
    <row r="12" spans="1:253" x14ac:dyDescent="0.25">
      <c r="C12" s="10"/>
      <c r="D12" s="10"/>
      <c r="E12" s="10"/>
      <c r="F12" s="10"/>
      <c r="G12" s="10"/>
      <c r="H12" s="8"/>
      <c r="I12" s="10"/>
      <c r="J12" s="10"/>
      <c r="K12" s="10"/>
      <c r="L12" s="10"/>
      <c r="M12" s="10"/>
      <c r="N12" s="10"/>
      <c r="O12" s="10"/>
    </row>
    <row r="13" spans="1:253" x14ac:dyDescent="0.25">
      <c r="C13" s="10"/>
      <c r="D13" s="10"/>
      <c r="E13" s="10"/>
      <c r="F13" s="10"/>
      <c r="G13" s="10"/>
      <c r="H13" s="8"/>
      <c r="I13" s="10"/>
      <c r="J13" s="10"/>
      <c r="K13" s="10"/>
      <c r="L13" s="10"/>
      <c r="M13" s="10"/>
      <c r="N13" s="10"/>
      <c r="O13" s="10"/>
    </row>
    <row r="14" spans="1:253" x14ac:dyDescent="0.25">
      <c r="C14" s="10"/>
      <c r="D14" s="10"/>
      <c r="E14" s="10"/>
      <c r="F14" s="10"/>
      <c r="G14" s="10"/>
      <c r="H14" s="8"/>
      <c r="I14" s="10"/>
      <c r="J14" s="10"/>
      <c r="K14" s="10"/>
      <c r="L14" s="10"/>
      <c r="M14" s="10"/>
      <c r="N14" s="10"/>
      <c r="O14" s="10"/>
    </row>
    <row r="15" spans="1:253" x14ac:dyDescent="0.25">
      <c r="C15" s="10"/>
      <c r="D15" s="10"/>
      <c r="E15" s="10"/>
      <c r="F15" s="10"/>
      <c r="G15" s="10"/>
      <c r="H15" s="8"/>
      <c r="I15" s="10"/>
      <c r="J15" s="10"/>
      <c r="K15" s="10"/>
      <c r="L15" s="10"/>
      <c r="M15" s="10"/>
      <c r="N15" s="10"/>
      <c r="O15" s="10"/>
    </row>
    <row r="16" spans="1:253" x14ac:dyDescent="0.25">
      <c r="C16" s="19" t="s">
        <v>24</v>
      </c>
      <c r="D16" s="19" t="s">
        <v>25</v>
      </c>
      <c r="E16" s="19" t="s">
        <v>26</v>
      </c>
      <c r="F16" s="20" t="s">
        <v>7</v>
      </c>
      <c r="G16" s="21" t="s">
        <v>28</v>
      </c>
      <c r="H16" s="19" t="s">
        <v>40</v>
      </c>
      <c r="I16" s="19" t="s">
        <v>41</v>
      </c>
      <c r="J16" s="19" t="s">
        <v>42</v>
      </c>
      <c r="K16" s="19" t="s">
        <v>43</v>
      </c>
      <c r="L16" s="19" t="s">
        <v>44</v>
      </c>
      <c r="M16" s="19" t="s">
        <v>45</v>
      </c>
      <c r="N16" s="19" t="s">
        <v>46</v>
      </c>
      <c r="O16" s="19" t="s">
        <v>47</v>
      </c>
    </row>
    <row r="17" spans="3:15" x14ac:dyDescent="0.25">
      <c r="C17" t="s">
        <v>48</v>
      </c>
      <c r="D17" s="22" t="s">
        <v>49</v>
      </c>
      <c r="E17" s="23" t="s">
        <v>50</v>
      </c>
      <c r="F17" s="24" t="s">
        <v>38</v>
      </c>
      <c r="G17" s="25">
        <v>1</v>
      </c>
      <c r="H17" s="26">
        <v>0.70492284759636947</v>
      </c>
      <c r="I17" s="26">
        <v>0.71393822850931155</v>
      </c>
      <c r="J17" s="26">
        <v>0.71446486124964681</v>
      </c>
      <c r="K17" s="26">
        <v>0.71752787053189593</v>
      </c>
      <c r="L17" s="26">
        <v>0.71924314150809932</v>
      </c>
      <c r="M17" s="26">
        <v>0.71947452206965223</v>
      </c>
      <c r="N17" s="26">
        <v>0.71849531385010945</v>
      </c>
      <c r="O17" s="26">
        <v>0.71650902714452402</v>
      </c>
    </row>
    <row r="18" spans="3:15" x14ac:dyDescent="0.25">
      <c r="D18" s="22" t="s">
        <v>51</v>
      </c>
      <c r="E18" s="23"/>
      <c r="F18" s="24" t="s">
        <v>38</v>
      </c>
      <c r="G18" s="25">
        <v>1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</row>
    <row r="19" spans="3:15" x14ac:dyDescent="0.25">
      <c r="D19" s="22" t="s">
        <v>52</v>
      </c>
      <c r="E19" s="23"/>
      <c r="F19" s="24" t="s">
        <v>38</v>
      </c>
      <c r="G19" s="25">
        <v>1</v>
      </c>
      <c r="H19" s="26">
        <v>6.6920156894449958E-3</v>
      </c>
      <c r="I19" s="26">
        <v>7.1142331301549495E-3</v>
      </c>
      <c r="J19" s="26">
        <v>6.884185400222554E-3</v>
      </c>
      <c r="K19" s="26">
        <v>6.7217875799148548E-3</v>
      </c>
      <c r="L19" s="26">
        <v>6.6017020910173795E-3</v>
      </c>
      <c r="M19" s="26">
        <v>6.5185070900598899E-3</v>
      </c>
      <c r="N19" s="26">
        <v>6.4624611243749045E-3</v>
      </c>
      <c r="O19" s="26">
        <v>6.4287265996042856E-3</v>
      </c>
    </row>
    <row r="20" spans="3:15" x14ac:dyDescent="0.25">
      <c r="D20" s="22" t="s">
        <v>53</v>
      </c>
      <c r="E20" s="23"/>
      <c r="F20" s="24" t="s">
        <v>38</v>
      </c>
      <c r="G20" s="25">
        <v>1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</row>
    <row r="21" spans="3:15" x14ac:dyDescent="0.25">
      <c r="D21" t="s">
        <v>54</v>
      </c>
      <c r="E21" s="27"/>
      <c r="F21" s="10" t="s">
        <v>21</v>
      </c>
      <c r="G21" s="28">
        <v>1</v>
      </c>
      <c r="H21" s="13">
        <v>0.28838513671418559</v>
      </c>
      <c r="I21" s="13">
        <v>0.27894753836053338</v>
      </c>
      <c r="J21" s="13">
        <v>0.27865095335013057</v>
      </c>
      <c r="K21" s="13">
        <v>0.27575034188818925</v>
      </c>
      <c r="L21" s="13">
        <v>0.27415515640088323</v>
      </c>
      <c r="M21" s="13">
        <v>0.2740069708402878</v>
      </c>
      <c r="N21" s="13">
        <v>0.27504222502551567</v>
      </c>
      <c r="O21" s="13">
        <v>0.27706224625587167</v>
      </c>
    </row>
    <row r="22" spans="3:15" x14ac:dyDescent="0.25">
      <c r="C22" t="s">
        <v>55</v>
      </c>
      <c r="D22" t="s">
        <v>54</v>
      </c>
      <c r="E22" s="27" t="s">
        <v>56</v>
      </c>
      <c r="F22" s="10" t="s">
        <v>21</v>
      </c>
      <c r="G22" s="28">
        <v>1</v>
      </c>
      <c r="H22" s="13">
        <v>0.94914717262718429</v>
      </c>
      <c r="I22" s="13">
        <v>0.94909397992018851</v>
      </c>
      <c r="J22" s="13">
        <v>0.94381625559454663</v>
      </c>
      <c r="K22" s="13">
        <v>0.94089342504252638</v>
      </c>
      <c r="L22" s="13">
        <v>0.93845062398555323</v>
      </c>
      <c r="M22" s="13">
        <v>0.93558574737128919</v>
      </c>
      <c r="N22" s="13">
        <v>0.93394802666463828</v>
      </c>
      <c r="O22" s="13">
        <v>0.933269906252853</v>
      </c>
    </row>
    <row r="23" spans="3:15" x14ac:dyDescent="0.25">
      <c r="D23" t="s">
        <v>57</v>
      </c>
      <c r="E23" s="27"/>
      <c r="F23" s="10" t="s">
        <v>21</v>
      </c>
      <c r="G23" s="28">
        <v>1</v>
      </c>
      <c r="H23" s="13">
        <v>5.0852827372815664E-2</v>
      </c>
      <c r="I23" s="13">
        <v>5.0906020079811459E-2</v>
      </c>
      <c r="J23" s="13">
        <v>5.6183744405453408E-2</v>
      </c>
      <c r="K23" s="13">
        <v>5.9106574957473554E-2</v>
      </c>
      <c r="L23" s="13">
        <v>6.1549376014446808E-2</v>
      </c>
      <c r="M23" s="13">
        <v>6.4414252628710852E-2</v>
      </c>
      <c r="N23" s="13">
        <v>6.6051973335361724E-2</v>
      </c>
      <c r="O23" s="13">
        <v>6.6730093747146987E-2</v>
      </c>
    </row>
    <row r="24" spans="3:15" x14ac:dyDescent="0.25">
      <c r="C24" t="s">
        <v>58</v>
      </c>
      <c r="D24" t="s">
        <v>54</v>
      </c>
      <c r="E24" s="27" t="s">
        <v>59</v>
      </c>
      <c r="F24" s="10" t="s">
        <v>21</v>
      </c>
      <c r="G24" s="28">
        <v>1</v>
      </c>
      <c r="H24" s="13">
        <v>0.73862618670258562</v>
      </c>
      <c r="I24" s="13">
        <v>0.74554154285971541</v>
      </c>
      <c r="J24" s="13">
        <v>0.75129509265895111</v>
      </c>
      <c r="K24" s="13">
        <v>0.75734173890202261</v>
      </c>
      <c r="L24" s="13">
        <v>0.76288003210832334</v>
      </c>
      <c r="M24" s="13">
        <v>0.76798679968770389</v>
      </c>
      <c r="N24" s="13">
        <v>0.77271043225491287</v>
      </c>
      <c r="O24" s="13">
        <v>0.7770943916548716</v>
      </c>
    </row>
    <row r="25" spans="3:15" x14ac:dyDescent="0.25">
      <c r="D25" t="s">
        <v>57</v>
      </c>
      <c r="E25" s="27"/>
      <c r="F25" s="10" t="s">
        <v>21</v>
      </c>
      <c r="G25" s="28">
        <v>1</v>
      </c>
      <c r="H25" s="13">
        <v>0.26137381329741433</v>
      </c>
      <c r="I25" s="13">
        <v>0.25445845714028453</v>
      </c>
      <c r="J25" s="13">
        <v>0.24870490734104891</v>
      </c>
      <c r="K25" s="13">
        <v>0.24265826109797739</v>
      </c>
      <c r="L25" s="13">
        <v>0.23711996789167664</v>
      </c>
      <c r="M25" s="13">
        <v>0.23201320031229605</v>
      </c>
      <c r="N25" s="13">
        <v>0.22728956774508716</v>
      </c>
      <c r="O25" s="13">
        <v>0.22290560834512835</v>
      </c>
    </row>
    <row r="26" spans="3:15" x14ac:dyDescent="0.25">
      <c r="C26" t="s">
        <v>60</v>
      </c>
      <c r="D26" s="22" t="s">
        <v>49</v>
      </c>
      <c r="E26" s="23" t="s">
        <v>61</v>
      </c>
      <c r="F26" s="24" t="s">
        <v>38</v>
      </c>
      <c r="G26" s="25">
        <v>1</v>
      </c>
      <c r="H26" s="26">
        <v>2.3815208477444158E-2</v>
      </c>
      <c r="I26" s="26">
        <v>2.2130945027794936E-2</v>
      </c>
      <c r="J26" s="26">
        <v>2.2932665713608379E-2</v>
      </c>
      <c r="K26" s="26">
        <v>2.2896265372607132E-2</v>
      </c>
      <c r="L26" s="26">
        <v>2.2391833159756083E-2</v>
      </c>
      <c r="M26" s="26">
        <v>2.177574009314618E-2</v>
      </c>
      <c r="N26" s="26">
        <v>2.1387985767026867E-2</v>
      </c>
      <c r="O26" s="26">
        <v>2.1105475060029102E-2</v>
      </c>
    </row>
    <row r="27" spans="3:15" x14ac:dyDescent="0.25">
      <c r="D27" s="22" t="s">
        <v>51</v>
      </c>
      <c r="E27" s="23"/>
      <c r="F27" s="24" t="s">
        <v>38</v>
      </c>
      <c r="G27" s="25">
        <v>1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</row>
    <row r="28" spans="3:15" x14ac:dyDescent="0.25">
      <c r="D28" s="22" t="s">
        <v>52</v>
      </c>
      <c r="E28" s="23"/>
      <c r="F28" s="24" t="s">
        <v>38</v>
      </c>
      <c r="G28" s="25">
        <v>1</v>
      </c>
      <c r="H28" s="26">
        <v>2.0733084888629265E-3</v>
      </c>
      <c r="I28" s="26">
        <v>1.605929586164299E-3</v>
      </c>
      <c r="J28" s="26">
        <v>1.6549809268611576E-3</v>
      </c>
      <c r="K28" s="26">
        <v>1.6409824262324721E-3</v>
      </c>
      <c r="L28" s="26">
        <v>1.58464374956299E-3</v>
      </c>
      <c r="M28" s="26">
        <v>1.5202058455406398E-3</v>
      </c>
      <c r="N28" s="26">
        <v>1.4820495625786701E-3</v>
      </c>
      <c r="O28" s="26">
        <v>1.4573539790034261E-3</v>
      </c>
    </row>
    <row r="29" spans="3:15" x14ac:dyDescent="0.25">
      <c r="D29" s="22" t="s">
        <v>53</v>
      </c>
      <c r="E29" s="23"/>
      <c r="F29" s="24" t="s">
        <v>38</v>
      </c>
      <c r="G29" s="25">
        <v>1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</row>
    <row r="30" spans="3:15" x14ac:dyDescent="0.25">
      <c r="D30" t="s">
        <v>54</v>
      </c>
      <c r="E30" s="27"/>
      <c r="F30" s="10" t="s">
        <v>21</v>
      </c>
      <c r="G30" s="28">
        <v>1</v>
      </c>
      <c r="H30" s="13">
        <v>0.92987932910492899</v>
      </c>
      <c r="I30" s="13">
        <v>0.93058884084826032</v>
      </c>
      <c r="J30" s="13">
        <v>0.93376663960747408</v>
      </c>
      <c r="K30" s="13">
        <v>0.93688069662246576</v>
      </c>
      <c r="L30" s="13">
        <v>0.94004040731158889</v>
      </c>
      <c r="M30" s="13">
        <v>0.94314873307226621</v>
      </c>
      <c r="N30" s="13">
        <v>0.94608397598622218</v>
      </c>
      <c r="O30" s="13">
        <v>0.94882285301864444</v>
      </c>
    </row>
    <row r="31" spans="3:15" x14ac:dyDescent="0.25">
      <c r="D31" t="s">
        <v>62</v>
      </c>
      <c r="E31" s="27"/>
      <c r="F31" s="10" t="s">
        <v>21</v>
      </c>
      <c r="G31" s="28">
        <v>1</v>
      </c>
      <c r="H31" s="13">
        <v>3.7747992514573081E-5</v>
      </c>
      <c r="I31" s="13">
        <v>3.9118797611694459E-5</v>
      </c>
      <c r="J31" s="13">
        <v>3.9511210407971213E-5</v>
      </c>
      <c r="K31" s="13">
        <v>3.7937124462826458E-5</v>
      </c>
      <c r="L31" s="13">
        <v>3.6800830226729914E-5</v>
      </c>
      <c r="M31" s="13">
        <v>3.4916388678495262E-5</v>
      </c>
      <c r="N31" s="13">
        <v>3.3710306866127345E-5</v>
      </c>
      <c r="O31" s="13">
        <v>3.2563587076633333E-5</v>
      </c>
    </row>
    <row r="32" spans="3:15" x14ac:dyDescent="0.25">
      <c r="D32" t="s">
        <v>57</v>
      </c>
      <c r="E32" s="27"/>
      <c r="F32" s="10" t="s">
        <v>21</v>
      </c>
      <c r="G32" s="28">
        <v>1</v>
      </c>
      <c r="H32" s="13">
        <v>3.934284519831379E-2</v>
      </c>
      <c r="I32" s="13">
        <v>4.1462837142268893E-2</v>
      </c>
      <c r="J32" s="13">
        <v>3.7275235091701928E-2</v>
      </c>
      <c r="K32" s="13">
        <v>3.4209600191138528E-2</v>
      </c>
      <c r="L32" s="13">
        <v>3.1685514825214457E-2</v>
      </c>
      <c r="M32" s="13">
        <v>2.9354610843418796E-2</v>
      </c>
      <c r="N32" s="13">
        <v>2.6908650486120688E-2</v>
      </c>
      <c r="O32" s="13">
        <v>2.4527320849557291E-2</v>
      </c>
    </row>
    <row r="33" spans="3:19" x14ac:dyDescent="0.25">
      <c r="D33" t="s">
        <v>63</v>
      </c>
      <c r="E33" s="27"/>
      <c r="F33" s="10" t="s">
        <v>21</v>
      </c>
      <c r="G33" s="28">
        <v>1</v>
      </c>
      <c r="H33" s="13">
        <v>4.1598287751059542E-3</v>
      </c>
      <c r="I33" s="13">
        <v>3.4764257772287419E-3</v>
      </c>
      <c r="J33" s="13">
        <v>3.6098878600010062E-3</v>
      </c>
      <c r="K33" s="13">
        <v>3.6177487626040034E-3</v>
      </c>
      <c r="L33" s="13">
        <v>3.5682084987837324E-3</v>
      </c>
      <c r="M33" s="13">
        <v>3.5017109030452461E-3</v>
      </c>
      <c r="N33" s="13">
        <v>3.4559084235435194E-3</v>
      </c>
      <c r="O33" s="13">
        <v>3.4159736672684702E-3</v>
      </c>
    </row>
    <row r="34" spans="3:19" x14ac:dyDescent="0.25">
      <c r="D34" t="s">
        <v>64</v>
      </c>
      <c r="E34" s="27"/>
      <c r="F34" s="10" t="s">
        <v>21</v>
      </c>
      <c r="G34" s="28">
        <v>1</v>
      </c>
      <c r="H34" s="13">
        <v>6.9173196282955177E-4</v>
      </c>
      <c r="I34" s="13">
        <v>6.9590282067119613E-4</v>
      </c>
      <c r="J34" s="13">
        <v>7.2107958994547454E-4</v>
      </c>
      <c r="K34" s="13">
        <v>7.1676950048914668E-4</v>
      </c>
      <c r="L34" s="13">
        <v>6.9259162486705697E-4</v>
      </c>
      <c r="M34" s="13">
        <v>6.6408285390445808E-4</v>
      </c>
      <c r="N34" s="13">
        <v>6.4771946764201826E-4</v>
      </c>
      <c r="O34" s="13">
        <v>6.3845983842054856E-4</v>
      </c>
    </row>
    <row r="35" spans="3:19" x14ac:dyDescent="0.25">
      <c r="D35" t="s">
        <v>65</v>
      </c>
      <c r="E35" s="27"/>
      <c r="F35" s="10" t="s">
        <v>21</v>
      </c>
      <c r="G35" s="28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</row>
    <row r="36" spans="3:19" x14ac:dyDescent="0.25">
      <c r="C36" t="s">
        <v>66</v>
      </c>
      <c r="D36" s="22" t="s">
        <v>49</v>
      </c>
      <c r="E36" s="23" t="s">
        <v>67</v>
      </c>
      <c r="F36" s="24" t="s">
        <v>38</v>
      </c>
      <c r="G36" s="25">
        <v>1</v>
      </c>
      <c r="H36" s="26">
        <v>0.42556332971371874</v>
      </c>
      <c r="I36" s="26">
        <v>0.42885227003017673</v>
      </c>
      <c r="J36" s="26">
        <v>0.4301288355256343</v>
      </c>
      <c r="K36" s="26">
        <v>0.42782773669978968</v>
      </c>
      <c r="L36" s="26">
        <v>0.41668817229295235</v>
      </c>
      <c r="M36" s="26">
        <v>0.39409044952974615</v>
      </c>
      <c r="N36" s="26">
        <v>0.36101605214575999</v>
      </c>
      <c r="O36" s="26">
        <v>0.32619321607544083</v>
      </c>
    </row>
    <row r="37" spans="3:19" x14ac:dyDescent="0.25">
      <c r="D37" s="22" t="s">
        <v>51</v>
      </c>
      <c r="E37" s="23"/>
      <c r="F37" s="24" t="s">
        <v>38</v>
      </c>
      <c r="G37" s="25">
        <v>1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</row>
    <row r="38" spans="3:19" x14ac:dyDescent="0.25">
      <c r="D38" s="22" t="s">
        <v>52</v>
      </c>
      <c r="E38" s="23"/>
      <c r="F38" s="24" t="s">
        <v>38</v>
      </c>
      <c r="G38" s="25">
        <v>1</v>
      </c>
      <c r="H38" s="26">
        <v>0.43290649023408723</v>
      </c>
      <c r="I38" s="26">
        <v>0.43334520055606424</v>
      </c>
      <c r="J38" s="26">
        <v>0.42676689042599353</v>
      </c>
      <c r="K38" s="26">
        <v>0.41280956616074077</v>
      </c>
      <c r="L38" s="26">
        <v>0.39470185013541281</v>
      </c>
      <c r="M38" s="26">
        <v>0.37375110178859372</v>
      </c>
      <c r="N38" s="26">
        <v>0.35412901955996318</v>
      </c>
      <c r="O38" s="26">
        <v>0.33610432900293752</v>
      </c>
    </row>
    <row r="39" spans="3:19" x14ac:dyDescent="0.25">
      <c r="D39" s="22" t="s">
        <v>53</v>
      </c>
      <c r="E39" s="23"/>
      <c r="F39" s="24" t="s">
        <v>38</v>
      </c>
      <c r="G39" s="25">
        <v>1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</row>
    <row r="40" spans="3:19" x14ac:dyDescent="0.25">
      <c r="D40" t="s">
        <v>54</v>
      </c>
      <c r="E40" s="27"/>
      <c r="F40" s="10" t="s">
        <v>21</v>
      </c>
      <c r="G40" s="28">
        <v>1</v>
      </c>
      <c r="H40" s="13">
        <v>3.638539169699493E-2</v>
      </c>
      <c r="I40" s="13">
        <v>3.4195910894110469E-2</v>
      </c>
      <c r="J40" s="13">
        <v>2.7821777272638556E-2</v>
      </c>
      <c r="K40" s="13">
        <v>2.934035639254148E-2</v>
      </c>
      <c r="L40" s="13">
        <v>4.0087103729669921E-2</v>
      </c>
      <c r="M40" s="13">
        <v>6.3024887052906611E-2</v>
      </c>
      <c r="N40" s="13">
        <v>9.4953571196556966E-2</v>
      </c>
      <c r="O40" s="13">
        <v>0.1300448131911226</v>
      </c>
    </row>
    <row r="41" spans="3:19" x14ac:dyDescent="0.25">
      <c r="D41" t="s">
        <v>62</v>
      </c>
      <c r="E41" s="27"/>
      <c r="F41" s="10" t="s">
        <v>21</v>
      </c>
      <c r="G41" s="28">
        <v>1</v>
      </c>
      <c r="H41" s="13">
        <v>0.10288236971605716</v>
      </c>
      <c r="I41" s="13">
        <v>0.1011779066219103</v>
      </c>
      <c r="J41" s="13">
        <v>0.11262576139978951</v>
      </c>
      <c r="K41" s="13">
        <v>0.12700802912736228</v>
      </c>
      <c r="L41" s="13">
        <v>0.14454567570501695</v>
      </c>
      <c r="M41" s="13">
        <v>0.16327899835227158</v>
      </c>
      <c r="N41" s="13">
        <v>0.18201419157065585</v>
      </c>
      <c r="O41" s="13">
        <v>0.19787361201483947</v>
      </c>
    </row>
    <row r="42" spans="3:19" x14ac:dyDescent="0.25">
      <c r="D42" t="s">
        <v>57</v>
      </c>
      <c r="E42" s="27"/>
      <c r="F42" s="10" t="s">
        <v>21</v>
      </c>
      <c r="G42" s="28">
        <v>1</v>
      </c>
      <c r="H42" s="13">
        <v>5.4111527860738156E-5</v>
      </c>
      <c r="I42" s="13">
        <v>5.1707184755704752E-5</v>
      </c>
      <c r="J42" s="13">
        <v>5.5852249779668886E-5</v>
      </c>
      <c r="K42" s="13">
        <v>1.2206842866928591E-4</v>
      </c>
      <c r="L42" s="13">
        <v>7.216381291188117E-4</v>
      </c>
      <c r="M42" s="13">
        <v>2.2095540563750854E-3</v>
      </c>
      <c r="N42" s="13">
        <v>3.8226339316975969E-3</v>
      </c>
      <c r="O42" s="13">
        <v>5.3272777283629074E-3</v>
      </c>
    </row>
    <row r="43" spans="3:19" x14ac:dyDescent="0.25">
      <c r="D43" t="s">
        <v>63</v>
      </c>
      <c r="E43" s="27"/>
      <c r="F43" s="10" t="s">
        <v>21</v>
      </c>
      <c r="G43" s="28">
        <v>1</v>
      </c>
      <c r="H43" s="13">
        <v>1.2957188037907301E-3</v>
      </c>
      <c r="I43" s="13">
        <v>1.4795036110263455E-3</v>
      </c>
      <c r="J43" s="13">
        <v>1.6018485292991595E-3</v>
      </c>
      <c r="K43" s="13">
        <v>1.7656822825739534E-3</v>
      </c>
      <c r="L43" s="13">
        <v>1.9734108574841298E-3</v>
      </c>
      <c r="M43" s="13">
        <v>2.1965936880489674E-3</v>
      </c>
      <c r="N43" s="13">
        <v>2.4499520724434688E-3</v>
      </c>
      <c r="O43" s="13">
        <v>2.7014653486442395E-3</v>
      </c>
    </row>
    <row r="44" spans="3:19" x14ac:dyDescent="0.25">
      <c r="D44" t="s">
        <v>68</v>
      </c>
      <c r="E44" s="27"/>
      <c r="F44" s="10" t="s">
        <v>21</v>
      </c>
      <c r="G44" s="28">
        <v>1</v>
      </c>
      <c r="H44" s="13">
        <v>9.1258830749058398E-4</v>
      </c>
      <c r="I44" s="13">
        <v>8.9750110195639654E-4</v>
      </c>
      <c r="J44" s="13">
        <v>9.9903459686536767E-4</v>
      </c>
      <c r="K44" s="13">
        <v>1.1265609083225784E-3</v>
      </c>
      <c r="L44" s="13">
        <v>1.282149150345063E-3</v>
      </c>
      <c r="M44" s="13">
        <v>1.4484155320577225E-3</v>
      </c>
      <c r="N44" s="13">
        <v>1.6145795229228466E-3</v>
      </c>
      <c r="O44" s="13">
        <v>1.7552866386524909E-3</v>
      </c>
    </row>
    <row r="45" spans="3:19" x14ac:dyDescent="0.25">
      <c r="D45" t="s">
        <v>65</v>
      </c>
      <c r="E45" s="27"/>
      <c r="F45" s="10" t="s">
        <v>21</v>
      </c>
      <c r="G45" s="28">
        <v>1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</row>
    <row r="46" spans="3:19" x14ac:dyDescent="0.25">
      <c r="C46" s="10"/>
      <c r="D46" s="10"/>
      <c r="E46" s="10"/>
      <c r="F46" s="10"/>
      <c r="G46" s="10"/>
      <c r="H46" s="8"/>
      <c r="I46" s="10"/>
      <c r="J46" s="10"/>
      <c r="K46" s="10"/>
      <c r="L46" s="10"/>
      <c r="M46" s="10"/>
      <c r="N46" s="10"/>
      <c r="O46" s="10"/>
    </row>
    <row r="47" spans="3:19" x14ac:dyDescent="0.25">
      <c r="C47" s="10"/>
      <c r="D47" s="10"/>
      <c r="E47" s="10"/>
      <c r="F47" s="10"/>
      <c r="G47" s="10"/>
      <c r="H47" s="8"/>
      <c r="I47" s="10"/>
      <c r="J47" s="10"/>
      <c r="K47" s="10"/>
      <c r="L47" s="10"/>
      <c r="M47" s="10"/>
      <c r="N47" s="10"/>
      <c r="O47" s="10"/>
    </row>
    <row r="48" spans="3:19" x14ac:dyDescent="0.25">
      <c r="C48" s="10"/>
      <c r="D48" t="s">
        <v>69</v>
      </c>
      <c r="E48" s="10"/>
      <c r="F48" s="10"/>
      <c r="G48" s="10"/>
      <c r="H48" s="8"/>
      <c r="I48" s="10"/>
      <c r="J48" s="10"/>
      <c r="K48" s="10"/>
      <c r="L48" s="10"/>
      <c r="M48" s="10"/>
      <c r="N48" s="10"/>
      <c r="O48" s="10"/>
      <c r="S48"/>
    </row>
    <row r="49" spans="3:20" x14ac:dyDescent="0.25">
      <c r="D49" t="s">
        <v>70</v>
      </c>
      <c r="S49"/>
    </row>
    <row r="50" spans="3:20" x14ac:dyDescent="0.25">
      <c r="S50"/>
      <c r="T50" s="29"/>
    </row>
    <row r="51" spans="3:20" x14ac:dyDescent="0.25">
      <c r="S51"/>
      <c r="T51" s="29"/>
    </row>
    <row r="52" spans="3:20" x14ac:dyDescent="0.25">
      <c r="S52"/>
      <c r="T52" s="29"/>
    </row>
    <row r="53" spans="3:20" x14ac:dyDescent="0.25">
      <c r="C53" s="12" t="s">
        <v>72</v>
      </c>
      <c r="D53" s="30" t="s">
        <v>49</v>
      </c>
      <c r="E53" s="31" t="str">
        <f>+D19</f>
        <v>DGSL</v>
      </c>
      <c r="F53" s="30" t="s">
        <v>49</v>
      </c>
      <c r="G53" s="31" t="s">
        <v>52</v>
      </c>
      <c r="H53" s="30" t="s">
        <v>49</v>
      </c>
      <c r="I53" s="31" t="s">
        <v>52</v>
      </c>
      <c r="S53"/>
      <c r="T53" s="29"/>
    </row>
    <row r="54" spans="3:20" x14ac:dyDescent="0.25">
      <c r="C54" s="12" t="s">
        <v>24</v>
      </c>
      <c r="D54" s="34" t="s">
        <v>50</v>
      </c>
      <c r="E54" s="35" t="s">
        <v>50</v>
      </c>
      <c r="F54" s="34" t="str">
        <f>+E26</f>
        <v>DIND</v>
      </c>
      <c r="G54" s="35" t="str">
        <f>+E26</f>
        <v>DIND</v>
      </c>
      <c r="H54" s="34" t="str">
        <f>+E36</f>
        <v>DTRA</v>
      </c>
      <c r="I54" s="35" t="str">
        <f>+E36</f>
        <v>DTRA</v>
      </c>
      <c r="S54"/>
      <c r="T54" s="29"/>
    </row>
    <row r="55" spans="3:20" x14ac:dyDescent="0.25">
      <c r="C55" s="12" t="s">
        <v>71</v>
      </c>
      <c r="D55" s="32" t="s">
        <v>38</v>
      </c>
      <c r="E55" s="33" t="s">
        <v>38</v>
      </c>
      <c r="F55" s="32" t="s">
        <v>38</v>
      </c>
      <c r="G55" s="33" t="s">
        <v>38</v>
      </c>
      <c r="H55" s="32" t="s">
        <v>38</v>
      </c>
      <c r="I55" s="33" t="s">
        <v>38</v>
      </c>
      <c r="L55" s="49" t="s">
        <v>73</v>
      </c>
      <c r="M55" s="50"/>
      <c r="N55" s="50"/>
      <c r="O55" s="51">
        <v>5.7621225008503835E-2</v>
      </c>
      <c r="S55"/>
      <c r="T55" s="29"/>
    </row>
    <row r="56" spans="3:20" x14ac:dyDescent="0.25">
      <c r="C56" s="12" t="s">
        <v>28</v>
      </c>
      <c r="D56" s="39">
        <v>1</v>
      </c>
      <c r="E56" s="38">
        <v>1</v>
      </c>
      <c r="F56" s="39">
        <v>1</v>
      </c>
      <c r="G56" s="38">
        <v>1</v>
      </c>
      <c r="H56" s="39">
        <v>1</v>
      </c>
      <c r="I56" s="38">
        <v>1</v>
      </c>
      <c r="L56" s="50" t="s">
        <v>74</v>
      </c>
      <c r="M56" s="50"/>
      <c r="N56" s="50"/>
      <c r="O56" s="51">
        <v>9.3659149944684009E-2</v>
      </c>
      <c r="S56"/>
      <c r="T56" s="29"/>
    </row>
    <row r="57" spans="3:20" x14ac:dyDescent="0.25">
      <c r="C57">
        <v>2019</v>
      </c>
      <c r="D57" s="36" cm="1">
        <f t="array" ref="D57:D64">+TRANSPOSE(H17:O17)</f>
        <v>0.70492284759636947</v>
      </c>
      <c r="E57" s="43" cm="1">
        <f t="array" ref="E57:E64">+TRANSPOSE(H19:O19)</f>
        <v>6.6920156894449958E-3</v>
      </c>
      <c r="F57" s="44" cm="1">
        <f t="array" ref="F57:F64">+TRANSPOSE(H26:O26)</f>
        <v>2.3815208477444158E-2</v>
      </c>
      <c r="G57" s="45" cm="1">
        <f t="array" ref="G57:G64">+TRANSPOSE(H28:O28)</f>
        <v>2.0733084888629265E-3</v>
      </c>
      <c r="H57" s="44" cm="1">
        <f t="array" ref="H57:H64">+TRANSPOSE(H36:O36)</f>
        <v>0.42556332971371874</v>
      </c>
      <c r="I57" s="45" cm="1">
        <f t="array" ref="I57:I64">+TRANSPOSE(H38:O38)</f>
        <v>0.43290649023408723</v>
      </c>
      <c r="S57"/>
      <c r="T57" s="29"/>
    </row>
    <row r="58" spans="3:20" x14ac:dyDescent="0.25">
      <c r="C58">
        <v>2020</v>
      </c>
      <c r="D58" s="36">
        <v>0.71393822850931155</v>
      </c>
      <c r="E58" s="43">
        <v>7.1142331301549495E-3</v>
      </c>
      <c r="F58" s="44">
        <v>2.2130945027794936E-2</v>
      </c>
      <c r="G58" s="45">
        <v>1.605929586164299E-3</v>
      </c>
      <c r="H58" s="44">
        <v>0.42885227003017673</v>
      </c>
      <c r="I58" s="45">
        <v>0.43334520055606424</v>
      </c>
      <c r="S58"/>
      <c r="T58" s="29"/>
    </row>
    <row r="59" spans="3:20" x14ac:dyDescent="0.25">
      <c r="C59">
        <v>2025</v>
      </c>
      <c r="D59" s="36">
        <v>0.71446486124964681</v>
      </c>
      <c r="E59" s="43">
        <v>6.884185400222554E-3</v>
      </c>
      <c r="F59" s="44">
        <v>2.2932665713608379E-2</v>
      </c>
      <c r="G59" s="45">
        <v>1.6549809268611576E-3</v>
      </c>
      <c r="H59" s="44">
        <v>0.4301288355256343</v>
      </c>
      <c r="I59" s="45">
        <v>0.42676689042599353</v>
      </c>
      <c r="S59"/>
      <c r="T59" s="29"/>
    </row>
    <row r="60" spans="3:20" x14ac:dyDescent="0.25">
      <c r="C60">
        <v>2030</v>
      </c>
      <c r="D60" s="36">
        <v>0.71752787053189593</v>
      </c>
      <c r="E60" s="43">
        <v>6.7217875799148548E-3</v>
      </c>
      <c r="F60" s="44">
        <v>2.2896265372607132E-2</v>
      </c>
      <c r="G60" s="45">
        <v>1.6409824262324721E-3</v>
      </c>
      <c r="H60" s="44">
        <v>0.42782773669978968</v>
      </c>
      <c r="I60" s="45">
        <v>0.41280956616074077</v>
      </c>
      <c r="S60"/>
      <c r="T60" s="29"/>
    </row>
    <row r="61" spans="3:20" ht="15.75" customHeight="1" x14ac:dyDescent="0.25">
      <c r="C61">
        <v>2035</v>
      </c>
      <c r="D61" s="36">
        <v>0.71924314150809932</v>
      </c>
      <c r="E61" s="43">
        <v>6.6017020910173795E-3</v>
      </c>
      <c r="F61" s="44">
        <v>2.2391833159756083E-2</v>
      </c>
      <c r="G61" s="45">
        <v>1.58464374956299E-3</v>
      </c>
      <c r="H61" s="44">
        <v>0.41668817229295235</v>
      </c>
      <c r="I61" s="45">
        <v>0.39470185013541281</v>
      </c>
      <c r="S61"/>
      <c r="T61" s="29"/>
    </row>
    <row r="62" spans="3:20" ht="15.75" customHeight="1" x14ac:dyDescent="0.25">
      <c r="C62">
        <v>2040</v>
      </c>
      <c r="D62" s="36">
        <v>0.71947452206965223</v>
      </c>
      <c r="E62" s="43">
        <v>6.5185070900598899E-3</v>
      </c>
      <c r="F62" s="44">
        <v>2.177574009314618E-2</v>
      </c>
      <c r="G62" s="45">
        <v>1.5202058455406398E-3</v>
      </c>
      <c r="H62" s="44">
        <v>0.39409044952974615</v>
      </c>
      <c r="I62" s="45">
        <v>0.37375110178859372</v>
      </c>
      <c r="S62"/>
      <c r="T62" s="29"/>
    </row>
    <row r="63" spans="3:20" ht="15.75" customHeight="1" x14ac:dyDescent="0.25">
      <c r="C63">
        <v>2045</v>
      </c>
      <c r="D63" s="36">
        <v>0.71849531385010945</v>
      </c>
      <c r="E63" s="43">
        <v>6.4624611243749045E-3</v>
      </c>
      <c r="F63" s="44">
        <v>2.1387985767026867E-2</v>
      </c>
      <c r="G63" s="45">
        <v>1.4820495625786701E-3</v>
      </c>
      <c r="H63" s="44">
        <v>0.36101605214575999</v>
      </c>
      <c r="I63" s="45">
        <v>0.35412901955996318</v>
      </c>
      <c r="S63"/>
      <c r="T63" s="29"/>
    </row>
    <row r="64" spans="3:20" ht="15.75" customHeight="1" x14ac:dyDescent="0.25">
      <c r="C64">
        <v>2050</v>
      </c>
      <c r="D64" s="37">
        <v>0.71650902714452402</v>
      </c>
      <c r="E64" s="46">
        <v>6.4287265996042856E-3</v>
      </c>
      <c r="F64" s="47">
        <v>2.1105475060029102E-2</v>
      </c>
      <c r="G64" s="48">
        <v>1.4573539790034261E-3</v>
      </c>
      <c r="H64" s="47">
        <v>0.32619321607544083</v>
      </c>
      <c r="I64" s="48">
        <v>0.33610432900293752</v>
      </c>
      <c r="S64"/>
      <c r="T64" s="29"/>
    </row>
    <row r="65" spans="2:20" ht="15.75" customHeight="1" x14ac:dyDescent="0.25">
      <c r="S65"/>
      <c r="T65" s="29"/>
    </row>
    <row r="66" spans="2:20" ht="15.75" customHeight="1" x14ac:dyDescent="0.25">
      <c r="S66"/>
      <c r="T66" s="29"/>
    </row>
    <row r="67" spans="2:20" x14ac:dyDescent="0.25">
      <c r="S67"/>
      <c r="T67" s="29"/>
    </row>
    <row r="68" spans="2:20" x14ac:dyDescent="0.25">
      <c r="S68"/>
      <c r="T68" s="29"/>
    </row>
    <row r="69" spans="2:20" x14ac:dyDescent="0.25">
      <c r="S69"/>
      <c r="T69" s="29"/>
    </row>
    <row r="70" spans="2:20" x14ac:dyDescent="0.25">
      <c r="R70" s="8"/>
      <c r="S70" s="8"/>
    </row>
    <row r="71" spans="2:20" x14ac:dyDescent="0.25">
      <c r="R71" s="8"/>
      <c r="S71" s="8"/>
    </row>
    <row r="73" spans="2:20" x14ac:dyDescent="0.25">
      <c r="F73" s="1" t="s">
        <v>39</v>
      </c>
    </row>
    <row r="74" spans="2:20" ht="15.75" thickBot="1" x14ac:dyDescent="0.3">
      <c r="B74" s="4" t="s">
        <v>8</v>
      </c>
      <c r="C74" s="62" t="s">
        <v>7</v>
      </c>
      <c r="D74" s="62" t="s">
        <v>6</v>
      </c>
      <c r="E74" s="62" t="s">
        <v>1</v>
      </c>
      <c r="F74" s="62" t="s">
        <v>16</v>
      </c>
      <c r="G74" s="63" t="s">
        <v>9</v>
      </c>
      <c r="H74" s="63" t="s">
        <v>15</v>
      </c>
      <c r="I74" s="64" t="s">
        <v>3</v>
      </c>
      <c r="J74" s="64" t="s">
        <v>2</v>
      </c>
      <c r="K74" s="64" t="s">
        <v>10</v>
      </c>
      <c r="L74" s="64" t="s">
        <v>0</v>
      </c>
      <c r="M74" s="64" t="s">
        <v>5</v>
      </c>
      <c r="N74" s="64" t="s">
        <v>11</v>
      </c>
      <c r="O74" s="64" t="s">
        <v>4</v>
      </c>
      <c r="P74" s="6" t="s">
        <v>12</v>
      </c>
      <c r="R74" s="18"/>
      <c r="S74"/>
    </row>
    <row r="75" spans="2:20" x14ac:dyDescent="0.25">
      <c r="C75" s="52" t="s">
        <v>38</v>
      </c>
      <c r="D75" s="53" t="s">
        <v>20</v>
      </c>
      <c r="E75" s="53">
        <v>2019</v>
      </c>
      <c r="F75" s="54" t="s">
        <v>33</v>
      </c>
      <c r="G75" s="53"/>
      <c r="H75" s="55">
        <f>+D57*(100%-$O$56)</f>
        <v>0.63890037291390744</v>
      </c>
      <c r="I75" s="53"/>
      <c r="J75" s="53" t="s">
        <v>48</v>
      </c>
      <c r="K75" s="53"/>
      <c r="L75" s="53"/>
      <c r="M75" s="53"/>
      <c r="N75" s="53"/>
      <c r="O75" s="40" t="s">
        <v>49</v>
      </c>
    </row>
    <row r="76" spans="2:20" x14ac:dyDescent="0.25">
      <c r="C76" s="56" t="s">
        <v>38</v>
      </c>
      <c r="D76" t="s">
        <v>20</v>
      </c>
      <c r="E76">
        <v>2020</v>
      </c>
      <c r="F76" s="10" t="s">
        <v>33</v>
      </c>
      <c r="H76" s="57">
        <f t="shared" ref="H76:H81" si="0">+D58*(100%-$O$56)</f>
        <v>0.64707138091411587</v>
      </c>
      <c r="J76" t="s">
        <v>48</v>
      </c>
      <c r="O76" s="41" t="s">
        <v>49</v>
      </c>
    </row>
    <row r="77" spans="2:20" x14ac:dyDescent="0.25">
      <c r="C77" s="56" t="s">
        <v>38</v>
      </c>
      <c r="D77" t="s">
        <v>20</v>
      </c>
      <c r="E77">
        <v>2025</v>
      </c>
      <c r="F77" s="10" t="s">
        <v>33</v>
      </c>
      <c r="H77" s="57">
        <f t="shared" si="0"/>
        <v>0.64754868967965828</v>
      </c>
      <c r="J77" t="s">
        <v>48</v>
      </c>
      <c r="O77" s="41" t="s">
        <v>49</v>
      </c>
    </row>
    <row r="78" spans="2:20" x14ac:dyDescent="0.25">
      <c r="C78" s="56" t="s">
        <v>38</v>
      </c>
      <c r="D78" t="s">
        <v>20</v>
      </c>
      <c r="E78">
        <v>2030</v>
      </c>
      <c r="F78" s="10" t="s">
        <v>33</v>
      </c>
      <c r="H78" s="57">
        <f t="shared" si="0"/>
        <v>0.65032482011625925</v>
      </c>
      <c r="J78" t="s">
        <v>48</v>
      </c>
      <c r="O78" s="41" t="s">
        <v>49</v>
      </c>
    </row>
    <row r="79" spans="2:20" x14ac:dyDescent="0.25">
      <c r="C79" s="56" t="s">
        <v>38</v>
      </c>
      <c r="D79" t="s">
        <v>20</v>
      </c>
      <c r="E79">
        <v>2035</v>
      </c>
      <c r="F79" s="10" t="s">
        <v>33</v>
      </c>
      <c r="H79" s="57">
        <f t="shared" si="0"/>
        <v>0.65187944027090661</v>
      </c>
      <c r="J79" t="s">
        <v>48</v>
      </c>
      <c r="O79" s="41" t="s">
        <v>49</v>
      </c>
    </row>
    <row r="80" spans="2:20" x14ac:dyDescent="0.25">
      <c r="C80" s="56" t="s">
        <v>38</v>
      </c>
      <c r="D80" t="s">
        <v>20</v>
      </c>
      <c r="E80">
        <v>2040</v>
      </c>
      <c r="F80" s="10" t="s">
        <v>33</v>
      </c>
      <c r="H80" s="57">
        <f t="shared" si="0"/>
        <v>0.65208914992575073</v>
      </c>
      <c r="J80" t="s">
        <v>48</v>
      </c>
      <c r="O80" s="41" t="s">
        <v>49</v>
      </c>
    </row>
    <row r="81" spans="3:15" x14ac:dyDescent="0.25">
      <c r="C81" s="56" t="s">
        <v>38</v>
      </c>
      <c r="D81" t="s">
        <v>20</v>
      </c>
      <c r="E81">
        <v>2045</v>
      </c>
      <c r="F81" s="10" t="s">
        <v>33</v>
      </c>
      <c r="H81" s="57">
        <f t="shared" si="0"/>
        <v>0.65120165351566928</v>
      </c>
      <c r="J81" t="s">
        <v>48</v>
      </c>
      <c r="O81" s="41" t="s">
        <v>49</v>
      </c>
    </row>
    <row r="82" spans="3:15" x14ac:dyDescent="0.25">
      <c r="C82" s="58" t="s">
        <v>38</v>
      </c>
      <c r="D82" s="59" t="s">
        <v>20</v>
      </c>
      <c r="E82" s="59">
        <v>2050</v>
      </c>
      <c r="F82" s="60" t="s">
        <v>33</v>
      </c>
      <c r="G82" s="59"/>
      <c r="H82" s="61">
        <f>+D64*(100%-$O$56)</f>
        <v>0.64940140073447539</v>
      </c>
      <c r="I82" s="59"/>
      <c r="J82" s="59" t="s">
        <v>48</v>
      </c>
      <c r="K82" s="59"/>
      <c r="L82" s="59"/>
      <c r="M82" s="59"/>
      <c r="N82" s="59"/>
      <c r="O82" s="42" t="s">
        <v>49</v>
      </c>
    </row>
    <row r="83" spans="3:15" x14ac:dyDescent="0.25">
      <c r="C83" s="52" t="s">
        <v>38</v>
      </c>
      <c r="D83" s="53" t="s">
        <v>20</v>
      </c>
      <c r="E83" s="53">
        <v>2019</v>
      </c>
      <c r="F83" s="54" t="s">
        <v>33</v>
      </c>
      <c r="G83" s="53"/>
      <c r="H83" s="55">
        <f t="shared" ref="H83:H90" si="1">+E57*(1-$O$55)</f>
        <v>6.3064135476430475E-3</v>
      </c>
      <c r="I83" s="53"/>
      <c r="J83" s="53" t="s">
        <v>48</v>
      </c>
      <c r="K83" s="53"/>
      <c r="L83" s="53"/>
      <c r="M83" s="53"/>
      <c r="N83" s="53"/>
      <c r="O83" s="40" t="s">
        <v>52</v>
      </c>
    </row>
    <row r="84" spans="3:15" x14ac:dyDescent="0.25">
      <c r="C84" s="56" t="s">
        <v>38</v>
      </c>
      <c r="D84" t="s">
        <v>20</v>
      </c>
      <c r="E84">
        <v>2020</v>
      </c>
      <c r="F84" s="10" t="s">
        <v>33</v>
      </c>
      <c r="H84" s="57">
        <f t="shared" si="1"/>
        <v>6.7043023021993381E-3</v>
      </c>
      <c r="J84" t="s">
        <v>48</v>
      </c>
      <c r="O84" s="41" t="s">
        <v>52</v>
      </c>
    </row>
    <row r="85" spans="3:15" x14ac:dyDescent="0.25">
      <c r="C85" s="56" t="s">
        <v>38</v>
      </c>
      <c r="D85" t="s">
        <v>20</v>
      </c>
      <c r="E85">
        <v>2025</v>
      </c>
      <c r="F85" s="10" t="s">
        <v>33</v>
      </c>
      <c r="H85" s="57">
        <f t="shared" si="1"/>
        <v>6.4875102042760728E-3</v>
      </c>
      <c r="J85" t="s">
        <v>48</v>
      </c>
      <c r="O85" s="41" t="s">
        <v>52</v>
      </c>
    </row>
    <row r="86" spans="3:15" x14ac:dyDescent="0.25">
      <c r="C86" s="56" t="s">
        <v>38</v>
      </c>
      <c r="D86" t="s">
        <v>20</v>
      </c>
      <c r="E86">
        <v>2030</v>
      </c>
      <c r="F86" s="10" t="s">
        <v>33</v>
      </c>
      <c r="H86" s="57">
        <f t="shared" si="1"/>
        <v>6.3344699453132145E-3</v>
      </c>
      <c r="J86" t="s">
        <v>48</v>
      </c>
      <c r="O86" s="41" t="s">
        <v>52</v>
      </c>
    </row>
    <row r="87" spans="3:15" x14ac:dyDescent="0.25">
      <c r="C87" s="56" t="s">
        <v>38</v>
      </c>
      <c r="D87" t="s">
        <v>20</v>
      </c>
      <c r="E87">
        <v>2035</v>
      </c>
      <c r="F87" s="10" t="s">
        <v>33</v>
      </c>
      <c r="H87" s="57">
        <f t="shared" si="1"/>
        <v>6.2213039293917563E-3</v>
      </c>
      <c r="J87" t="s">
        <v>48</v>
      </c>
      <c r="O87" s="41" t="s">
        <v>52</v>
      </c>
    </row>
    <row r="88" spans="3:15" x14ac:dyDescent="0.25">
      <c r="C88" s="56" t="s">
        <v>38</v>
      </c>
      <c r="D88" t="s">
        <v>20</v>
      </c>
      <c r="E88">
        <v>2040</v>
      </c>
      <c r="F88" s="10" t="s">
        <v>33</v>
      </c>
      <c r="H88" s="57">
        <f>+E62*(1-$O$55)</f>
        <v>6.1429027263040208E-3</v>
      </c>
      <c r="J88" t="s">
        <v>48</v>
      </c>
      <c r="O88" s="41" t="s">
        <v>52</v>
      </c>
    </row>
    <row r="89" spans="3:15" x14ac:dyDescent="0.25">
      <c r="C89" s="56" t="s">
        <v>38</v>
      </c>
      <c r="D89" t="s">
        <v>20</v>
      </c>
      <c r="E89">
        <v>2045</v>
      </c>
      <c r="F89" s="10" t="s">
        <v>33</v>
      </c>
      <c r="H89" s="57">
        <f t="shared" si="1"/>
        <v>6.0900861978185894E-3</v>
      </c>
      <c r="J89" t="s">
        <v>48</v>
      </c>
      <c r="O89" s="41" t="s">
        <v>52</v>
      </c>
    </row>
    <row r="90" spans="3:15" x14ac:dyDescent="0.25">
      <c r="C90" s="58" t="s">
        <v>38</v>
      </c>
      <c r="D90" s="59" t="s">
        <v>20</v>
      </c>
      <c r="E90" s="59">
        <v>2050</v>
      </c>
      <c r="F90" s="60" t="s">
        <v>33</v>
      </c>
      <c r="G90" s="59"/>
      <c r="H90" s="61">
        <f t="shared" si="1"/>
        <v>6.0582954976903334E-3</v>
      </c>
      <c r="I90" s="59"/>
      <c r="J90" s="59" t="s">
        <v>48</v>
      </c>
      <c r="K90" s="59"/>
      <c r="L90" s="59"/>
      <c r="M90" s="59"/>
      <c r="N90" s="59"/>
      <c r="O90" s="42" t="s">
        <v>52</v>
      </c>
    </row>
    <row r="91" spans="3:15" x14ac:dyDescent="0.25">
      <c r="C91" s="52" t="s">
        <v>38</v>
      </c>
      <c r="D91" s="53" t="s">
        <v>20</v>
      </c>
      <c r="E91" s="53">
        <v>2019</v>
      </c>
      <c r="F91" s="54" t="s">
        <v>33</v>
      </c>
      <c r="G91" s="53"/>
      <c r="H91" s="55">
        <f>+F57*(1-$O$56)</f>
        <v>2.1584696295691305E-2</v>
      </c>
      <c r="I91" s="53"/>
      <c r="J91" s="53" t="s">
        <v>60</v>
      </c>
      <c r="K91" s="53"/>
      <c r="L91" s="53"/>
      <c r="M91" s="53"/>
      <c r="N91" s="53"/>
      <c r="O91" s="40" t="s">
        <v>49</v>
      </c>
    </row>
    <row r="92" spans="3:15" x14ac:dyDescent="0.25">
      <c r="C92" s="56" t="s">
        <v>38</v>
      </c>
      <c r="D92" t="s">
        <v>20</v>
      </c>
      <c r="E92">
        <v>2020</v>
      </c>
      <c r="F92" s="10" t="s">
        <v>33</v>
      </c>
      <c r="H92" s="57">
        <f t="shared" ref="H92:H98" si="2">+F58*(1-$O$56)</f>
        <v>2.0058179529019129E-2</v>
      </c>
      <c r="J92" t="s">
        <v>60</v>
      </c>
      <c r="O92" s="41" t="s">
        <v>49</v>
      </c>
    </row>
    <row r="93" spans="3:15" x14ac:dyDescent="0.25">
      <c r="C93" s="56" t="s">
        <v>38</v>
      </c>
      <c r="D93" t="s">
        <v>20</v>
      </c>
      <c r="E93">
        <v>2025</v>
      </c>
      <c r="F93" s="10" t="s">
        <v>33</v>
      </c>
      <c r="H93" s="57">
        <f t="shared" si="2"/>
        <v>2.0784811736906217E-2</v>
      </c>
      <c r="J93" t="s">
        <v>60</v>
      </c>
      <c r="O93" s="41" t="s">
        <v>49</v>
      </c>
    </row>
    <row r="94" spans="3:15" x14ac:dyDescent="0.25">
      <c r="C94" s="56" t="s">
        <v>38</v>
      </c>
      <c r="D94" t="s">
        <v>20</v>
      </c>
      <c r="E94">
        <v>2030</v>
      </c>
      <c r="F94" s="10" t="s">
        <v>33</v>
      </c>
      <c r="H94" s="57">
        <f t="shared" si="2"/>
        <v>2.0751820620900842E-2</v>
      </c>
      <c r="J94" t="s">
        <v>60</v>
      </c>
      <c r="O94" s="41" t="s">
        <v>49</v>
      </c>
    </row>
    <row r="95" spans="3:15" x14ac:dyDescent="0.25">
      <c r="C95" s="56" t="s">
        <v>38</v>
      </c>
      <c r="D95" t="s">
        <v>20</v>
      </c>
      <c r="E95">
        <v>2035</v>
      </c>
      <c r="F95" s="10" t="s">
        <v>33</v>
      </c>
      <c r="H95" s="57">
        <f t="shared" si="2"/>
        <v>2.0294633100310138E-2</v>
      </c>
      <c r="J95" t="s">
        <v>60</v>
      </c>
      <c r="O95" s="41" t="s">
        <v>49</v>
      </c>
    </row>
    <row r="96" spans="3:15" x14ac:dyDescent="0.25">
      <c r="C96" s="56" t="s">
        <v>38</v>
      </c>
      <c r="D96" t="s">
        <v>20</v>
      </c>
      <c r="E96">
        <v>2040</v>
      </c>
      <c r="F96" s="10" t="s">
        <v>33</v>
      </c>
      <c r="H96" s="57">
        <f t="shared" si="2"/>
        <v>1.9736242786605733E-2</v>
      </c>
      <c r="J96" t="s">
        <v>60</v>
      </c>
      <c r="O96" s="41" t="s">
        <v>49</v>
      </c>
    </row>
    <row r="97" spans="3:15" x14ac:dyDescent="0.25">
      <c r="C97" s="56" t="s">
        <v>38</v>
      </c>
      <c r="D97" t="s">
        <v>20</v>
      </c>
      <c r="E97">
        <v>2045</v>
      </c>
      <c r="F97" s="10" t="s">
        <v>33</v>
      </c>
      <c r="H97" s="57">
        <f t="shared" si="2"/>
        <v>1.938480520105813E-2</v>
      </c>
      <c r="J97" t="s">
        <v>60</v>
      </c>
      <c r="O97" s="41" t="s">
        <v>49</v>
      </c>
    </row>
    <row r="98" spans="3:15" x14ac:dyDescent="0.25">
      <c r="C98" s="58" t="s">
        <v>38</v>
      </c>
      <c r="D98" s="59" t="s">
        <v>20</v>
      </c>
      <c r="E98" s="59">
        <v>2050</v>
      </c>
      <c r="F98" s="60" t="s">
        <v>33</v>
      </c>
      <c r="G98" s="59"/>
      <c r="H98" s="61">
        <f t="shared" si="2"/>
        <v>1.9128754206728046E-2</v>
      </c>
      <c r="I98" s="59"/>
      <c r="J98" s="59" t="s">
        <v>60</v>
      </c>
      <c r="K98" s="59"/>
      <c r="L98" s="59"/>
      <c r="M98" s="59"/>
      <c r="N98" s="59"/>
      <c r="O98" s="42" t="s">
        <v>49</v>
      </c>
    </row>
    <row r="99" spans="3:15" x14ac:dyDescent="0.25">
      <c r="C99" s="52" t="s">
        <v>38</v>
      </c>
      <c r="D99" s="53" t="s">
        <v>20</v>
      </c>
      <c r="E99" s="53">
        <v>2019</v>
      </c>
      <c r="F99" s="54" t="s">
        <v>33</v>
      </c>
      <c r="G99" s="53"/>
      <c r="H99" s="55">
        <f t="shared" ref="H99:H106" si="3">+G57*(1-$O$55)</f>
        <v>1.9538419139141145E-3</v>
      </c>
      <c r="I99" s="53"/>
      <c r="J99" s="53" t="s">
        <v>60</v>
      </c>
      <c r="K99" s="53"/>
      <c r="L99" s="53"/>
      <c r="M99" s="53"/>
      <c r="N99" s="53"/>
      <c r="O99" s="40" t="s">
        <v>52</v>
      </c>
    </row>
    <row r="100" spans="3:15" x14ac:dyDescent="0.25">
      <c r="C100" s="56" t="s">
        <v>38</v>
      </c>
      <c r="D100" t="s">
        <v>20</v>
      </c>
      <c r="E100">
        <v>2020</v>
      </c>
      <c r="F100" s="10" t="s">
        <v>33</v>
      </c>
      <c r="H100" s="57">
        <f t="shared" si="3"/>
        <v>1.5133939561321125E-3</v>
      </c>
      <c r="J100" t="s">
        <v>60</v>
      </c>
      <c r="O100" s="41" t="s">
        <v>52</v>
      </c>
    </row>
    <row r="101" spans="3:15" x14ac:dyDescent="0.25">
      <c r="C101" s="56" t="s">
        <v>38</v>
      </c>
      <c r="D101" t="s">
        <v>20</v>
      </c>
      <c r="E101">
        <v>2025</v>
      </c>
      <c r="F101" s="10" t="s">
        <v>33</v>
      </c>
      <c r="H101" s="57">
        <f t="shared" si="3"/>
        <v>1.5596188984897087E-3</v>
      </c>
      <c r="J101" t="s">
        <v>60</v>
      </c>
      <c r="O101" s="41" t="s">
        <v>52</v>
      </c>
    </row>
    <row r="102" spans="3:15" x14ac:dyDescent="0.25">
      <c r="C102" s="56" t="s">
        <v>38</v>
      </c>
      <c r="D102" t="s">
        <v>20</v>
      </c>
      <c r="E102">
        <v>2030</v>
      </c>
      <c r="F102" s="10" t="s">
        <v>33</v>
      </c>
      <c r="H102" s="57">
        <f t="shared" si="3"/>
        <v>1.5464270086155301E-3</v>
      </c>
      <c r="J102" t="s">
        <v>60</v>
      </c>
      <c r="O102" s="41" t="s">
        <v>52</v>
      </c>
    </row>
    <row r="103" spans="3:15" x14ac:dyDescent="0.25">
      <c r="C103" s="56" t="s">
        <v>38</v>
      </c>
      <c r="D103" t="s">
        <v>20</v>
      </c>
      <c r="E103">
        <v>2035</v>
      </c>
      <c r="F103" s="10" t="s">
        <v>33</v>
      </c>
      <c r="H103" s="57">
        <f t="shared" si="3"/>
        <v>1.4933346355111017E-3</v>
      </c>
      <c r="J103" t="s">
        <v>60</v>
      </c>
      <c r="O103" s="41" t="s">
        <v>52</v>
      </c>
    </row>
    <row r="104" spans="3:15" x14ac:dyDescent="0.25">
      <c r="C104" s="56" t="s">
        <v>38</v>
      </c>
      <c r="D104" t="s">
        <v>20</v>
      </c>
      <c r="E104">
        <v>2040</v>
      </c>
      <c r="F104" s="10" t="s">
        <v>33</v>
      </c>
      <c r="H104" s="57">
        <f t="shared" si="3"/>
        <v>1.4326097224554998E-3</v>
      </c>
      <c r="J104" t="s">
        <v>60</v>
      </c>
      <c r="O104" s="41" t="s">
        <v>52</v>
      </c>
    </row>
    <row r="105" spans="3:15" x14ac:dyDescent="0.25">
      <c r="C105" s="56" t="s">
        <v>38</v>
      </c>
      <c r="D105" t="s">
        <v>20</v>
      </c>
      <c r="E105">
        <v>2045</v>
      </c>
      <c r="F105" s="10" t="s">
        <v>33</v>
      </c>
      <c r="H105" s="57">
        <f t="shared" si="3"/>
        <v>1.3966520512595699E-3</v>
      </c>
      <c r="J105" t="s">
        <v>60</v>
      </c>
      <c r="O105" s="41" t="s">
        <v>52</v>
      </c>
    </row>
    <row r="106" spans="3:15" x14ac:dyDescent="0.25">
      <c r="C106" s="58" t="s">
        <v>38</v>
      </c>
      <c r="D106" s="59" t="s">
        <v>20</v>
      </c>
      <c r="E106" s="59">
        <v>2050</v>
      </c>
      <c r="F106" s="60" t="s">
        <v>33</v>
      </c>
      <c r="G106" s="59"/>
      <c r="H106" s="61">
        <f t="shared" si="3"/>
        <v>1.3733794574622312E-3</v>
      </c>
      <c r="I106" s="59"/>
      <c r="J106" s="59" t="s">
        <v>60</v>
      </c>
      <c r="K106" s="59"/>
      <c r="L106" s="59"/>
      <c r="M106" s="59"/>
      <c r="N106" s="59"/>
      <c r="O106" s="42" t="s">
        <v>52</v>
      </c>
    </row>
    <row r="107" spans="3:15" x14ac:dyDescent="0.25">
      <c r="C107" s="52" t="s">
        <v>38</v>
      </c>
      <c r="D107" s="53" t="s">
        <v>20</v>
      </c>
      <c r="E107" s="53">
        <v>2019</v>
      </c>
      <c r="F107" s="54" t="s">
        <v>33</v>
      </c>
      <c r="G107" s="53"/>
      <c r="H107" s="55">
        <f t="shared" ref="H107:H114" si="4">+H57*(1-$O$56)</f>
        <v>0.38570543000510255</v>
      </c>
      <c r="I107" s="53"/>
      <c r="J107" s="53" t="s">
        <v>66</v>
      </c>
      <c r="K107" s="53"/>
      <c r="L107" s="53"/>
      <c r="M107" s="53"/>
      <c r="N107" s="53"/>
      <c r="O107" s="40" t="s">
        <v>49</v>
      </c>
    </row>
    <row r="108" spans="3:15" x14ac:dyDescent="0.25">
      <c r="C108" s="56" t="s">
        <v>38</v>
      </c>
      <c r="D108" t="s">
        <v>20</v>
      </c>
      <c r="E108">
        <v>2020</v>
      </c>
      <c r="F108" s="10" t="s">
        <v>33</v>
      </c>
      <c r="H108" s="57">
        <f t="shared" si="4"/>
        <v>0.38868633096730226</v>
      </c>
      <c r="J108" t="s">
        <v>66</v>
      </c>
      <c r="O108" s="41" t="s">
        <v>49</v>
      </c>
    </row>
    <row r="109" spans="3:15" x14ac:dyDescent="0.25">
      <c r="C109" s="56" t="s">
        <v>38</v>
      </c>
      <c r="D109" t="s">
        <v>20</v>
      </c>
      <c r="E109">
        <v>2025</v>
      </c>
      <c r="F109" s="10" t="s">
        <v>33</v>
      </c>
      <c r="H109" s="57">
        <f t="shared" si="4"/>
        <v>0.38984333442360658</v>
      </c>
      <c r="J109" t="s">
        <v>66</v>
      </c>
      <c r="O109" s="41" t="s">
        <v>49</v>
      </c>
    </row>
    <row r="110" spans="3:15" x14ac:dyDescent="0.25">
      <c r="C110" s="56" t="s">
        <v>38</v>
      </c>
      <c r="D110" t="s">
        <v>20</v>
      </c>
      <c r="E110">
        <v>2030</v>
      </c>
      <c r="F110" s="10" t="s">
        <v>33</v>
      </c>
      <c r="H110" s="57">
        <f t="shared" si="4"/>
        <v>0.38775775455772926</v>
      </c>
      <c r="J110" t="s">
        <v>66</v>
      </c>
      <c r="O110" s="41" t="s">
        <v>49</v>
      </c>
    </row>
    <row r="111" spans="3:15" x14ac:dyDescent="0.25">
      <c r="C111" s="56" t="s">
        <v>38</v>
      </c>
      <c r="D111" t="s">
        <v>20</v>
      </c>
      <c r="E111">
        <v>2035</v>
      </c>
      <c r="F111" s="10" t="s">
        <v>33</v>
      </c>
      <c r="H111" s="57">
        <f t="shared" si="4"/>
        <v>0.37766151228399036</v>
      </c>
      <c r="J111" t="s">
        <v>66</v>
      </c>
      <c r="O111" s="41" t="s">
        <v>49</v>
      </c>
    </row>
    <row r="112" spans="3:15" x14ac:dyDescent="0.25">
      <c r="C112" s="56" t="s">
        <v>38</v>
      </c>
      <c r="D112" t="s">
        <v>20</v>
      </c>
      <c r="E112">
        <v>2040</v>
      </c>
      <c r="F112" s="10" t="s">
        <v>33</v>
      </c>
      <c r="H112" s="57">
        <f t="shared" si="4"/>
        <v>0.35718027302547173</v>
      </c>
      <c r="J112" t="s">
        <v>66</v>
      </c>
      <c r="O112" s="41" t="s">
        <v>49</v>
      </c>
    </row>
    <row r="113" spans="3:15" x14ac:dyDescent="0.25">
      <c r="C113" s="56" t="s">
        <v>38</v>
      </c>
      <c r="D113" t="s">
        <v>20</v>
      </c>
      <c r="E113">
        <v>2045</v>
      </c>
      <c r="F113" s="10" t="s">
        <v>33</v>
      </c>
      <c r="H113" s="57">
        <f t="shared" si="4"/>
        <v>0.32720359558540241</v>
      </c>
      <c r="J113" t="s">
        <v>66</v>
      </c>
      <c r="O113" s="41" t="s">
        <v>49</v>
      </c>
    </row>
    <row r="114" spans="3:15" x14ac:dyDescent="0.25">
      <c r="C114" s="58" t="s">
        <v>38</v>
      </c>
      <c r="D114" s="59" t="s">
        <v>20</v>
      </c>
      <c r="E114" s="59">
        <v>2050</v>
      </c>
      <c r="F114" s="60" t="s">
        <v>33</v>
      </c>
      <c r="G114" s="59"/>
      <c r="H114" s="61">
        <f t="shared" si="4"/>
        <v>0.29564223674009238</v>
      </c>
      <c r="I114" s="59"/>
      <c r="J114" s="59" t="s">
        <v>66</v>
      </c>
      <c r="K114" s="59"/>
      <c r="L114" s="59"/>
      <c r="M114" s="59"/>
      <c r="N114" s="59"/>
      <c r="O114" s="42" t="s">
        <v>49</v>
      </c>
    </row>
    <row r="115" spans="3:15" x14ac:dyDescent="0.25">
      <c r="C115" s="52" t="s">
        <v>38</v>
      </c>
      <c r="D115" s="53" t="s">
        <v>20</v>
      </c>
      <c r="E115" s="53">
        <v>2019</v>
      </c>
      <c r="F115" s="54" t="s">
        <v>33</v>
      </c>
      <c r="G115" s="53"/>
      <c r="H115" s="55">
        <f t="shared" ref="H115:H122" si="5">+I57*(1-$O$55)</f>
        <v>0.40796188795266719</v>
      </c>
      <c r="I115" s="53"/>
      <c r="J115" s="53" t="s">
        <v>66</v>
      </c>
      <c r="K115" s="53"/>
      <c r="L115" s="53"/>
      <c r="M115" s="53"/>
      <c r="N115" s="53"/>
      <c r="O115" s="40" t="s">
        <v>52</v>
      </c>
    </row>
    <row r="116" spans="3:15" x14ac:dyDescent="0.25">
      <c r="C116" s="56" t="s">
        <v>38</v>
      </c>
      <c r="D116" t="s">
        <v>20</v>
      </c>
      <c r="E116">
        <v>2020</v>
      </c>
      <c r="F116" s="10" t="s">
        <v>33</v>
      </c>
      <c r="H116" s="57">
        <f t="shared" si="5"/>
        <v>0.40837531924846804</v>
      </c>
      <c r="J116" t="s">
        <v>66</v>
      </c>
      <c r="O116" s="41" t="s">
        <v>52</v>
      </c>
    </row>
    <row r="117" spans="3:15" x14ac:dyDescent="0.25">
      <c r="C117" s="56" t="s">
        <v>38</v>
      </c>
      <c r="D117" t="s">
        <v>20</v>
      </c>
      <c r="E117">
        <v>2025</v>
      </c>
      <c r="F117" s="10" t="s">
        <v>33</v>
      </c>
      <c r="H117" s="57">
        <f t="shared" si="5"/>
        <v>0.40217605940657786</v>
      </c>
      <c r="J117" t="s">
        <v>66</v>
      </c>
      <c r="O117" s="41" t="s">
        <v>52</v>
      </c>
    </row>
    <row r="118" spans="3:15" x14ac:dyDescent="0.25">
      <c r="C118" s="56" t="s">
        <v>38</v>
      </c>
      <c r="D118" t="s">
        <v>20</v>
      </c>
      <c r="E118">
        <v>2030</v>
      </c>
      <c r="F118" s="10" t="s">
        <v>33</v>
      </c>
      <c r="H118" s="57">
        <f t="shared" si="5"/>
        <v>0.38902297326332985</v>
      </c>
      <c r="J118" t="s">
        <v>66</v>
      </c>
      <c r="O118" s="41" t="s">
        <v>52</v>
      </c>
    </row>
    <row r="119" spans="3:15" x14ac:dyDescent="0.25">
      <c r="C119" s="56" t="s">
        <v>38</v>
      </c>
      <c r="D119" t="s">
        <v>20</v>
      </c>
      <c r="E119">
        <v>2035</v>
      </c>
      <c r="F119" s="10" t="s">
        <v>33</v>
      </c>
      <c r="H119" s="57">
        <f t="shared" si="5"/>
        <v>0.3719586460174874</v>
      </c>
      <c r="J119" t="s">
        <v>66</v>
      </c>
      <c r="O119" s="41" t="s">
        <v>52</v>
      </c>
    </row>
    <row r="120" spans="3:15" x14ac:dyDescent="0.25">
      <c r="C120" s="56" t="s">
        <v>38</v>
      </c>
      <c r="D120" t="s">
        <v>20</v>
      </c>
      <c r="E120">
        <v>2040</v>
      </c>
      <c r="F120" s="10" t="s">
        <v>33</v>
      </c>
      <c r="H120" s="57">
        <f t="shared" si="5"/>
        <v>0.35221510545525692</v>
      </c>
      <c r="J120" t="s">
        <v>66</v>
      </c>
      <c r="O120" s="41" t="s">
        <v>52</v>
      </c>
    </row>
    <row r="121" spans="3:15" x14ac:dyDescent="0.25">
      <c r="C121" s="56" t="s">
        <v>38</v>
      </c>
      <c r="D121" t="s">
        <v>20</v>
      </c>
      <c r="E121">
        <v>2045</v>
      </c>
      <c r="F121" s="10" t="s">
        <v>33</v>
      </c>
      <c r="H121" s="57">
        <f t="shared" si="5"/>
        <v>0.33372367164185768</v>
      </c>
      <c r="J121" t="s">
        <v>66</v>
      </c>
      <c r="O121" s="41" t="s">
        <v>52</v>
      </c>
    </row>
    <row r="122" spans="3:15" x14ac:dyDescent="0.25">
      <c r="C122" s="58" t="s">
        <v>38</v>
      </c>
      <c r="D122" s="59" t="s">
        <v>20</v>
      </c>
      <c r="E122" s="59">
        <v>2050</v>
      </c>
      <c r="F122" s="60" t="s">
        <v>33</v>
      </c>
      <c r="G122" s="59"/>
      <c r="H122" s="61">
        <f t="shared" si="5"/>
        <v>0.31673758583512707</v>
      </c>
      <c r="I122" s="59"/>
      <c r="J122" s="59" t="s">
        <v>66</v>
      </c>
      <c r="K122" s="59"/>
      <c r="L122" s="59"/>
      <c r="M122" s="59"/>
      <c r="N122" s="59"/>
      <c r="O122" s="42" t="s">
        <v>52</v>
      </c>
    </row>
  </sheetData>
  <mergeCells count="1">
    <mergeCell ref="R3:S3"/>
  </mergeCells>
  <phoneticPr fontId="1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BY Data</vt:lpstr>
      <vt:lpstr>Blending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JULIAN</cp:lastModifiedBy>
  <dcterms:created xsi:type="dcterms:W3CDTF">2009-05-27T15:40:55Z</dcterms:created>
  <dcterms:modified xsi:type="dcterms:W3CDTF">2022-11-04T02:05:51Z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175605714321136</vt:lpwstr>
  </property>
</Properties>
</file>