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8CF963B8-FB2E-49E1-B7CF-57A833700F22}" xr6:coauthVersionLast="47" xr6:coauthVersionMax="47" xr10:uidLastSave="{00000000-0000-0000-0000-000000000000}"/>
  <bookViews>
    <workbookView xWindow="3120" yWindow="1800" windowWidth="21600" windowHeight="11430" firstSheet="4" activeTab="5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  <sheet name="Comparacion de total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8" l="1"/>
  <c r="R49" i="8"/>
  <c r="Y55" i="8"/>
  <c r="Y54" i="8"/>
  <c r="Y53" i="8"/>
  <c r="Y52" i="8"/>
  <c r="Y51" i="8"/>
  <c r="Y50" i="8"/>
  <c r="Y49" i="8"/>
  <c r="Y48" i="8"/>
  <c r="X55" i="8"/>
  <c r="X54" i="8"/>
  <c r="X53" i="8"/>
  <c r="X52" i="8"/>
  <c r="X51" i="8"/>
  <c r="X50" i="8"/>
  <c r="X49" i="8"/>
  <c r="X48" i="8"/>
  <c r="V48" i="8"/>
  <c r="L43" i="8"/>
  <c r="L42" i="8"/>
  <c r="L41" i="8"/>
  <c r="L40" i="8"/>
  <c r="L39" i="8"/>
  <c r="Z55" i="8"/>
  <c r="W55" i="8"/>
  <c r="AB49" i="8"/>
  <c r="AB50" i="8"/>
  <c r="AB51" i="8"/>
  <c r="AB52" i="8"/>
  <c r="AB53" i="8"/>
  <c r="AB54" i="8"/>
  <c r="AB55" i="8"/>
  <c r="S49" i="8"/>
  <c r="T49" i="8"/>
  <c r="U49" i="8"/>
  <c r="V49" i="8"/>
  <c r="W49" i="8"/>
  <c r="Z49" i="8"/>
  <c r="R50" i="8"/>
  <c r="S50" i="8"/>
  <c r="T50" i="8"/>
  <c r="U50" i="8"/>
  <c r="V50" i="8"/>
  <c r="W50" i="8"/>
  <c r="Z50" i="8"/>
  <c r="R51" i="8"/>
  <c r="S51" i="8"/>
  <c r="T51" i="8"/>
  <c r="U51" i="8"/>
  <c r="V51" i="8"/>
  <c r="W51" i="8"/>
  <c r="Z51" i="8"/>
  <c r="R52" i="8"/>
  <c r="S52" i="8"/>
  <c r="T52" i="8"/>
  <c r="U52" i="8"/>
  <c r="V52" i="8"/>
  <c r="W52" i="8"/>
  <c r="Z52" i="8"/>
  <c r="R53" i="8"/>
  <c r="S53" i="8"/>
  <c r="T53" i="8"/>
  <c r="U53" i="8"/>
  <c r="V53" i="8"/>
  <c r="W53" i="8"/>
  <c r="Z53" i="8"/>
  <c r="R54" i="8"/>
  <c r="S54" i="8"/>
  <c r="T54" i="8"/>
  <c r="U54" i="8"/>
  <c r="V54" i="8"/>
  <c r="W54" i="8"/>
  <c r="Z54" i="8"/>
  <c r="R55" i="8"/>
  <c r="S55" i="8"/>
  <c r="T55" i="8"/>
  <c r="U55" i="8"/>
  <c r="V55" i="8"/>
  <c r="AB48" i="8"/>
  <c r="Z48" i="8"/>
  <c r="W48" i="8"/>
  <c r="T48" i="8"/>
  <c r="U48" i="8"/>
  <c r="S48" i="8"/>
  <c r="BG7" i="5"/>
  <c r="AV62" i="4" a="1"/>
  <c r="AV62" i="4" s="1"/>
  <c r="AV47" i="4" a="1"/>
  <c r="AV47" i="4" s="1"/>
  <c r="AQ32" i="4" a="1"/>
  <c r="AQ32" i="4" s="1"/>
  <c r="AQ19" i="4" a="1"/>
  <c r="AQ19" i="4" s="1"/>
  <c r="AQ6" i="4" a="1"/>
  <c r="AQ6" i="4" s="1"/>
  <c r="L44" i="8" l="1"/>
  <c r="L45" i="8"/>
  <c r="L46" i="8"/>
  <c r="AA48" i="8"/>
  <c r="AA51" i="8"/>
  <c r="AA54" i="8"/>
  <c r="AA53" i="8"/>
  <c r="AA52" i="8"/>
  <c r="AA50" i="8"/>
  <c r="AA49" i="8"/>
  <c r="AA55" i="8"/>
  <c r="CI18" i="3"/>
  <c r="BO7" i="5"/>
  <c r="Y64" i="6" a="1"/>
  <c r="CS11" i="6" s="1"/>
  <c r="W64" i="6" a="1"/>
  <c r="AD48" i="6" a="1"/>
  <c r="AA48" i="6" a="1"/>
  <c r="Z48" i="6" a="1"/>
  <c r="Y48" i="6" a="1"/>
  <c r="W48" i="6" a="1"/>
  <c r="X33" i="6" a="1"/>
  <c r="X33" i="6" s="1"/>
  <c r="W33" i="6" a="1"/>
  <c r="X20" i="6" a="1"/>
  <c r="W20" i="6" a="1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CT12" i="4" s="1"/>
  <c r="W64" i="4" a="1"/>
  <c r="AD48" i="4" a="1"/>
  <c r="AA48" i="4" a="1"/>
  <c r="Z48" i="4" a="1"/>
  <c r="Y48" i="4" a="1"/>
  <c r="Y48" i="4" s="1"/>
  <c r="W48" i="4" a="1"/>
  <c r="X33" i="4" a="1"/>
  <c r="W33" i="4" a="1"/>
  <c r="Y34" i="4" s="1"/>
  <c r="X20" i="4" a="1"/>
  <c r="W20" i="4" a="1"/>
  <c r="CS14" i="4"/>
  <c r="CR14" i="4"/>
  <c r="CS12" i="4"/>
  <c r="CS11" i="4"/>
  <c r="CS10" i="4"/>
  <c r="CS8" i="4"/>
  <c r="CS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CR11" i="4" l="1"/>
  <c r="AE70" i="4"/>
  <c r="AO70" i="4" s="1"/>
  <c r="Y26" i="4"/>
  <c r="CT8" i="4"/>
  <c r="CP12" i="4"/>
  <c r="CR9" i="4"/>
  <c r="CT7" i="4"/>
  <c r="Y23" i="4"/>
  <c r="AL23" i="4" s="1"/>
  <c r="CO8" i="6"/>
  <c r="CS9" i="6"/>
  <c r="CS13" i="6"/>
  <c r="CO13" i="6"/>
  <c r="CS7" i="6"/>
  <c r="CO11" i="6"/>
  <c r="CT8" i="6"/>
  <c r="CO9" i="6"/>
  <c r="CT12" i="6"/>
  <c r="CT14" i="6"/>
  <c r="CL12" i="6"/>
  <c r="CT10" i="6"/>
  <c r="CM11" i="6"/>
  <c r="CN14" i="6"/>
  <c r="CL8" i="6"/>
  <c r="CL14" i="6"/>
  <c r="CR13" i="6"/>
  <c r="CQ12" i="6"/>
  <c r="CR9" i="6"/>
  <c r="AA48" i="6"/>
  <c r="CQ14" i="6"/>
  <c r="CR11" i="6"/>
  <c r="CQ10" i="6"/>
  <c r="X7" i="6"/>
  <c r="CM8" i="6"/>
  <c r="CQ8" i="6"/>
  <c r="CQ9" i="6"/>
  <c r="CR10" i="6"/>
  <c r="CM13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AK37" i="6" s="1"/>
  <c r="Y39" i="6"/>
  <c r="AK39" i="6" s="1"/>
  <c r="W48" i="6"/>
  <c r="AD48" i="6"/>
  <c r="CT11" i="6"/>
  <c r="CT13" i="6"/>
  <c r="CT9" i="6"/>
  <c r="AE51" i="6"/>
  <c r="AN51" i="6" s="1"/>
  <c r="AE55" i="6"/>
  <c r="AN55" i="6" s="1"/>
  <c r="AE66" i="6"/>
  <c r="AK66" i="6" s="1"/>
  <c r="Z9" i="6"/>
  <c r="AK9" i="6" s="1"/>
  <c r="AE54" i="6"/>
  <c r="AJ54" i="6" s="1"/>
  <c r="Z14" i="6"/>
  <c r="AL14" i="6" s="1"/>
  <c r="CL11" i="6"/>
  <c r="Z10" i="6"/>
  <c r="AJ10" i="6" s="1"/>
  <c r="CL13" i="6"/>
  <c r="Z12" i="6"/>
  <c r="AL12" i="6" s="1"/>
  <c r="CL9" i="6"/>
  <c r="AJ9" i="6"/>
  <c r="CN13" i="6"/>
  <c r="CN9" i="6"/>
  <c r="CN11" i="6"/>
  <c r="CQ7" i="6"/>
  <c r="CN8" i="6"/>
  <c r="CR8" i="6"/>
  <c r="CL10" i="6"/>
  <c r="CN12" i="6"/>
  <c r="Z13" i="6"/>
  <c r="AJ13" i="6" s="1"/>
  <c r="AJ14" i="6"/>
  <c r="CP14" i="6"/>
  <c r="CP11" i="6"/>
  <c r="X20" i="6"/>
  <c r="CP13" i="6"/>
  <c r="CP9" i="6"/>
  <c r="Y48" i="6"/>
  <c r="AE52" i="6"/>
  <c r="AN52" i="6" s="1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CM12" i="6"/>
  <c r="CM14" i="6"/>
  <c r="CM10" i="6"/>
  <c r="CP8" i="6"/>
  <c r="CP10" i="6"/>
  <c r="CQ11" i="6"/>
  <c r="CR12" i="6"/>
  <c r="AE50" i="6"/>
  <c r="AO50" i="6" s="1"/>
  <c r="W7" i="6"/>
  <c r="Y7" i="6"/>
  <c r="CR7" i="6"/>
  <c r="Z8" i="6"/>
  <c r="AJ8" i="6" s="1"/>
  <c r="CM9" i="6"/>
  <c r="CN10" i="6"/>
  <c r="Z11" i="6"/>
  <c r="AJ11" i="6" s="1"/>
  <c r="CP12" i="6"/>
  <c r="CQ13" i="6"/>
  <c r="CR14" i="6"/>
  <c r="Y22" i="6"/>
  <c r="AK22" i="6" s="1"/>
  <c r="Y24" i="6"/>
  <c r="AK24" i="6" s="1"/>
  <c r="Y26" i="6"/>
  <c r="AK26" i="6" s="1"/>
  <c r="AJ37" i="6"/>
  <c r="W33" i="6"/>
  <c r="Y34" i="6"/>
  <c r="AJ34" i="6" s="1"/>
  <c r="Y36" i="6"/>
  <c r="AJ36" i="6" s="1"/>
  <c r="Y38" i="6"/>
  <c r="AK38" i="6" s="1"/>
  <c r="Y40" i="6"/>
  <c r="AJ40" i="6" s="1"/>
  <c r="Z48" i="6"/>
  <c r="CO14" i="6"/>
  <c r="CO10" i="6"/>
  <c r="CO12" i="6"/>
  <c r="AE49" i="6"/>
  <c r="AK49" i="6" s="1"/>
  <c r="AE53" i="6"/>
  <c r="AK53" i="6" s="1"/>
  <c r="AE70" i="6"/>
  <c r="AK70" i="6" s="1"/>
  <c r="CS8" i="6"/>
  <c r="CS12" i="6"/>
  <c r="AQ65" i="6"/>
  <c r="CS10" i="6"/>
  <c r="CS14" i="6"/>
  <c r="Y64" i="6"/>
  <c r="AN69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CM14" i="4"/>
  <c r="CN10" i="4"/>
  <c r="CR8" i="4"/>
  <c r="CT9" i="4"/>
  <c r="CR13" i="4"/>
  <c r="AE68" i="4"/>
  <c r="AR68" i="4" s="1"/>
  <c r="CR7" i="4"/>
  <c r="CR10" i="4"/>
  <c r="CT11" i="4"/>
  <c r="CT13" i="4"/>
  <c r="CP11" i="4"/>
  <c r="CN9" i="4"/>
  <c r="CN14" i="4"/>
  <c r="X7" i="4"/>
  <c r="CN7" i="4" s="1"/>
  <c r="CM13" i="4"/>
  <c r="CN8" i="4"/>
  <c r="CM9" i="4"/>
  <c r="CO13" i="4"/>
  <c r="CO9" i="4"/>
  <c r="CO12" i="4"/>
  <c r="CO14" i="4"/>
  <c r="Y7" i="4"/>
  <c r="AD48" i="4"/>
  <c r="CU11" i="4"/>
  <c r="CU13" i="4"/>
  <c r="CU8" i="4"/>
  <c r="CU14" i="4"/>
  <c r="CU9" i="4"/>
  <c r="AE50" i="4"/>
  <c r="AN50" i="4" s="1"/>
  <c r="AR70" i="4"/>
  <c r="Y37" i="4"/>
  <c r="AK37" i="4" s="1"/>
  <c r="AL34" i="4"/>
  <c r="Y35" i="4"/>
  <c r="AK35" i="4" s="1"/>
  <c r="CO8" i="4"/>
  <c r="Z9" i="4"/>
  <c r="AM9" i="4" s="1"/>
  <c r="CU10" i="4"/>
  <c r="CQ12" i="4"/>
  <c r="Z13" i="4"/>
  <c r="AM13" i="4" s="1"/>
  <c r="AK26" i="4"/>
  <c r="AK23" i="4"/>
  <c r="AM23" i="4" s="1"/>
  <c r="W20" i="4"/>
  <c r="Y24" i="4"/>
  <c r="AL24" i="4" s="1"/>
  <c r="Y25" i="4"/>
  <c r="AK25" i="4" s="1"/>
  <c r="Y21" i="4"/>
  <c r="AK21" i="4" s="1"/>
  <c r="Y27" i="4"/>
  <c r="AL27" i="4" s="1"/>
  <c r="X33" i="4"/>
  <c r="Y38" i="4"/>
  <c r="AL38" i="4" s="1"/>
  <c r="Z48" i="4"/>
  <c r="CP14" i="4"/>
  <c r="CP10" i="4"/>
  <c r="CP13" i="4"/>
  <c r="CP9" i="4"/>
  <c r="CP8" i="4"/>
  <c r="AE49" i="4"/>
  <c r="AP49" i="4" s="1"/>
  <c r="AE51" i="4"/>
  <c r="AN70" i="4"/>
  <c r="Z14" i="4"/>
  <c r="AK14" i="4" s="1"/>
  <c r="CM11" i="4"/>
  <c r="Z10" i="4"/>
  <c r="Z11" i="4"/>
  <c r="AL11" i="4" s="1"/>
  <c r="CM10" i="4"/>
  <c r="CM8" i="4"/>
  <c r="CM12" i="4"/>
  <c r="Z12" i="4"/>
  <c r="AL12" i="4" s="1"/>
  <c r="Z8" i="4"/>
  <c r="AL8" i="4" s="1"/>
  <c r="W7" i="4"/>
  <c r="CO11" i="4"/>
  <c r="CU12" i="4"/>
  <c r="CQ13" i="4"/>
  <c r="CO10" i="4"/>
  <c r="CQ11" i="4"/>
  <c r="CQ14" i="4"/>
  <c r="CQ9" i="4"/>
  <c r="CQ8" i="4"/>
  <c r="AL26" i="4"/>
  <c r="X20" i="4"/>
  <c r="CQ10" i="4"/>
  <c r="Y22" i="4"/>
  <c r="AK22" i="4" s="1"/>
  <c r="Y39" i="4"/>
  <c r="AL39" i="4" s="1"/>
  <c r="CN13" i="4"/>
  <c r="W48" i="4"/>
  <c r="CS13" i="4"/>
  <c r="CR12" i="4"/>
  <c r="CS9" i="4"/>
  <c r="AE54" i="4"/>
  <c r="AL54" i="4" s="1"/>
  <c r="AE55" i="4"/>
  <c r="AM55" i="4" s="1"/>
  <c r="W64" i="4"/>
  <c r="AE66" i="4"/>
  <c r="AK66" i="4" s="1"/>
  <c r="AE71" i="4"/>
  <c r="AL70" i="4"/>
  <c r="AE69" i="4"/>
  <c r="AR69" i="4" s="1"/>
  <c r="AE67" i="4"/>
  <c r="AK67" i="4" s="1"/>
  <c r="AE65" i="4"/>
  <c r="AK65" i="4" s="1"/>
  <c r="CN12" i="4"/>
  <c r="CN11" i="4"/>
  <c r="AK34" i="4"/>
  <c r="W33" i="4"/>
  <c r="Y36" i="4"/>
  <c r="AL36" i="4" s="1"/>
  <c r="Y40" i="4"/>
  <c r="AL40" i="4" s="1"/>
  <c r="AA48" i="4"/>
  <c r="AM49" i="4"/>
  <c r="AE52" i="4"/>
  <c r="AE53" i="4"/>
  <c r="AN53" i="4" s="1"/>
  <c r="AO71" i="4"/>
  <c r="AK70" i="4"/>
  <c r="AR65" i="4"/>
  <c r="AR67" i="4"/>
  <c r="AP70" i="4"/>
  <c r="CT10" i="4"/>
  <c r="CT14" i="4"/>
  <c r="Y64" i="4"/>
  <c r="AM70" i="4"/>
  <c r="AQ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AK38" i="4" l="1"/>
  <c r="AQ49" i="4"/>
  <c r="AN68" i="4"/>
  <c r="AN65" i="4"/>
  <c r="AK40" i="4"/>
  <c r="AL22" i="4"/>
  <c r="AM22" i="4" s="1"/>
  <c r="AO65" i="4"/>
  <c r="AL68" i="4"/>
  <c r="AP53" i="4"/>
  <c r="AK54" i="4"/>
  <c r="AP68" i="4"/>
  <c r="AK68" i="4"/>
  <c r="AL35" i="4"/>
  <c r="AM26" i="4"/>
  <c r="AL49" i="4"/>
  <c r="AO49" i="4"/>
  <c r="AL25" i="4"/>
  <c r="AK49" i="4"/>
  <c r="AN49" i="4"/>
  <c r="AK13" i="4"/>
  <c r="AN69" i="4"/>
  <c r="AK9" i="4"/>
  <c r="AQ66" i="4"/>
  <c r="AM50" i="4"/>
  <c r="AM34" i="4"/>
  <c r="AL13" i="4"/>
  <c r="AO53" i="4"/>
  <c r="AK11" i="4"/>
  <c r="AL37" i="4"/>
  <c r="AR49" i="4"/>
  <c r="AO69" i="4"/>
  <c r="AM66" i="4"/>
  <c r="AM35" i="4"/>
  <c r="AK71" i="6"/>
  <c r="AL71" i="6"/>
  <c r="AM71" i="6"/>
  <c r="AK13" i="6"/>
  <c r="AM55" i="6"/>
  <c r="AO55" i="6"/>
  <c r="AQ55" i="6"/>
  <c r="AL68" i="6"/>
  <c r="AQ69" i="6"/>
  <c r="AL69" i="6"/>
  <c r="AJ27" i="6"/>
  <c r="AL27" i="6" s="1"/>
  <c r="AM69" i="6"/>
  <c r="AP70" i="6"/>
  <c r="AO70" i="6"/>
  <c r="AP71" i="6"/>
  <c r="AQ53" i="6"/>
  <c r="AK14" i="6"/>
  <c r="AM14" i="6" s="1"/>
  <c r="AL51" i="6"/>
  <c r="AP55" i="6"/>
  <c r="AL37" i="6"/>
  <c r="AL53" i="6"/>
  <c r="AQ71" i="6"/>
  <c r="AN71" i="6"/>
  <c r="AJ39" i="6"/>
  <c r="AL39" i="6" s="1"/>
  <c r="AM65" i="6"/>
  <c r="AP65" i="6"/>
  <c r="AJ12" i="6"/>
  <c r="AN65" i="6"/>
  <c r="AL65" i="6"/>
  <c r="AK65" i="6"/>
  <c r="AK12" i="6"/>
  <c r="AK25" i="6"/>
  <c r="AL25" i="6" s="1"/>
  <c r="AQ67" i="6"/>
  <c r="AK52" i="6"/>
  <c r="AJ65" i="6"/>
  <c r="AM53" i="6"/>
  <c r="BO69" i="3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L34" i="6" s="1"/>
  <c r="AK23" i="6"/>
  <c r="AL23" i="6" s="1"/>
  <c r="CU8" i="6"/>
  <c r="AK10" i="6"/>
  <c r="AL9" i="6"/>
  <c r="AM9" i="6" s="1"/>
  <c r="CU14" i="6"/>
  <c r="AK11" i="6"/>
  <c r="CU12" i="6"/>
  <c r="AE64" i="6"/>
  <c r="AL64" i="6" s="1"/>
  <c r="AO66" i="6"/>
  <c r="AN66" i="6"/>
  <c r="AJ38" i="6"/>
  <c r="AL38" i="6" s="1"/>
  <c r="AJ66" i="6"/>
  <c r="AO53" i="6"/>
  <c r="AL11" i="6"/>
  <c r="AL13" i="6"/>
  <c r="AK40" i="6"/>
  <c r="AL40" i="6" s="1"/>
  <c r="CT7" i="6"/>
  <c r="AE48" i="6"/>
  <c r="AL48" i="6" s="1"/>
  <c r="AJ55" i="6"/>
  <c r="Y20" i="6"/>
  <c r="AJ20" i="6" s="1"/>
  <c r="AJ24" i="6"/>
  <c r="AL24" i="6" s="1"/>
  <c r="CM7" i="6"/>
  <c r="AN49" i="6"/>
  <c r="AN53" i="6"/>
  <c r="Y33" i="6"/>
  <c r="AK33" i="6" s="1"/>
  <c r="CU10" i="6"/>
  <c r="AM54" i="6"/>
  <c r="AQ54" i="6"/>
  <c r="AP66" i="6"/>
  <c r="AJ35" i="6"/>
  <c r="AL35" i="6" s="1"/>
  <c r="CN7" i="6"/>
  <c r="AM50" i="6"/>
  <c r="AQ50" i="6"/>
  <c r="AJ69" i="6"/>
  <c r="AQ52" i="6"/>
  <c r="AM52" i="6"/>
  <c r="AL49" i="6"/>
  <c r="AL50" i="6"/>
  <c r="CP7" i="6"/>
  <c r="CU11" i="6"/>
  <c r="AK36" i="6"/>
  <c r="AL36" i="6" s="1"/>
  <c r="AJ50" i="6"/>
  <c r="AJ49" i="6"/>
  <c r="AJ21" i="6"/>
  <c r="AL21" i="6" s="1"/>
  <c r="AP49" i="6"/>
  <c r="AP53" i="6"/>
  <c r="AP50" i="6"/>
  <c r="AP54" i="6"/>
  <c r="AK69" i="6"/>
  <c r="CU9" i="6"/>
  <c r="AQ66" i="6"/>
  <c r="AM66" i="6"/>
  <c r="AK8" i="6"/>
  <c r="AL66" i="6"/>
  <c r="AQ70" i="6"/>
  <c r="AM70" i="6"/>
  <c r="AO54" i="6"/>
  <c r="CO7" i="6"/>
  <c r="Z7" i="6"/>
  <c r="AK7" i="6" s="1"/>
  <c r="CL7" i="6"/>
  <c r="AM68" i="6"/>
  <c r="AQ68" i="6"/>
  <c r="AJ70" i="6"/>
  <c r="AK67" i="6"/>
  <c r="AO67" i="6"/>
  <c r="AJ71" i="6"/>
  <c r="AL52" i="6"/>
  <c r="AL8" i="6"/>
  <c r="CU13" i="6"/>
  <c r="AK54" i="6"/>
  <c r="AK50" i="6"/>
  <c r="AJ52" i="6"/>
  <c r="AJ51" i="6"/>
  <c r="AJ22" i="6"/>
  <c r="AL22" i="6" s="1"/>
  <c r="AJ26" i="6"/>
  <c r="AL26" i="6" s="1"/>
  <c r="AL10" i="6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AJ7" i="5"/>
  <c r="BP11" i="5"/>
  <c r="BI7" i="5"/>
  <c r="AQ68" i="4"/>
  <c r="AL69" i="4"/>
  <c r="AO68" i="4"/>
  <c r="AM68" i="4"/>
  <c r="AP66" i="4"/>
  <c r="AN55" i="4"/>
  <c r="AQ55" i="4"/>
  <c r="AL55" i="4"/>
  <c r="AP55" i="4"/>
  <c r="AK55" i="4"/>
  <c r="CV9" i="4"/>
  <c r="CV14" i="4"/>
  <c r="AM40" i="4"/>
  <c r="AM37" i="4"/>
  <c r="AK27" i="4"/>
  <c r="AM27" i="4" s="1"/>
  <c r="AL21" i="4"/>
  <c r="AM21" i="4" s="1"/>
  <c r="AM25" i="4"/>
  <c r="AK12" i="4"/>
  <c r="CV13" i="4"/>
  <c r="AM11" i="4"/>
  <c r="AK36" i="4"/>
  <c r="AM36" i="4" s="1"/>
  <c r="AQ71" i="4"/>
  <c r="AP71" i="4"/>
  <c r="AM71" i="4"/>
  <c r="AL71" i="4"/>
  <c r="AE64" i="4"/>
  <c r="AM64" i="4" s="1"/>
  <c r="AK8" i="4"/>
  <c r="AM8" i="4"/>
  <c r="AN67" i="4"/>
  <c r="AL50" i="4"/>
  <c r="CQ7" i="4"/>
  <c r="AL10" i="4"/>
  <c r="AK10" i="4"/>
  <c r="AQ51" i="4"/>
  <c r="AL51" i="4"/>
  <c r="AP51" i="4"/>
  <c r="AR50" i="4"/>
  <c r="CO7" i="4"/>
  <c r="AM14" i="4"/>
  <c r="AO67" i="4"/>
  <c r="AR71" i="4"/>
  <c r="AS70" i="4"/>
  <c r="AM53" i="4"/>
  <c r="AQ53" i="4"/>
  <c r="AL53" i="4"/>
  <c r="AM54" i="4"/>
  <c r="AM38" i="4"/>
  <c r="AM65" i="4"/>
  <c r="AQ65" i="4"/>
  <c r="AP65" i="4"/>
  <c r="AM69" i="4"/>
  <c r="AQ69" i="4"/>
  <c r="AP69" i="4"/>
  <c r="AR66" i="4"/>
  <c r="AO66" i="4"/>
  <c r="AN66" i="4"/>
  <c r="AQ50" i="4"/>
  <c r="AQ54" i="4"/>
  <c r="AK51" i="4"/>
  <c r="AL9" i="4"/>
  <c r="AR55" i="4"/>
  <c r="AM12" i="4"/>
  <c r="AN12" i="4" s="1"/>
  <c r="CV12" i="4"/>
  <c r="CV10" i="4"/>
  <c r="CP7" i="4"/>
  <c r="Y20" i="4"/>
  <c r="AL20" i="4" s="1"/>
  <c r="AK24" i="4"/>
  <c r="AM24" i="4" s="1"/>
  <c r="AR53" i="4"/>
  <c r="AR51" i="4"/>
  <c r="AM10" i="4"/>
  <c r="AL52" i="4"/>
  <c r="AP52" i="4"/>
  <c r="AK52" i="4"/>
  <c r="AQ67" i="4"/>
  <c r="AP67" i="4"/>
  <c r="AM67" i="4"/>
  <c r="AL67" i="4"/>
  <c r="AK71" i="4"/>
  <c r="AQ52" i="4"/>
  <c r="AE48" i="4"/>
  <c r="AN48" i="4" s="1"/>
  <c r="AP50" i="4"/>
  <c r="AK50" i="4"/>
  <c r="AO50" i="4"/>
  <c r="AM52" i="4"/>
  <c r="Y33" i="4"/>
  <c r="AK33" i="4" s="1"/>
  <c r="AL14" i="4"/>
  <c r="CV8" i="4"/>
  <c r="AM51" i="4"/>
  <c r="AR52" i="4"/>
  <c r="AN71" i="4"/>
  <c r="AP54" i="4"/>
  <c r="AO52" i="4"/>
  <c r="AK39" i="4"/>
  <c r="AM39" i="4" s="1"/>
  <c r="AL66" i="4"/>
  <c r="AK69" i="4"/>
  <c r="AL65" i="4"/>
  <c r="AO54" i="4"/>
  <c r="AO51" i="4"/>
  <c r="AO55" i="4"/>
  <c r="AK53" i="4"/>
  <c r="Z7" i="4"/>
  <c r="AL7" i="4" s="1"/>
  <c r="CM7" i="4"/>
  <c r="CV11" i="4"/>
  <c r="AN54" i="4"/>
  <c r="AN52" i="4"/>
  <c r="AN51" i="4"/>
  <c r="AR54" i="4"/>
  <c r="CU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AN11" i="4" l="1"/>
  <c r="AL33" i="4"/>
  <c r="AS49" i="4"/>
  <c r="AS55" i="4"/>
  <c r="AN13" i="4"/>
  <c r="AO48" i="4"/>
  <c r="AK7" i="4"/>
  <c r="AN9" i="4"/>
  <c r="AS65" i="4"/>
  <c r="AS66" i="4"/>
  <c r="AS67" i="4"/>
  <c r="AS68" i="4"/>
  <c r="AS54" i="4"/>
  <c r="AM13" i="6"/>
  <c r="AR65" i="6"/>
  <c r="AR71" i="6"/>
  <c r="AM8" i="6"/>
  <c r="AR53" i="6"/>
  <c r="AM10" i="6"/>
  <c r="AM12" i="6"/>
  <c r="BL13" i="3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CU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S71" i="4"/>
  <c r="AM33" i="4"/>
  <c r="AN14" i="4"/>
  <c r="AN10" i="4"/>
  <c r="AS53" i="4"/>
  <c r="AS52" i="4"/>
  <c r="AK20" i="4"/>
  <c r="AM20" i="4" s="1"/>
  <c r="CV7" i="4"/>
  <c r="AS69" i="4"/>
  <c r="AS50" i="4"/>
  <c r="AK48" i="4"/>
  <c r="AM7" i="4"/>
  <c r="AO64" i="4"/>
  <c r="AN64" i="4"/>
  <c r="AR64" i="4"/>
  <c r="AP64" i="4"/>
  <c r="AQ64" i="4"/>
  <c r="AL64" i="4"/>
  <c r="AQ48" i="4"/>
  <c r="AP48" i="4"/>
  <c r="AM48" i="4"/>
  <c r="AL48" i="4"/>
  <c r="AS51" i="4"/>
  <c r="AR48" i="4"/>
  <c r="AN8" i="4"/>
  <c r="AK64" i="4"/>
  <c r="CO7" i="3"/>
  <c r="AN7" i="4" l="1"/>
  <c r="BQ64" i="3"/>
  <c r="BL7" i="3"/>
  <c r="BQ48" i="3"/>
  <c r="AR64" i="6"/>
  <c r="AR48" i="6"/>
  <c r="AR64" i="5"/>
  <c r="AR48" i="5"/>
  <c r="AS64" i="4"/>
  <c r="AS4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<sst xmlns="http://schemas.openxmlformats.org/spreadsheetml/2006/main" count="1076" uniqueCount="50">
  <si>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</si>
  <si>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</si>
  <si>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</si>
  <si>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</si>
  <si>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</si>
  <si>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</si>
  <si>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</si>
  <si>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</si>
  <si>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</si>
  <si>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</si>
  <si>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</si>
  <si>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</si>
  <si>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</si>
  <si>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</si>
  <si>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</si>
  <si>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</si>
  <si>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</si>
  <si>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</si>
  <si>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</si>
  <si>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</si>
  <si>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</si>
  <si>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</si>
  <si>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</si>
  <si>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</si>
  <si>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</si>
  <si>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</si>
  <si>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</si>
  <si>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</si>
  <si>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</si>
  <si>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</si>
  <si>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</si>
  <si>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</si>
  <si>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</si>
  <si>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</si>
  <si>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</si>
  <si>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</si>
  <si>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</si>
  <si>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</si>
  <si>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</si>
  <si>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Totales</t>
  </si>
  <si>
    <t>UPGRADING</t>
  </si>
  <si>
    <t>INFLECTION</t>
  </si>
  <si>
    <t>UPDATING</t>
  </si>
  <si>
    <t>Diesel</t>
  </si>
  <si>
    <t>Gasoline</t>
  </si>
  <si>
    <t>Natural Gas</t>
  </si>
  <si>
    <t>LPG</t>
  </si>
  <si>
    <t>Crude Oil</t>
  </si>
  <si>
    <t>Hydrogen</t>
  </si>
  <si>
    <t>DISRUPTIVE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</si>
</sst>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7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  <xf numFmtId="9" fontId="0" fillId="0" borderId="0" xfId="1" applyFont="1"/>
    <xf numFmtId="9" fontId="0" fillId="6" borderId="0" xfId="1" applyFon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0" fillId="7" borderId="0" xfId="0" applyFill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right" wrapText="1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right" wrapText="1"/>
    </xf>
    <xf numFmtId="0" fontId="0" fillId="8" borderId="0" xfId="0" applyFill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right" wrapText="1"/>
    </xf>
    <xf numFmtId="0" fontId="0" fillId="8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right" wrapText="1"/>
    </xf>
    <xf numFmtId="0" fontId="7" fillId="0" borderId="0" xfId="0" applyFont="1"/>
    <xf numFmtId="0" fontId="2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wrapText="1"/>
    </xf>
    <xf numFmtId="2" fontId="0" fillId="6" borderId="14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9" borderId="0" xfId="0" applyFill="1"/>
    <xf numFmtId="0" fontId="2" fillId="9" borderId="14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vertical="center" wrapText="1"/>
    </xf>
    <xf numFmtId="2" fontId="0" fillId="9" borderId="14" xfId="0" applyNumberFormat="1" applyFill="1" applyBorder="1" applyAlignment="1">
      <alignment horizontal="center"/>
    </xf>
    <xf numFmtId="0" fontId="7" fillId="9" borderId="0" xfId="0" applyFont="1" applyFill="1"/>
    <xf numFmtId="2" fontId="0" fillId="9" borderId="15" xfId="0" applyNumberFormat="1" applyFill="1" applyBorder="1" applyAlignment="1">
      <alignment horizontal="center"/>
    </xf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Upgrading!$BG$7:$BO$7</c:f>
              <c:numCache>
                <c:formatCode>General</c:formatCode>
                <c:ptCount val="9"/>
                <c:pt idx="0">
                  <c:v>269.4325</c:v>
                </c:pt>
                <c:pt idx="1">
                  <c:v>249.2398</c:v>
                </c:pt>
                <c:pt idx="2">
                  <c:v>238.81580000000002</c:v>
                </c:pt>
                <c:pt idx="3">
                  <c:v>59.134499999999996</c:v>
                </c:pt>
                <c:pt idx="4">
                  <c:v>25.486199999999997</c:v>
                </c:pt>
                <c:pt idx="5">
                  <c:v>1.1855</c:v>
                </c:pt>
                <c:pt idx="6">
                  <c:v>7.3300000000000004E-2</c:v>
                </c:pt>
                <c:pt idx="7">
                  <c:v>0.52449999999999997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4-4F9A-8873-8337404E9F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Upgrading!$BG$8:$BO$8</c:f>
              <c:numCache>
                <c:formatCode>General</c:formatCode>
                <c:ptCount val="9"/>
                <c:pt idx="0">
                  <c:v>276.59010000000001</c:v>
                </c:pt>
                <c:pt idx="1">
                  <c:v>255.935</c:v>
                </c:pt>
                <c:pt idx="2">
                  <c:v>223.5308</c:v>
                </c:pt>
                <c:pt idx="3">
                  <c:v>45.445099999999996</c:v>
                </c:pt>
                <c:pt idx="4">
                  <c:v>24.891199999999998</c:v>
                </c:pt>
                <c:pt idx="5">
                  <c:v>1.2101</c:v>
                </c:pt>
                <c:pt idx="6">
                  <c:v>6.7500000000000004E-2</c:v>
                </c:pt>
                <c:pt idx="7">
                  <c:v>0.40310000000000001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4-4F9A-8873-8337404E9F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Upgrading!$BG$9:$BO$9</c:f>
              <c:numCache>
                <c:formatCode>General</c:formatCode>
                <c:ptCount val="9"/>
                <c:pt idx="0">
                  <c:v>314.93689999999998</c:v>
                </c:pt>
                <c:pt idx="1">
                  <c:v>284.399</c:v>
                </c:pt>
                <c:pt idx="2">
                  <c:v>249.34620000000001</c:v>
                </c:pt>
                <c:pt idx="3">
                  <c:v>55.558199999999999</c:v>
                </c:pt>
                <c:pt idx="4">
                  <c:v>27.540999999999997</c:v>
                </c:pt>
                <c:pt idx="5">
                  <c:v>1.4651999999999998</c:v>
                </c:pt>
                <c:pt idx="6">
                  <c:v>7.9399999999999998E-2</c:v>
                </c:pt>
                <c:pt idx="7">
                  <c:v>0.49280000000000002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4-4F9A-8873-8337404E9F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Upgrading!$BG$10:$BO$10</c:f>
              <c:numCache>
                <c:formatCode>General</c:formatCode>
                <c:ptCount val="9"/>
                <c:pt idx="0">
                  <c:v>339.30149999999998</c:v>
                </c:pt>
                <c:pt idx="1">
                  <c:v>294.86289999999997</c:v>
                </c:pt>
                <c:pt idx="2">
                  <c:v>272.14070000000004</c:v>
                </c:pt>
                <c:pt idx="3">
                  <c:v>66.1357</c:v>
                </c:pt>
                <c:pt idx="4">
                  <c:v>29.036500000000004</c:v>
                </c:pt>
                <c:pt idx="5">
                  <c:v>1.6974</c:v>
                </c:pt>
                <c:pt idx="6">
                  <c:v>8.3500000000000005E-2</c:v>
                </c:pt>
                <c:pt idx="7">
                  <c:v>0.58660000000000001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74-4F9A-8873-8337404E9F4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Upgrading!$BG$11:$BO$11</c:f>
              <c:numCache>
                <c:formatCode>General</c:formatCode>
                <c:ptCount val="9"/>
                <c:pt idx="0">
                  <c:v>345.96500000000003</c:v>
                </c:pt>
                <c:pt idx="1">
                  <c:v>281.85309999999998</c:v>
                </c:pt>
                <c:pt idx="2">
                  <c:v>296.31650000000002</c:v>
                </c:pt>
                <c:pt idx="3">
                  <c:v>77.808199999999999</c:v>
                </c:pt>
                <c:pt idx="4">
                  <c:v>29.7972</c:v>
                </c:pt>
                <c:pt idx="5">
                  <c:v>1.927</c:v>
                </c:pt>
                <c:pt idx="6">
                  <c:v>8.0799999999999997E-2</c:v>
                </c:pt>
                <c:pt idx="7">
                  <c:v>0.69020000000000004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74-4F9A-8873-8337404E9F4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Upgrading!$BG$12:$BO$12</c:f>
              <c:numCache>
                <c:formatCode>General</c:formatCode>
                <c:ptCount val="9"/>
                <c:pt idx="0">
                  <c:v>338.44069999999999</c:v>
                </c:pt>
                <c:pt idx="1">
                  <c:v>251.41230000000002</c:v>
                </c:pt>
                <c:pt idx="2">
                  <c:v>350.53739999999999</c:v>
                </c:pt>
                <c:pt idx="3">
                  <c:v>90.902299999999997</c:v>
                </c:pt>
                <c:pt idx="4">
                  <c:v>33.748400000000004</c:v>
                </c:pt>
                <c:pt idx="5">
                  <c:v>2.2016</c:v>
                </c:pt>
                <c:pt idx="6">
                  <c:v>8.2600000000000007E-2</c:v>
                </c:pt>
                <c:pt idx="7">
                  <c:v>0.80630000000000002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74-4F9A-8873-8337404E9F4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Upgrading!$BG$13:$BO$13</c:f>
              <c:numCache>
                <c:formatCode>General</c:formatCode>
                <c:ptCount val="9"/>
                <c:pt idx="0">
                  <c:v>316.21010000000001</c:v>
                </c:pt>
                <c:pt idx="1">
                  <c:v>219.87620000000001</c:v>
                </c:pt>
                <c:pt idx="2">
                  <c:v>429.51139999999998</c:v>
                </c:pt>
                <c:pt idx="3">
                  <c:v>105.8455</c:v>
                </c:pt>
                <c:pt idx="4">
                  <c:v>39.4846</c:v>
                </c:pt>
                <c:pt idx="5">
                  <c:v>2.5369999999999999</c:v>
                </c:pt>
                <c:pt idx="6">
                  <c:v>9.0700000000000003E-2</c:v>
                </c:pt>
                <c:pt idx="7">
                  <c:v>0.93889999999999996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74-4F9A-8873-8337404E9F4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Upgrading!$BG$14:$BO$14</c:f>
              <c:numCache>
                <c:formatCode>General</c:formatCode>
                <c:ptCount val="9"/>
                <c:pt idx="0">
                  <c:v>292.51279999999997</c:v>
                </c:pt>
                <c:pt idx="1">
                  <c:v>193.11799999999999</c:v>
                </c:pt>
                <c:pt idx="2">
                  <c:v>520.99059999999997</c:v>
                </c:pt>
                <c:pt idx="3">
                  <c:v>122.53870000000001</c:v>
                </c:pt>
                <c:pt idx="4">
                  <c:v>45.620599999999996</c:v>
                </c:pt>
                <c:pt idx="5">
                  <c:v>2.9178000000000002</c:v>
                </c:pt>
                <c:pt idx="6">
                  <c:v>0.10150000000000001</c:v>
                </c:pt>
                <c:pt idx="7">
                  <c:v>1.0869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74-4F9A-8873-8337404E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264960"/>
        <c:axId val="1804274944"/>
      </c:barChart>
      <c:catAx>
        <c:axId val="18042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74944"/>
        <c:crosses val="autoZero"/>
        <c:auto val="1"/>
        <c:lblAlgn val="ctr"/>
        <c:lblOffset val="100"/>
        <c:noMultiLvlLbl val="0"/>
      </c:catAx>
      <c:valAx>
        <c:axId val="18042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6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Disruptive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'Comparacion de totales'!$R$47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totales'!$R$48:$R$55</c:f>
              <c:numCache>
                <c:formatCode>0.00</c:formatCode>
                <c:ptCount val="8"/>
                <c:pt idx="0">
                  <c:v>269.4325</c:v>
                </c:pt>
                <c:pt idx="1">
                  <c:v>275.0127</c:v>
                </c:pt>
                <c:pt idx="2">
                  <c:v>313.82159999999999</c:v>
                </c:pt>
                <c:pt idx="3">
                  <c:v>340.25659999999999</c:v>
                </c:pt>
                <c:pt idx="4">
                  <c:v>353.62580000000003</c:v>
                </c:pt>
                <c:pt idx="5">
                  <c:v>357.47579999999999</c:v>
                </c:pt>
                <c:pt idx="6">
                  <c:v>350.81380000000001</c:v>
                </c:pt>
                <c:pt idx="7">
                  <c:v>343.17560000000003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0-46D6-AD64-BF32602A79D3}"/>
            </c:ext>
          </c:extLst>
        </c:ser>
        <c:ser>
          <c:idx val="1"/>
          <c:order val="1"/>
          <c:tx>
            <c:strRef>
              <c:f>'Comparacion de totales'!$S$47</c:f>
              <c:strCache>
                <c:ptCount val="1"/>
                <c:pt idx="0">
                  <c:v>Gasoline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totales'!$S$48:$S$55</c:f>
              <c:numCache>
                <c:formatCode>0.00</c:formatCode>
                <c:ptCount val="8"/>
                <c:pt idx="0">
                  <c:v>249.2398</c:v>
                </c:pt>
                <c:pt idx="1">
                  <c:v>255.96729999999999</c:v>
                </c:pt>
                <c:pt idx="2">
                  <c:v>284.66819999999996</c:v>
                </c:pt>
                <c:pt idx="3">
                  <c:v>297.40249999999997</c:v>
                </c:pt>
                <c:pt idx="4">
                  <c:v>299.3922</c:v>
                </c:pt>
                <c:pt idx="5">
                  <c:v>297.62960000000004</c:v>
                </c:pt>
                <c:pt idx="6">
                  <c:v>294.49270000000001</c:v>
                </c:pt>
                <c:pt idx="7">
                  <c:v>293.5419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46D6-AD64-BF32602A79D3}"/>
            </c:ext>
          </c:extLst>
        </c:ser>
        <c:ser>
          <c:idx val="2"/>
          <c:order val="2"/>
          <c:tx>
            <c:strRef>
              <c:f>'Comparacion de totales'!$T$47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totales'!$T$48:$T$55</c:f>
              <c:numCache>
                <c:formatCode>0.00</c:formatCode>
                <c:ptCount val="8"/>
                <c:pt idx="0">
                  <c:v>238.81580000000002</c:v>
                </c:pt>
                <c:pt idx="1">
                  <c:v>222.92160000000001</c:v>
                </c:pt>
                <c:pt idx="2">
                  <c:v>249.41579999999999</c:v>
                </c:pt>
                <c:pt idx="3">
                  <c:v>279.95000000000005</c:v>
                </c:pt>
                <c:pt idx="4">
                  <c:v>313.51769999999999</c:v>
                </c:pt>
                <c:pt idx="5">
                  <c:v>357.16610000000003</c:v>
                </c:pt>
                <c:pt idx="6">
                  <c:v>418.81800000000004</c:v>
                </c:pt>
                <c:pt idx="7">
                  <c:v>494.47460000000001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0-46D6-AD64-BF32602A79D3}"/>
            </c:ext>
          </c:extLst>
        </c:ser>
        <c:ser>
          <c:idx val="3"/>
          <c:order val="3"/>
          <c:tx>
            <c:strRef>
              <c:f>'Comparacion de totales'!$U$47</c:f>
              <c:strCache>
                <c:ptCount val="1"/>
                <c:pt idx="0">
                  <c:v>Kerosene-Jet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totales'!$U$48:$U$55</c:f>
              <c:numCache>
                <c:formatCode>0.00</c:formatCode>
                <c:ptCount val="8"/>
                <c:pt idx="0">
                  <c:v>59.134499999999996</c:v>
                </c:pt>
                <c:pt idx="1">
                  <c:v>59.684599999999996</c:v>
                </c:pt>
                <c:pt idx="2">
                  <c:v>75.018000000000001</c:v>
                </c:pt>
                <c:pt idx="3">
                  <c:v>91.357600000000005</c:v>
                </c:pt>
                <c:pt idx="4">
                  <c:v>109.45009999999999</c:v>
                </c:pt>
                <c:pt idx="5">
                  <c:v>129.768</c:v>
                </c:pt>
                <c:pt idx="6">
                  <c:v>151.02089999999998</c:v>
                </c:pt>
                <c:pt idx="7">
                  <c:v>172.37039999999999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46D6-AD64-BF32602A79D3}"/>
            </c:ext>
          </c:extLst>
        </c:ser>
        <c:ser>
          <c:idx val="4"/>
          <c:order val="4"/>
          <c:tx>
            <c:strRef>
              <c:f>'Comparacion de totales'!$V$47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totales'!$V$48:$V$55</c:f>
              <c:numCache>
                <c:formatCode>0.00</c:formatCode>
                <c:ptCount val="8"/>
                <c:pt idx="0">
                  <c:v>25.486199999999997</c:v>
                </c:pt>
                <c:pt idx="1">
                  <c:v>24.9116</c:v>
                </c:pt>
                <c:pt idx="2">
                  <c:v>27.618199999999998</c:v>
                </c:pt>
                <c:pt idx="3">
                  <c:v>30.031199999999998</c:v>
                </c:pt>
                <c:pt idx="4">
                  <c:v>31.882599999999996</c:v>
                </c:pt>
                <c:pt idx="5">
                  <c:v>34.121699999999997</c:v>
                </c:pt>
                <c:pt idx="6">
                  <c:v>37.129800000000003</c:v>
                </c:pt>
                <c:pt idx="7">
                  <c:v>40.573300000000003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D0-46D6-AD64-BF32602A79D3}"/>
            </c:ext>
          </c:extLst>
        </c:ser>
        <c:ser>
          <c:idx val="5"/>
          <c:order val="5"/>
          <c:tx>
            <c:strRef>
              <c:f>'Comparacion de totales'!$W$47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totales'!$W$48:$W$55</c:f>
              <c:numCache>
                <c:formatCode>0.00</c:formatCode>
                <c:ptCount val="8"/>
                <c:pt idx="0">
                  <c:v>1.1855</c:v>
                </c:pt>
                <c:pt idx="1">
                  <c:v>1.2103999999999999</c:v>
                </c:pt>
                <c:pt idx="2">
                  <c:v>1.4689000000000001</c:v>
                </c:pt>
                <c:pt idx="3">
                  <c:v>1.7181999999999999</c:v>
                </c:pt>
                <c:pt idx="4">
                  <c:v>1.9790000000000001</c:v>
                </c:pt>
                <c:pt idx="5">
                  <c:v>2.2671999999999999</c:v>
                </c:pt>
                <c:pt idx="6">
                  <c:v>2.6068000000000002</c:v>
                </c:pt>
                <c:pt idx="7" formatCode="General">
                  <c:v>2.9931000000000001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D0-46D6-AD64-BF32602A79D3}"/>
            </c:ext>
          </c:extLst>
        </c:ser>
        <c:ser>
          <c:idx val="6"/>
          <c:order val="6"/>
          <c:tx>
            <c:strRef>
              <c:f>'Comparacion de totales'!$X$47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totales'!$X$48:$X$55</c:f>
              <c:numCache>
                <c:formatCode>0.00</c:formatCode>
                <c:ptCount val="8"/>
                <c:pt idx="0">
                  <c:v>7.3300000000000004E-2</c:v>
                </c:pt>
                <c:pt idx="1">
                  <c:v>6.7599999999999993E-2</c:v>
                </c:pt>
                <c:pt idx="2">
                  <c:v>8.0299999999999996E-2</c:v>
                </c:pt>
                <c:pt idx="3">
                  <c:v>8.8800000000000004E-2</c:v>
                </c:pt>
                <c:pt idx="4">
                  <c:v>9.4100000000000003E-2</c:v>
                </c:pt>
                <c:pt idx="5">
                  <c:v>9.8900000000000002E-2</c:v>
                </c:pt>
                <c:pt idx="6">
                  <c:v>0.1076</c:v>
                </c:pt>
                <c:pt idx="7">
                  <c:v>0.1196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D0-46D6-AD64-BF32602A79D3}"/>
            </c:ext>
          </c:extLst>
        </c:ser>
        <c:ser>
          <c:idx val="7"/>
          <c:order val="7"/>
          <c:tx>
            <c:strRef>
              <c:f>'Comparacion de totales'!$Y$47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totales'!$Y$48:$Y$55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D0-46D6-AD64-BF32602A79D3}"/>
            </c:ext>
          </c:extLst>
        </c:ser>
        <c:ser>
          <c:idx val="8"/>
          <c:order val="8"/>
          <c:tx>
            <c:strRef>
              <c:f>'Comparacion de totales'!$Z$47</c:f>
              <c:strCache>
                <c:ptCount val="1"/>
                <c:pt idx="0">
                  <c:v>AVGAS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totales'!$Z$48:$Z$55</c:f>
              <c:numCache>
                <c:formatCode>0.00</c:formatCode>
                <c:ptCount val="8"/>
                <c:pt idx="0">
                  <c:v>0.52449999999999997</c:v>
                </c:pt>
                <c:pt idx="1">
                  <c:v>0.52939999999999998</c:v>
                </c:pt>
                <c:pt idx="2">
                  <c:v>0.66539999999999999</c:v>
                </c:pt>
                <c:pt idx="3">
                  <c:v>0.81030000000000002</c:v>
                </c:pt>
                <c:pt idx="4">
                  <c:v>0.9708</c:v>
                </c:pt>
                <c:pt idx="5">
                  <c:v>1.1511</c:v>
                </c:pt>
                <c:pt idx="6">
                  <c:v>1.3395999999999999</c:v>
                </c:pt>
                <c:pt idx="7">
                  <c:v>1.5289999999999999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D0-46D6-AD64-BF32602A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2242208"/>
        <c:axId val="1802243040"/>
      </c:barChart>
      <c:catAx>
        <c:axId val="18022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3040"/>
        <c:crosses val="autoZero"/>
        <c:auto val="1"/>
        <c:lblAlgn val="ctr"/>
        <c:lblOffset val="100"/>
        <c:noMultiLvlLbl val="0"/>
      </c:catAx>
      <c:valAx>
        <c:axId val="18022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2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171450</xdr:colOff>
      <xdr:row>18</xdr:row>
      <xdr:rowOff>300037</xdr:rowOff>
    </xdr:from>
    <xdr:to>
      <xdr:col>65</xdr:col>
      <xdr:colOff>476250</xdr:colOff>
      <xdr:row>31</xdr:row>
      <xdr:rowOff>328612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A9668E-5545-E1A6-72B4-084FD740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321866</xdr:colOff>
      <xdr:row>66</xdr:row>
      <xdr:rowOff>112729</xdr:rowOff>
    </xdr:from>
    <xdr:to>
      <xdr:col>26</xdr:col>
      <xdr:colOff>124039</xdr:colOff>
      <xdr:row>95</xdr:row>
      <xdr:rowOff>125488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0E838F-012D-C5DC-986F-2E81FF51E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opLeftCell="AH51" zoomScale="85" zoomScaleNormal="85" workbookViewId="0">
      <selection activeCell="AU1" sqref="AU1:BE1048576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L53" workbookViewId="0">
      <selection activeCell="V1" sqref="V1:AF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>+W7+W48+W64</f>
        <v>269.4325</v>
      </c>
      <c r="BH7" s="14">
        <f t="shared" ref="BG7:BH14" si="1">+X7+X48+X64</f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CU71"/>
  <sheetViews>
    <sheetView topLeftCell="L1" zoomScaleNormal="100" workbookViewId="0">
      <selection activeCell="V35" sqref="V1:AE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6" max="61" width="9.140625" style="29"/>
    <col min="62" max="69" width="9.42578125" style="29" customWidth="1"/>
    <col min="70" max="77" width="9.140625" style="29"/>
    <col min="78" max="86" width="0" hidden="1" customWidth="1"/>
    <col min="87" max="87" width="9.140625" style="5"/>
  </cols>
  <sheetData>
    <row r="5" spans="3:99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  <c r="AO5" t="s">
        <v>6</v>
      </c>
      <c r="AP5" t="s">
        <v>22</v>
      </c>
      <c r="AU5" t="s">
        <v>6</v>
      </c>
      <c r="AV5" t="s">
        <v>0</v>
      </c>
      <c r="AW5">
        <v>2019</v>
      </c>
      <c r="AX5">
        <v>2020</v>
      </c>
      <c r="AY5">
        <v>2025</v>
      </c>
      <c r="AZ5">
        <v>2030</v>
      </c>
      <c r="BA5">
        <v>2035</v>
      </c>
      <c r="BB5">
        <v>2040</v>
      </c>
      <c r="BC5">
        <v>2045</v>
      </c>
      <c r="BD5">
        <v>2050</v>
      </c>
    </row>
    <row r="6" spans="3:99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AO6" t="s">
        <v>0</v>
      </c>
      <c r="AP6" t="s">
        <v>1</v>
      </c>
      <c r="AQ6" t="s">
        <v>2</v>
      </c>
      <c r="AR6" t="s">
        <v>4</v>
      </c>
      <c r="AU6" t="s">
        <v>22</v>
      </c>
      <c r="AV6" t="s">
        <v>1</v>
      </c>
      <c r="AW6" s="35">
        <v>0.70492284759636947</v>
      </c>
      <c r="AX6" s="35">
        <v>0.71027709227023539</v>
      </c>
      <c r="AY6" s="35">
        <v>0.71018283052707665</v>
      </c>
      <c r="AZ6" s="35">
        <v>0.71320579170785603</v>
      </c>
      <c r="BA6" s="35">
        <v>0.71486629778146171</v>
      </c>
      <c r="BB6" s="35">
        <v>0.71503401741990957</v>
      </c>
      <c r="BC6" s="35">
        <v>0.71399693928190033</v>
      </c>
      <c r="BD6" s="35">
        <v>0.71196823116894092</v>
      </c>
      <c r="CK6" s="1" t="s">
        <v>0</v>
      </c>
      <c r="CL6" s="12" t="s">
        <v>1</v>
      </c>
      <c r="CM6" s="12" t="s">
        <v>2</v>
      </c>
      <c r="CN6" s="12" t="s">
        <v>4</v>
      </c>
      <c r="CO6" s="12" t="s">
        <v>10</v>
      </c>
      <c r="CP6" s="12" t="s">
        <v>7</v>
      </c>
      <c r="CQ6" s="12" t="s">
        <v>13</v>
      </c>
      <c r="CR6" s="12" t="s">
        <v>14</v>
      </c>
      <c r="CS6" s="10" t="s">
        <v>20</v>
      </c>
      <c r="CT6" s="12" t="s">
        <v>18</v>
      </c>
    </row>
    <row r="7" spans="3:99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AO7">
        <v>2019</v>
      </c>
      <c r="AP7">
        <v>0.70492284759636947</v>
      </c>
      <c r="AQ7">
        <v>6.6920156894449958E-3</v>
      </c>
      <c r="AR7">
        <v>0.28838513671418559</v>
      </c>
      <c r="AS7">
        <v>1</v>
      </c>
      <c r="AU7"/>
      <c r="AV7" t="s">
        <v>2</v>
      </c>
      <c r="AW7" s="35">
        <v>6.6920156894449958E-3</v>
      </c>
      <c r="AX7" s="35">
        <v>6.929791145634928E-3</v>
      </c>
      <c r="AY7" s="35">
        <v>6.77249243782959E-3</v>
      </c>
      <c r="AZ7" s="35">
        <v>6.6178805784550977E-3</v>
      </c>
      <c r="BA7" s="35">
        <v>6.5021617867783779E-3</v>
      </c>
      <c r="BB7" s="35">
        <v>6.4218783098451155E-3</v>
      </c>
      <c r="BC7" s="35">
        <v>6.3682683038996874E-3</v>
      </c>
      <c r="BD7" s="35">
        <v>6.3368678974272319E-3</v>
      </c>
      <c r="CK7" s="11">
        <v>2019</v>
      </c>
      <c r="CL7" s="13">
        <f t="shared" ref="CL7:CM14" si="1">+W7+W48+W64</f>
        <v>269.4325</v>
      </c>
      <c r="CM7" s="14">
        <f t="shared" si="1"/>
        <v>249.2398</v>
      </c>
      <c r="CN7" s="14">
        <f t="shared" ref="CN7:CN14" si="2">+Y7+W20+W33+Y48+Y64</f>
        <v>238.81580000000002</v>
      </c>
      <c r="CO7" s="14">
        <f t="shared" ref="CO7:CO14" si="3">+Z48+Z64</f>
        <v>59.134499999999996</v>
      </c>
      <c r="CP7" s="14">
        <f t="shared" ref="CP7:CP14" si="4">+X20+X33+AA48+AA64</f>
        <v>25.486199999999997</v>
      </c>
      <c r="CQ7" s="14">
        <f>+AB48+AB64</f>
        <v>1.1855</v>
      </c>
      <c r="CR7" s="14">
        <f>+AC48</f>
        <v>7.3300000000000004E-2</v>
      </c>
      <c r="CS7" s="14">
        <f>+AC64</f>
        <v>0.52449999999999997</v>
      </c>
      <c r="CT7" s="15">
        <f t="shared" ref="CT7:CT14" si="5">+AD48+AD64</f>
        <v>0</v>
      </c>
      <c r="CU7" s="21">
        <f>+SUM(CL7:CT7)</f>
        <v>843.89210000000003</v>
      </c>
    </row>
    <row r="8" spans="3:99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AO8">
        <v>2020</v>
      </c>
      <c r="AP8">
        <v>0.71027709227023539</v>
      </c>
      <c r="AQ8">
        <v>6.929791145634928E-3</v>
      </c>
      <c r="AR8">
        <v>0.28279311658412976</v>
      </c>
      <c r="AS8">
        <v>1</v>
      </c>
      <c r="AU8"/>
      <c r="AV8" t="s">
        <v>4</v>
      </c>
      <c r="AW8" s="35">
        <v>0.28838513671418559</v>
      </c>
      <c r="AX8" s="35">
        <v>0.28279311658412976</v>
      </c>
      <c r="AY8" s="35">
        <v>0.28304467703509384</v>
      </c>
      <c r="AZ8" s="35">
        <v>0.28017632771368889</v>
      </c>
      <c r="BA8" s="35">
        <v>0.27863154043175997</v>
      </c>
      <c r="BB8" s="35">
        <v>0.27854410427024534</v>
      </c>
      <c r="BC8" s="35">
        <v>0.27963479241419981</v>
      </c>
      <c r="BD8" s="35">
        <v>0.28169490093363186</v>
      </c>
      <c r="CK8" s="11">
        <v>2020</v>
      </c>
      <c r="CL8" s="16">
        <f t="shared" si="1"/>
        <v>276.8707</v>
      </c>
      <c r="CM8">
        <f t="shared" si="1"/>
        <v>256.16829999999999</v>
      </c>
      <c r="CN8">
        <f t="shared" si="2"/>
        <v>224.8836</v>
      </c>
      <c r="CO8">
        <f t="shared" si="3"/>
        <v>47.282299999999999</v>
      </c>
      <c r="CP8">
        <f t="shared" si="4"/>
        <v>25.277399999999997</v>
      </c>
      <c r="CQ8">
        <f t="shared" ref="CQ8:CQ14" si="7">+AB49+AB65</f>
        <v>1.2453000000000001</v>
      </c>
      <c r="CR8">
        <f t="shared" ref="CR8:CR14" si="8">+AC49</f>
        <v>6.9099999999999995E-2</v>
      </c>
      <c r="CS8">
        <f t="shared" ref="CS8:CS14" si="9">+AC65</f>
        <v>0</v>
      </c>
      <c r="CT8" s="17">
        <f t="shared" si="5"/>
        <v>0</v>
      </c>
      <c r="CU8" s="21">
        <f t="shared" ref="CU8:CU14" si="10">+SUM(CL8:CT8)</f>
        <v>831.79669999999999</v>
      </c>
    </row>
    <row r="9" spans="3:99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AO9">
        <v>2025</v>
      </c>
      <c r="AP9">
        <v>0.71018283052707665</v>
      </c>
      <c r="AQ9">
        <v>6.77249243782959E-3</v>
      </c>
      <c r="AR9">
        <v>0.28304467703509384</v>
      </c>
      <c r="AS9">
        <v>1</v>
      </c>
      <c r="AU9"/>
      <c r="AV9"/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0.99999999999999978</v>
      </c>
      <c r="BD9">
        <v>1</v>
      </c>
      <c r="CK9" s="11">
        <v>2025</v>
      </c>
      <c r="CL9" s="16">
        <f t="shared" si="1"/>
        <v>315.48719999999997</v>
      </c>
      <c r="CM9">
        <f t="shared" si="1"/>
        <v>284.00439999999998</v>
      </c>
      <c r="CN9">
        <f t="shared" si="2"/>
        <v>241.3869</v>
      </c>
      <c r="CO9">
        <f t="shared" si="3"/>
        <v>57.954999999999998</v>
      </c>
      <c r="CP9">
        <f t="shared" si="4"/>
        <v>25.729300000000002</v>
      </c>
      <c r="CQ9">
        <f t="shared" si="7"/>
        <v>1.4498</v>
      </c>
      <c r="CR9">
        <f t="shared" si="8"/>
        <v>5.8700000000000002E-2</v>
      </c>
      <c r="CS9">
        <f t="shared" si="9"/>
        <v>0</v>
      </c>
      <c r="CT9" s="17">
        <f t="shared" si="5"/>
        <v>0</v>
      </c>
      <c r="CU9" s="21">
        <f t="shared" si="10"/>
        <v>926.07129999999995</v>
      </c>
    </row>
    <row r="10" spans="3:99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AO10">
        <v>2030</v>
      </c>
      <c r="AP10">
        <v>0.71320579170785603</v>
      </c>
      <c r="AQ10">
        <v>6.6178805784550977E-3</v>
      </c>
      <c r="AR10">
        <v>0.28017632771368889</v>
      </c>
      <c r="AS10">
        <v>1</v>
      </c>
      <c r="CK10" s="11">
        <v>2030</v>
      </c>
      <c r="CL10" s="16">
        <f t="shared" si="1"/>
        <v>339.81630000000001</v>
      </c>
      <c r="CM10">
        <f t="shared" si="1"/>
        <v>291.98900000000003</v>
      </c>
      <c r="CN10">
        <f t="shared" si="2"/>
        <v>241.7321</v>
      </c>
      <c r="CO10">
        <f t="shared" si="3"/>
        <v>69.259900000000002</v>
      </c>
      <c r="CP10">
        <f t="shared" si="4"/>
        <v>22.879499999999997</v>
      </c>
      <c r="CQ10">
        <f t="shared" si="7"/>
        <v>1.6289</v>
      </c>
      <c r="CR10">
        <f t="shared" si="8"/>
        <v>3.85E-2</v>
      </c>
      <c r="CS10">
        <f t="shared" si="9"/>
        <v>0</v>
      </c>
      <c r="CT10" s="17">
        <f t="shared" si="5"/>
        <v>0</v>
      </c>
      <c r="CU10" s="21">
        <f t="shared" si="10"/>
        <v>967.3442</v>
      </c>
    </row>
    <row r="11" spans="3:99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AO11">
        <v>2035</v>
      </c>
      <c r="AP11">
        <v>0.71486629778146171</v>
      </c>
      <c r="AQ11">
        <v>6.5021617867783779E-3</v>
      </c>
      <c r="AR11">
        <v>0.27863154043175997</v>
      </c>
      <c r="AS11">
        <v>1</v>
      </c>
      <c r="CK11" s="11">
        <v>2035</v>
      </c>
      <c r="CL11" s="16">
        <f t="shared" si="1"/>
        <v>345.11529999999999</v>
      </c>
      <c r="CM11">
        <f t="shared" si="1"/>
        <v>269.5668</v>
      </c>
      <c r="CN11">
        <f t="shared" si="2"/>
        <v>254.61250000000001</v>
      </c>
      <c r="CO11">
        <f t="shared" si="3"/>
        <v>82.877399999999994</v>
      </c>
      <c r="CP11">
        <f t="shared" si="4"/>
        <v>17.072600000000001</v>
      </c>
      <c r="CQ11">
        <f t="shared" si="7"/>
        <v>1.8557999999999999</v>
      </c>
      <c r="CR11">
        <f t="shared" si="8"/>
        <v>1.89E-2</v>
      </c>
      <c r="CS11">
        <f t="shared" si="9"/>
        <v>0</v>
      </c>
      <c r="CT11" s="17">
        <f t="shared" si="5"/>
        <v>0</v>
      </c>
      <c r="CU11" s="21">
        <f t="shared" si="10"/>
        <v>971.11929999999995</v>
      </c>
    </row>
    <row r="12" spans="3:99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AO12">
        <v>2040</v>
      </c>
      <c r="AP12">
        <v>0.71503401741990957</v>
      </c>
      <c r="AQ12">
        <v>6.4218783098451155E-3</v>
      </c>
      <c r="AR12">
        <v>0.27854410427024534</v>
      </c>
      <c r="AS12">
        <v>1</v>
      </c>
      <c r="CK12" s="11">
        <v>2040</v>
      </c>
      <c r="CL12" s="16">
        <f t="shared" si="1"/>
        <v>335.4393</v>
      </c>
      <c r="CM12">
        <f t="shared" si="1"/>
        <v>230.60240000000002</v>
      </c>
      <c r="CN12">
        <f t="shared" si="2"/>
        <v>304.50749999999999</v>
      </c>
      <c r="CO12">
        <f t="shared" si="3"/>
        <v>99.271299999999997</v>
      </c>
      <c r="CP12">
        <f t="shared" si="4"/>
        <v>13.000500000000001</v>
      </c>
      <c r="CQ12">
        <f t="shared" si="7"/>
        <v>2.1528</v>
      </c>
      <c r="CR12">
        <f t="shared" si="8"/>
        <v>0</v>
      </c>
      <c r="CS12">
        <f t="shared" si="9"/>
        <v>0</v>
      </c>
      <c r="CT12" s="17">
        <f t="shared" si="5"/>
        <v>0</v>
      </c>
      <c r="CU12" s="21">
        <f t="shared" si="10"/>
        <v>984.97379999999987</v>
      </c>
    </row>
    <row r="13" spans="3:99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AO13">
        <v>2045</v>
      </c>
      <c r="AP13">
        <v>0.71399693928190033</v>
      </c>
      <c r="AQ13">
        <v>6.3682683038996874E-3</v>
      </c>
      <c r="AR13">
        <v>0.27963479241419981</v>
      </c>
      <c r="AS13">
        <v>0.99999999999999978</v>
      </c>
      <c r="CK13" s="11">
        <v>2045</v>
      </c>
      <c r="CL13" s="16">
        <f t="shared" si="1"/>
        <v>311.55669999999998</v>
      </c>
      <c r="CM13">
        <f t="shared" si="1"/>
        <v>191.50209999999998</v>
      </c>
      <c r="CN13">
        <f t="shared" si="2"/>
        <v>375.49279999999999</v>
      </c>
      <c r="CO13">
        <f t="shared" si="3"/>
        <v>119.0154</v>
      </c>
      <c r="CP13">
        <f t="shared" si="4"/>
        <v>13.325699999999999</v>
      </c>
      <c r="CQ13">
        <f t="shared" si="7"/>
        <v>2.5693000000000001</v>
      </c>
      <c r="CR13">
        <f t="shared" si="8"/>
        <v>0</v>
      </c>
      <c r="CS13">
        <f t="shared" si="9"/>
        <v>0</v>
      </c>
      <c r="CT13" s="17">
        <f t="shared" si="5"/>
        <v>0</v>
      </c>
      <c r="CU13" s="21">
        <f t="shared" si="10"/>
        <v>1013.462</v>
      </c>
    </row>
    <row r="14" spans="3:99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AO14">
        <v>2050</v>
      </c>
      <c r="AP14">
        <v>0.71196823116894092</v>
      </c>
      <c r="AQ14">
        <v>6.3368678974272319E-3</v>
      </c>
      <c r="AR14">
        <v>0.28169490093363186</v>
      </c>
      <c r="AS14">
        <v>1</v>
      </c>
      <c r="CK14" s="11">
        <v>2050</v>
      </c>
      <c r="CL14" s="18">
        <f t="shared" si="1"/>
        <v>286.83690000000001</v>
      </c>
      <c r="CM14" s="19">
        <f t="shared" si="1"/>
        <v>157.34479999999999</v>
      </c>
      <c r="CN14" s="19">
        <f t="shared" si="2"/>
        <v>463.04579999999999</v>
      </c>
      <c r="CO14" s="19">
        <f t="shared" si="3"/>
        <v>142.80629999999999</v>
      </c>
      <c r="CP14" s="19">
        <f t="shared" si="4"/>
        <v>13.5265</v>
      </c>
      <c r="CQ14" s="19">
        <f t="shared" si="7"/>
        <v>3.0705999999999998</v>
      </c>
      <c r="CR14" s="19">
        <f t="shared" si="8"/>
        <v>0</v>
      </c>
      <c r="CS14" s="19">
        <f t="shared" si="9"/>
        <v>0</v>
      </c>
      <c r="CT14" s="20">
        <f t="shared" si="5"/>
        <v>0</v>
      </c>
      <c r="CU14" s="21">
        <f t="shared" si="10"/>
        <v>1066.6308999999999</v>
      </c>
    </row>
    <row r="15" spans="3:99" x14ac:dyDescent="0.25">
      <c r="W15" s="22"/>
      <c r="X15" s="22"/>
      <c r="Y15" s="22"/>
    </row>
    <row r="18" spans="3:56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  <c r="AO18" t="s">
        <v>8</v>
      </c>
      <c r="AP18" t="s">
        <v>22</v>
      </c>
      <c r="AU18" t="s">
        <v>8</v>
      </c>
      <c r="AV18" t="s">
        <v>0</v>
      </c>
      <c r="AW18">
        <v>2019</v>
      </c>
      <c r="AX18">
        <v>2020</v>
      </c>
      <c r="AY18">
        <v>2025</v>
      </c>
      <c r="AZ18">
        <v>2030</v>
      </c>
      <c r="BA18">
        <v>2035</v>
      </c>
      <c r="BB18">
        <v>2040</v>
      </c>
      <c r="BC18">
        <v>2045</v>
      </c>
      <c r="BD18">
        <v>2050</v>
      </c>
    </row>
    <row r="19" spans="3:56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  <c r="AO19" t="s">
        <v>0</v>
      </c>
      <c r="AP19" t="s">
        <v>4</v>
      </c>
      <c r="AQ19" t="s">
        <v>7</v>
      </c>
      <c r="AU19" t="s">
        <v>22</v>
      </c>
      <c r="AV19" t="s">
        <v>4</v>
      </c>
      <c r="AW19" s="35">
        <v>0.94914717262718429</v>
      </c>
      <c r="AX19" s="35">
        <v>0.94900036088054851</v>
      </c>
      <c r="AY19" s="35">
        <v>0.94207287924935468</v>
      </c>
      <c r="AZ19" s="35">
        <v>0.93664116240507755</v>
      </c>
      <c r="BA19" s="35">
        <v>0.96537160286355184</v>
      </c>
      <c r="BB19" s="35">
        <v>0.99584958281549263</v>
      </c>
      <c r="BC19" s="35">
        <v>0.99970556052374615</v>
      </c>
      <c r="BD19" s="35">
        <v>1</v>
      </c>
    </row>
    <row r="20" spans="3:56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A20"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  <c r="AO20">
        <v>2019</v>
      </c>
      <c r="AP20">
        <v>0.94914717262718429</v>
      </c>
      <c r="AQ20">
        <v>5.0852827372815664E-2</v>
      </c>
      <c r="AR20">
        <v>1</v>
      </c>
      <c r="AU20"/>
      <c r="AV20" t="s">
        <v>7</v>
      </c>
      <c r="AW20" s="35">
        <v>5.0852827372815664E-2</v>
      </c>
      <c r="AX20" s="35">
        <v>5.0999639119451462E-2</v>
      </c>
      <c r="AY20" s="35">
        <v>5.7927120750645336E-2</v>
      </c>
      <c r="AZ20" s="35">
        <v>6.335883759492239E-2</v>
      </c>
      <c r="BA20" s="35">
        <v>3.4628397136448101E-2</v>
      </c>
      <c r="BB20" s="35">
        <v>4.150417184507307E-3</v>
      </c>
      <c r="BC20" s="35">
        <v>2.9443947625379857E-4</v>
      </c>
      <c r="BD20" s="35">
        <v>0</v>
      </c>
    </row>
    <row r="21" spans="3:56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A21"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  <c r="AO21">
        <v>2020</v>
      </c>
      <c r="AP21">
        <v>0.94900036088054851</v>
      </c>
      <c r="AQ21">
        <v>5.0999639119451462E-2</v>
      </c>
      <c r="AR21">
        <v>1</v>
      </c>
      <c r="AU21"/>
      <c r="AV21"/>
      <c r="AW21" s="35">
        <v>1</v>
      </c>
      <c r="AX21" s="35">
        <v>1</v>
      </c>
      <c r="AY21" s="35">
        <v>1</v>
      </c>
      <c r="AZ21" s="35">
        <v>1</v>
      </c>
      <c r="BA21" s="35">
        <v>0.99999999999999989</v>
      </c>
      <c r="BB21" s="35">
        <v>0.99999999999999989</v>
      </c>
      <c r="BC21" s="35">
        <v>1</v>
      </c>
      <c r="BD21" s="35">
        <v>1</v>
      </c>
    </row>
    <row r="22" spans="3:56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A22"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  <c r="AO22">
        <v>2025</v>
      </c>
      <c r="AP22">
        <v>0.94207287924935468</v>
      </c>
      <c r="AQ22">
        <v>5.7927120750645336E-2</v>
      </c>
      <c r="AR22">
        <v>1</v>
      </c>
    </row>
    <row r="23" spans="3:56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A23"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  <c r="AO23">
        <v>2030</v>
      </c>
      <c r="AP23">
        <v>0.93664116240507755</v>
      </c>
      <c r="AQ23">
        <v>6.335883759492239E-2</v>
      </c>
      <c r="AR23">
        <v>1</v>
      </c>
    </row>
    <row r="24" spans="3:56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A24"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  <c r="AO24">
        <v>2035</v>
      </c>
      <c r="AP24">
        <v>0.96537160286355184</v>
      </c>
      <c r="AQ24">
        <v>3.4628397136448101E-2</v>
      </c>
      <c r="AR24">
        <v>0.99999999999999989</v>
      </c>
    </row>
    <row r="25" spans="3:56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A25"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  <c r="AO25">
        <v>2040</v>
      </c>
      <c r="AP25">
        <v>0.99584958281549263</v>
      </c>
      <c r="AQ25">
        <v>4.150417184507307E-3</v>
      </c>
      <c r="AR25">
        <v>0.99999999999999989</v>
      </c>
    </row>
    <row r="26" spans="3:56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A26"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  <c r="AO26">
        <v>2045</v>
      </c>
      <c r="AP26">
        <v>0.99970556052374615</v>
      </c>
      <c r="AQ26">
        <v>2.9443947625379857E-4</v>
      </c>
      <c r="AR26">
        <v>1</v>
      </c>
    </row>
    <row r="27" spans="3:56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A27"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  <c r="AO27">
        <v>2050</v>
      </c>
      <c r="AP27">
        <v>1</v>
      </c>
      <c r="AQ27">
        <v>0</v>
      </c>
      <c r="AR27">
        <v>1</v>
      </c>
    </row>
    <row r="31" spans="3:56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  <c r="AO31" t="s">
        <v>9</v>
      </c>
      <c r="AP31" t="s">
        <v>22</v>
      </c>
      <c r="AU31" t="s">
        <v>9</v>
      </c>
      <c r="AV31" t="s">
        <v>0</v>
      </c>
      <c r="AW31">
        <v>2019</v>
      </c>
      <c r="AX31">
        <v>2020</v>
      </c>
      <c r="AY31">
        <v>2025</v>
      </c>
      <c r="AZ31">
        <v>2030</v>
      </c>
      <c r="BA31">
        <v>2035</v>
      </c>
      <c r="BB31">
        <v>2040</v>
      </c>
      <c r="BC31">
        <v>2045</v>
      </c>
      <c r="BD31">
        <v>2050</v>
      </c>
    </row>
    <row r="32" spans="3:56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  <c r="AO32" t="s">
        <v>0</v>
      </c>
      <c r="AP32" t="s">
        <v>4</v>
      </c>
      <c r="AQ32" t="s">
        <v>7</v>
      </c>
      <c r="AU32" t="s">
        <v>22</v>
      </c>
      <c r="AV32" t="s">
        <v>4</v>
      </c>
      <c r="AW32" s="35">
        <v>0.73862618670258562</v>
      </c>
      <c r="AX32" s="35">
        <v>0.73892113329867415</v>
      </c>
      <c r="AY32" s="35">
        <v>0.74889110966438177</v>
      </c>
      <c r="AZ32" s="35">
        <v>0.74775912300544867</v>
      </c>
      <c r="BA32" s="35">
        <v>0.73576050160718331</v>
      </c>
      <c r="BB32" s="35">
        <v>0.70077220806192775</v>
      </c>
      <c r="BC32" s="35">
        <v>0.48247290434054141</v>
      </c>
      <c r="BD32" s="35">
        <v>0</v>
      </c>
    </row>
    <row r="33" spans="3:70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A33"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  <c r="AO33">
        <v>2019</v>
      </c>
      <c r="AP33">
        <v>0.73862618670258562</v>
      </c>
      <c r="AQ33">
        <v>0.26137381329741433</v>
      </c>
      <c r="AR33">
        <v>1</v>
      </c>
      <c r="AU33"/>
      <c r="AV33" t="s">
        <v>7</v>
      </c>
      <c r="AW33" s="35">
        <v>0.26137381329741433</v>
      </c>
      <c r="AX33" s="35">
        <v>0.26107886670132585</v>
      </c>
      <c r="AY33" s="35">
        <v>0.25110889033561812</v>
      </c>
      <c r="AZ33" s="35">
        <v>0.25224087699455128</v>
      </c>
      <c r="BA33" s="35">
        <v>0.26423949839281657</v>
      </c>
      <c r="BB33" s="35">
        <v>0.29922779193807231</v>
      </c>
      <c r="BC33" s="35">
        <v>0.51752709565945865</v>
      </c>
      <c r="BD33" s="35">
        <v>1</v>
      </c>
    </row>
    <row r="34" spans="3:70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A34"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  <c r="AO34">
        <v>2020</v>
      </c>
      <c r="AP34">
        <v>0.73892113329867415</v>
      </c>
      <c r="AQ34">
        <v>0.26107886670132585</v>
      </c>
      <c r="AR34">
        <v>1</v>
      </c>
      <c r="AU34"/>
      <c r="AV34"/>
      <c r="AW34">
        <v>1</v>
      </c>
      <c r="AX34">
        <v>1</v>
      </c>
      <c r="AY34">
        <v>0.99999999999999989</v>
      </c>
      <c r="AZ34">
        <v>1</v>
      </c>
      <c r="BA34">
        <v>0.99999999999999989</v>
      </c>
      <c r="BB34">
        <v>1</v>
      </c>
      <c r="BC34">
        <v>1</v>
      </c>
      <c r="BD34">
        <v>1</v>
      </c>
    </row>
    <row r="35" spans="3:70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A35"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  <c r="AO35">
        <v>2025</v>
      </c>
      <c r="AP35">
        <v>0.74889110966438177</v>
      </c>
      <c r="AQ35">
        <v>0.25110889033561812</v>
      </c>
      <c r="AR35">
        <v>0.99999999999999989</v>
      </c>
    </row>
    <row r="36" spans="3:70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A36"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  <c r="AO36">
        <v>2030</v>
      </c>
      <c r="AP36">
        <v>0.74775912300544867</v>
      </c>
      <c r="AQ36">
        <v>0.25224087699455128</v>
      </c>
      <c r="AR36">
        <v>1</v>
      </c>
    </row>
    <row r="37" spans="3:70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A37"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  <c r="AO37">
        <v>2035</v>
      </c>
      <c r="AP37">
        <v>0.73576050160718331</v>
      </c>
      <c r="AQ37">
        <v>0.26423949839281657</v>
      </c>
      <c r="AR37">
        <v>0.99999999999999989</v>
      </c>
    </row>
    <row r="38" spans="3:70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A38"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  <c r="AO38">
        <v>2040</v>
      </c>
      <c r="AP38">
        <v>0.70077220806192775</v>
      </c>
      <c r="AQ38">
        <v>0.29922779193807231</v>
      </c>
      <c r="AR38">
        <v>1</v>
      </c>
    </row>
    <row r="39" spans="3:70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A39"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  <c r="AO39">
        <v>2045</v>
      </c>
      <c r="AP39">
        <v>0.48247290434054141</v>
      </c>
      <c r="AQ39">
        <v>0.51752709565945865</v>
      </c>
      <c r="AR39">
        <v>1</v>
      </c>
    </row>
    <row r="40" spans="3:70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A40"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  <c r="AO40">
        <v>2050</v>
      </c>
      <c r="AP40">
        <v>0</v>
      </c>
      <c r="AQ40">
        <v>1</v>
      </c>
      <c r="AR40">
        <v>1</v>
      </c>
    </row>
    <row r="46" spans="3:70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  <c r="AU46" s="29" t="s">
        <v>19</v>
      </c>
      <c r="AV46" s="29" t="s">
        <v>23</v>
      </c>
      <c r="BI46" s="29" t="s">
        <v>19</v>
      </c>
      <c r="BJ46" s="29" t="s">
        <v>0</v>
      </c>
      <c r="BK46" s="29">
        <v>2019</v>
      </c>
      <c r="BL46" s="29">
        <v>2020</v>
      </c>
      <c r="BM46" s="29">
        <v>2025</v>
      </c>
      <c r="BN46" s="29">
        <v>2030</v>
      </c>
      <c r="BO46" s="29">
        <v>2035</v>
      </c>
      <c r="BP46" s="29">
        <v>2040</v>
      </c>
      <c r="BQ46" s="29">
        <v>2045</v>
      </c>
      <c r="BR46" s="29">
        <v>2050</v>
      </c>
    </row>
    <row r="47" spans="3:70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  <c r="AU47" s="29" t="s">
        <v>0</v>
      </c>
      <c r="AV47" s="29" t="s">
        <v>1</v>
      </c>
      <c r="AW47" s="29" t="s">
        <v>2</v>
      </c>
      <c r="AX47" s="29" t="s">
        <v>4</v>
      </c>
      <c r="AY47" s="29" t="s">
        <v>10</v>
      </c>
      <c r="AZ47" s="29" t="s">
        <v>7</v>
      </c>
      <c r="BA47" s="29" t="s">
        <v>13</v>
      </c>
      <c r="BB47" s="29" t="s">
        <v>14</v>
      </c>
      <c r="BC47" s="29" t="s">
        <v>18</v>
      </c>
      <c r="BI47" s="29" t="s">
        <v>23</v>
      </c>
      <c r="BJ47" s="29" t="s">
        <v>1</v>
      </c>
      <c r="BK47" s="36">
        <v>2.3815208477444158E-2</v>
      </c>
      <c r="BL47" s="36">
        <v>2.2291811973852816E-2</v>
      </c>
      <c r="BM47" s="36">
        <v>1.8488966144340289E-2</v>
      </c>
      <c r="BN47" s="36">
        <v>1.3679255515304019E-2</v>
      </c>
      <c r="BO47" s="36">
        <v>9.258820007557551E-3</v>
      </c>
      <c r="BP47" s="36">
        <v>5.3838956440186592E-3</v>
      </c>
      <c r="BQ47" s="36">
        <v>3.4997362435408037E-3</v>
      </c>
      <c r="BR47" s="36">
        <v>1.6243768554304598E-3</v>
      </c>
    </row>
    <row r="48" spans="3:70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F48"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  <c r="AU48" s="29">
        <v>2019</v>
      </c>
      <c r="AV48" s="29">
        <v>2.3815208477444158E-2</v>
      </c>
      <c r="AW48" s="29">
        <v>2.0733084888629265E-3</v>
      </c>
      <c r="AX48" s="29">
        <v>0.92987932910492899</v>
      </c>
      <c r="AY48" s="29">
        <v>3.7747992514573081E-5</v>
      </c>
      <c r="AZ48" s="29">
        <v>3.934284519831379E-2</v>
      </c>
      <c r="BA48" s="29">
        <v>4.1598287751059542E-3</v>
      </c>
      <c r="BB48" s="29">
        <v>6.9173196282955177E-4</v>
      </c>
      <c r="BC48" s="29">
        <v>0</v>
      </c>
      <c r="BD48" s="29">
        <v>0.99999999999999989</v>
      </c>
      <c r="BJ48" s="29" t="s">
        <v>2</v>
      </c>
      <c r="BK48" s="36">
        <v>2.0733084888629265E-3</v>
      </c>
      <c r="BL48" s="36">
        <v>4.6156996642390223E-3</v>
      </c>
      <c r="BM48" s="36">
        <v>4.1776372247926703E-3</v>
      </c>
      <c r="BN48" s="36">
        <v>3.3657996919672878E-3</v>
      </c>
      <c r="BO48" s="36">
        <v>2.610790942060398E-3</v>
      </c>
      <c r="BP48" s="36">
        <v>2.14961401171441E-3</v>
      </c>
      <c r="BQ48" s="36">
        <v>2.1258077344612158E-3</v>
      </c>
      <c r="BR48" s="36">
        <v>2.0961786211324105E-3</v>
      </c>
    </row>
    <row r="49" spans="3:71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F49"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  <c r="AU49" s="29">
        <v>2020</v>
      </c>
      <c r="AV49" s="29">
        <v>2.2291811973852816E-2</v>
      </c>
      <c r="AW49" s="29">
        <v>4.6156996642390223E-3</v>
      </c>
      <c r="AX49" s="29">
        <v>0.92789147783490933</v>
      </c>
      <c r="AY49" s="29">
        <v>3.9537071580347435E-5</v>
      </c>
      <c r="AZ49" s="29">
        <v>4.0960406157239941E-2</v>
      </c>
      <c r="BA49" s="29">
        <v>3.5005514914599922E-3</v>
      </c>
      <c r="BB49" s="29">
        <v>7.0051580671846349E-4</v>
      </c>
      <c r="BC49" s="29">
        <v>0</v>
      </c>
      <c r="BD49" s="29">
        <v>0.99999999999999989</v>
      </c>
      <c r="BJ49" s="29" t="s">
        <v>4</v>
      </c>
      <c r="BK49" s="36">
        <v>0.92987932910492899</v>
      </c>
      <c r="BL49" s="36">
        <v>0.92789147783490933</v>
      </c>
      <c r="BM49" s="36">
        <v>0.93587746814734207</v>
      </c>
      <c r="BN49" s="36">
        <v>0.94391982472504832</v>
      </c>
      <c r="BO49" s="36">
        <v>0.95160712503823763</v>
      </c>
      <c r="BP49" s="36">
        <v>0.95939252769919714</v>
      </c>
      <c r="BQ49" s="36">
        <v>0.9647057933775387</v>
      </c>
      <c r="BR49" s="36">
        <v>0.96976806311371933</v>
      </c>
    </row>
    <row r="50" spans="3:71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F50"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  <c r="AU50" s="29">
        <v>2025</v>
      </c>
      <c r="AV50" s="29">
        <v>1.8488966144340289E-2</v>
      </c>
      <c r="AW50" s="29">
        <v>4.1776372247926703E-3</v>
      </c>
      <c r="AX50" s="29">
        <v>0.93587746814734207</v>
      </c>
      <c r="AY50" s="29">
        <v>3.1040136722672816E-5</v>
      </c>
      <c r="AZ50" s="29">
        <v>3.7724721460420177E-2</v>
      </c>
      <c r="BA50" s="29">
        <v>3.1642680553171758E-3</v>
      </c>
      <c r="BB50" s="29">
        <v>5.3589883106496894E-4</v>
      </c>
      <c r="BC50" s="29">
        <v>0</v>
      </c>
      <c r="BD50" s="29">
        <v>1</v>
      </c>
      <c r="BJ50" s="29" t="s">
        <v>10</v>
      </c>
      <c r="BK50" s="36">
        <v>3.7747992514573081E-5</v>
      </c>
      <c r="BL50" s="36">
        <v>3.9537071580347435E-5</v>
      </c>
      <c r="BM50" s="36">
        <v>3.1040136722672816E-5</v>
      </c>
      <c r="BN50" s="36">
        <v>2.2560142302436061E-5</v>
      </c>
      <c r="BO50" s="36">
        <v>1.3904588350572295E-5</v>
      </c>
      <c r="BP50" s="36">
        <v>6.5737431550899382E-6</v>
      </c>
      <c r="BQ50" s="36">
        <v>5.6721819182184823E-6</v>
      </c>
      <c r="BR50" s="36">
        <v>4.8472784147460675E-6</v>
      </c>
    </row>
    <row r="51" spans="3:71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F51"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  <c r="AU51" s="29">
        <v>2030</v>
      </c>
      <c r="AV51" s="29">
        <v>1.3679255515304019E-2</v>
      </c>
      <c r="AW51" s="29">
        <v>3.3657996919672878E-3</v>
      </c>
      <c r="AX51" s="29">
        <v>0.94391982472504832</v>
      </c>
      <c r="AY51" s="29">
        <v>2.2560142302436061E-5</v>
      </c>
      <c r="AZ51" s="29">
        <v>3.5984294670166381E-2</v>
      </c>
      <c r="BA51" s="29">
        <v>2.6942016095793833E-3</v>
      </c>
      <c r="BB51" s="29">
        <v>3.3406364563222629E-4</v>
      </c>
      <c r="BC51" s="29">
        <v>0</v>
      </c>
      <c r="BD51" s="29">
        <v>1</v>
      </c>
      <c r="BJ51" s="29" t="s">
        <v>7</v>
      </c>
      <c r="BK51" s="36">
        <v>3.934284519831379E-2</v>
      </c>
      <c r="BL51" s="36">
        <v>4.0960406157239941E-2</v>
      </c>
      <c r="BM51" s="36">
        <v>3.7724721460420177E-2</v>
      </c>
      <c r="BN51" s="36">
        <v>3.5984294670166381E-2</v>
      </c>
      <c r="BO51" s="36">
        <v>3.4079328130290895E-2</v>
      </c>
      <c r="BP51" s="36">
        <v>3.1145664652910007E-2</v>
      </c>
      <c r="BQ51" s="36">
        <v>2.7748944186360175E-2</v>
      </c>
      <c r="BR51" s="36">
        <v>2.4609632511665785E-2</v>
      </c>
    </row>
    <row r="52" spans="3:71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F52"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  <c r="AU52" s="29">
        <v>2035</v>
      </c>
      <c r="AV52" s="29">
        <v>9.258820007557551E-3</v>
      </c>
      <c r="AW52" s="29">
        <v>2.610790942060398E-3</v>
      </c>
      <c r="AX52" s="29">
        <v>0.95160712503823763</v>
      </c>
      <c r="AY52" s="29">
        <v>1.3904588350572295E-5</v>
      </c>
      <c r="AZ52" s="29">
        <v>3.4079328130290895E-2</v>
      </c>
      <c r="BA52" s="29">
        <v>2.2754449877230663E-3</v>
      </c>
      <c r="BB52" s="29">
        <v>1.5458630577989198E-4</v>
      </c>
      <c r="BC52" s="29">
        <v>0</v>
      </c>
      <c r="BD52" s="29">
        <v>1</v>
      </c>
      <c r="BJ52" s="29" t="s">
        <v>13</v>
      </c>
      <c r="BK52" s="36">
        <v>4.1598287751059542E-3</v>
      </c>
      <c r="BL52" s="36">
        <v>3.5005514914599922E-3</v>
      </c>
      <c r="BM52" s="36">
        <v>3.1642680553171758E-3</v>
      </c>
      <c r="BN52" s="36">
        <v>2.6942016095793833E-3</v>
      </c>
      <c r="BO52" s="36">
        <v>2.2754449877230663E-3</v>
      </c>
      <c r="BP52" s="36">
        <v>1.9217242490046254E-3</v>
      </c>
      <c r="BQ52" s="36">
        <v>1.9140462761810593E-3</v>
      </c>
      <c r="BR52" s="36">
        <v>1.8969016196372945E-3</v>
      </c>
    </row>
    <row r="53" spans="3:71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F53"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  <c r="AU53" s="29">
        <v>2040</v>
      </c>
      <c r="AV53" s="29">
        <v>5.3838956440186592E-3</v>
      </c>
      <c r="AW53" s="29">
        <v>2.14961401171441E-3</v>
      </c>
      <c r="AX53" s="29">
        <v>0.95939252769919714</v>
      </c>
      <c r="AY53" s="29">
        <v>6.5737431550899382E-6</v>
      </c>
      <c r="AZ53" s="29">
        <v>3.1145664652910007E-2</v>
      </c>
      <c r="BA53" s="29">
        <v>1.9217242490046254E-3</v>
      </c>
      <c r="BB53" s="29">
        <v>0</v>
      </c>
      <c r="BC53" s="29">
        <v>0</v>
      </c>
      <c r="BD53" s="29">
        <v>0.99999999999999989</v>
      </c>
      <c r="BJ53" s="29" t="s">
        <v>14</v>
      </c>
      <c r="BK53" s="36">
        <v>6.9173196282955177E-4</v>
      </c>
      <c r="BL53" s="36">
        <v>7.0051580671846349E-4</v>
      </c>
      <c r="BM53" s="36">
        <v>5.3589883106496894E-4</v>
      </c>
      <c r="BN53" s="36">
        <v>3.3406364563222629E-4</v>
      </c>
      <c r="BO53" s="36">
        <v>1.5458630577989198E-4</v>
      </c>
      <c r="BP53" s="36">
        <v>0</v>
      </c>
      <c r="BQ53" s="36">
        <v>0</v>
      </c>
      <c r="BR53" s="36">
        <v>0</v>
      </c>
    </row>
    <row r="54" spans="3:71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F54"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  <c r="AU54" s="29">
        <v>2045</v>
      </c>
      <c r="AV54" s="29">
        <v>3.4997362435408037E-3</v>
      </c>
      <c r="AW54" s="29">
        <v>2.1258077344612158E-3</v>
      </c>
      <c r="AX54" s="29">
        <v>0.9647057933775387</v>
      </c>
      <c r="AY54" s="29">
        <v>5.6721819182184823E-6</v>
      </c>
      <c r="AZ54" s="29">
        <v>2.7748944186360175E-2</v>
      </c>
      <c r="BA54" s="29">
        <v>1.9140462761810593E-3</v>
      </c>
      <c r="BB54" s="29">
        <v>0</v>
      </c>
      <c r="BC54" s="29">
        <v>0</v>
      </c>
      <c r="BD54" s="29">
        <v>1.0000000000000002</v>
      </c>
      <c r="BJ54" s="29" t="s">
        <v>18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</row>
    <row r="55" spans="3:71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F55"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  <c r="AU55" s="29">
        <v>2050</v>
      </c>
      <c r="AV55" s="29">
        <v>1.6243768554304598E-3</v>
      </c>
      <c r="AW55" s="29">
        <v>2.0961786211324105E-3</v>
      </c>
      <c r="AX55" s="29">
        <v>0.96976806311371933</v>
      </c>
      <c r="AY55" s="29">
        <v>4.8472784147460675E-6</v>
      </c>
      <c r="AZ55" s="29">
        <v>2.4609632511665785E-2</v>
      </c>
      <c r="BA55" s="29">
        <v>1.8969016196372945E-3</v>
      </c>
      <c r="BB55" s="29">
        <v>0</v>
      </c>
      <c r="BC55" s="29">
        <v>0</v>
      </c>
      <c r="BD55" s="29">
        <v>1.0000000000000002</v>
      </c>
      <c r="BK55" s="29">
        <v>0.99999999999999989</v>
      </c>
      <c r="BL55" s="29">
        <v>0.99999999999999989</v>
      </c>
      <c r="BM55" s="29">
        <v>1</v>
      </c>
      <c r="BN55" s="29">
        <v>1</v>
      </c>
      <c r="BO55" s="29">
        <v>1</v>
      </c>
      <c r="BP55" s="29">
        <v>0.99999999999999989</v>
      </c>
      <c r="BQ55" s="29">
        <v>1.0000000000000002</v>
      </c>
      <c r="BR55" s="29">
        <v>1.0000000000000002</v>
      </c>
    </row>
    <row r="61" spans="3:71" ht="15.75" thickBot="1" x14ac:dyDescent="0.3"/>
    <row r="62" spans="3:71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  <c r="AU62" s="29" t="s">
        <v>21</v>
      </c>
      <c r="AV62" s="29" t="s">
        <v>23</v>
      </c>
      <c r="BJ62" s="29" t="s">
        <v>21</v>
      </c>
      <c r="BK62" s="29" t="s">
        <v>0</v>
      </c>
      <c r="BL62" s="29">
        <v>2019</v>
      </c>
      <c r="BM62" s="29">
        <v>2020</v>
      </c>
      <c r="BN62" s="29">
        <v>2025</v>
      </c>
      <c r="BO62" s="29">
        <v>2030</v>
      </c>
      <c r="BP62" s="29">
        <v>2035</v>
      </c>
      <c r="BQ62" s="29">
        <v>2040</v>
      </c>
      <c r="BR62" s="29">
        <v>2045</v>
      </c>
      <c r="BS62" s="29">
        <v>2050</v>
      </c>
    </row>
    <row r="63" spans="3:71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  <c r="AU63" s="29" t="s">
        <v>0</v>
      </c>
      <c r="AV63" s="29" t="s">
        <v>1</v>
      </c>
      <c r="AW63" s="29" t="s">
        <v>2</v>
      </c>
      <c r="AX63" s="29" t="s">
        <v>4</v>
      </c>
      <c r="AY63" s="29" t="s">
        <v>10</v>
      </c>
      <c r="AZ63" s="29" t="s">
        <v>7</v>
      </c>
      <c r="BA63" s="29" t="s">
        <v>13</v>
      </c>
      <c r="BB63" s="29" t="s">
        <v>20</v>
      </c>
      <c r="BC63" s="29" t="s">
        <v>18</v>
      </c>
      <c r="BJ63" s="29" t="s">
        <v>23</v>
      </c>
      <c r="BK63" s="29" t="s">
        <v>1</v>
      </c>
      <c r="BL63" s="36">
        <v>0.42556332971371874</v>
      </c>
      <c r="BM63" s="36">
        <v>0.4387611609386034</v>
      </c>
      <c r="BN63" s="36">
        <v>0.44261960515720589</v>
      </c>
      <c r="BO63" s="36">
        <v>0.44290296655299799</v>
      </c>
      <c r="BP63" s="36">
        <v>0.4365209379689145</v>
      </c>
      <c r="BQ63" s="36">
        <v>0.41451173512154232</v>
      </c>
      <c r="BR63" s="36">
        <v>0.37133349054455705</v>
      </c>
      <c r="BS63" s="36">
        <v>0.31861719750149203</v>
      </c>
    </row>
    <row r="64" spans="3:71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F64"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  <c r="AU64" s="29">
        <v>2019</v>
      </c>
      <c r="AV64" s="29">
        <v>0.42556332971371874</v>
      </c>
      <c r="AW64" s="29">
        <v>0.43290649023408723</v>
      </c>
      <c r="AX64" s="29">
        <v>3.638539169699493E-2</v>
      </c>
      <c r="AY64" s="29">
        <v>0.10288236971605716</v>
      </c>
      <c r="AZ64" s="29">
        <v>5.4111527860738156E-5</v>
      </c>
      <c r="BA64" s="29">
        <v>1.2957188037907301E-3</v>
      </c>
      <c r="BB64" s="29">
        <v>9.1258830749058398E-4</v>
      </c>
      <c r="BC64" s="29">
        <v>0</v>
      </c>
      <c r="BD64" s="29">
        <v>1.0000000000000002</v>
      </c>
      <c r="BK64" s="29" t="s">
        <v>2</v>
      </c>
      <c r="BL64" s="36">
        <v>0.43290649023408723</v>
      </c>
      <c r="BM64" s="36">
        <v>0.44270157956346629</v>
      </c>
      <c r="BN64" s="36">
        <v>0.43700779627864206</v>
      </c>
      <c r="BO64" s="36">
        <v>0.42115097219368908</v>
      </c>
      <c r="BP64" s="36">
        <v>0.38398409453487392</v>
      </c>
      <c r="BQ64" s="36">
        <v>0.32997249939716844</v>
      </c>
      <c r="BR64" s="36">
        <v>0.27653309223744926</v>
      </c>
      <c r="BS64" s="36">
        <v>0.22563596863358948</v>
      </c>
    </row>
    <row r="65" spans="3:71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F65"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  <c r="AU65" s="29">
        <v>2020</v>
      </c>
      <c r="AV65" s="29">
        <v>0.4387611609386034</v>
      </c>
      <c r="AW65" s="29">
        <v>0.44270157956346629</v>
      </c>
      <c r="AX65" s="29">
        <v>3.500721133687304E-2</v>
      </c>
      <c r="AY65" s="29">
        <v>8.1917460167846359E-2</v>
      </c>
      <c r="AZ65" s="29">
        <v>5.3192705911217035E-5</v>
      </c>
      <c r="BA65" s="29">
        <v>1.5593952872995222E-3</v>
      </c>
      <c r="BB65" s="29">
        <v>0</v>
      </c>
      <c r="BC65" s="29">
        <v>0</v>
      </c>
      <c r="BD65" s="29">
        <v>0.99999999999999978</v>
      </c>
      <c r="BK65" s="29" t="s">
        <v>4</v>
      </c>
      <c r="BL65" s="36">
        <v>3.638539169699493E-2</v>
      </c>
      <c r="BM65" s="36">
        <v>3.500721133687304E-2</v>
      </c>
      <c r="BN65" s="36">
        <v>2.9217688019276274E-2</v>
      </c>
      <c r="BO65" s="36">
        <v>3.3821014465619852E-2</v>
      </c>
      <c r="BP65" s="36">
        <v>5.8599209810369333E-2</v>
      </c>
      <c r="BQ65" s="36">
        <v>0.10951512246093077</v>
      </c>
      <c r="BR65" s="36">
        <v>0.17480089720619413</v>
      </c>
      <c r="BS65" s="36">
        <v>0.24365820632430502</v>
      </c>
    </row>
    <row r="66" spans="3:71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F66"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  <c r="AU66" s="29">
        <v>2025</v>
      </c>
      <c r="AV66" s="29">
        <v>0.44261960515720589</v>
      </c>
      <c r="AW66" s="29">
        <v>0.43700779627864206</v>
      </c>
      <c r="AX66" s="29">
        <v>2.9217688019276274E-2</v>
      </c>
      <c r="AY66" s="29">
        <v>8.9395888673953885E-2</v>
      </c>
      <c r="AZ66" s="29">
        <v>5.7230300281677974E-5</v>
      </c>
      <c r="BA66" s="29">
        <v>1.7017915706400845E-3</v>
      </c>
      <c r="BB66" s="29">
        <v>0</v>
      </c>
      <c r="BC66" s="29">
        <v>0</v>
      </c>
      <c r="BD66" s="29">
        <v>0.99999999999999989</v>
      </c>
      <c r="BK66" s="29" t="s">
        <v>10</v>
      </c>
      <c r="BL66" s="36">
        <v>0.10288236971605716</v>
      </c>
      <c r="BM66" s="36">
        <v>8.1917460167846359E-2</v>
      </c>
      <c r="BN66" s="36">
        <v>8.9395888673953885E-2</v>
      </c>
      <c r="BO66" s="36">
        <v>0.10012790443325413</v>
      </c>
      <c r="BP66" s="36">
        <v>0.11834523415808018</v>
      </c>
      <c r="BQ66" s="36">
        <v>0.14248412543489994</v>
      </c>
      <c r="BR66" s="36">
        <v>0.17260530613985245</v>
      </c>
      <c r="BS66" s="36">
        <v>0.20606197555747177</v>
      </c>
    </row>
    <row r="67" spans="3:71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F67"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  <c r="AU67" s="29">
        <v>2030</v>
      </c>
      <c r="AV67" s="29">
        <v>0.44290296655299799</v>
      </c>
      <c r="AW67" s="29">
        <v>0.42115097219368908</v>
      </c>
      <c r="AX67" s="29">
        <v>3.3821014465619852E-2</v>
      </c>
      <c r="AY67" s="29">
        <v>0.10012790443325413</v>
      </c>
      <c r="AZ67" s="29">
        <v>9.1081488583802855E-5</v>
      </c>
      <c r="BA67" s="29">
        <v>1.9060608658553284E-3</v>
      </c>
      <c r="BB67" s="29">
        <v>0</v>
      </c>
      <c r="BC67" s="29">
        <v>0</v>
      </c>
      <c r="BD67" s="29">
        <v>1.0000000000000002</v>
      </c>
      <c r="BK67" s="29" t="s">
        <v>7</v>
      </c>
      <c r="BL67" s="36">
        <v>5.4111527860738156E-5</v>
      </c>
      <c r="BM67" s="36">
        <v>5.3192705911217035E-5</v>
      </c>
      <c r="BN67" s="36">
        <v>5.7230300281677974E-5</v>
      </c>
      <c r="BO67" s="36">
        <v>9.1081488583802855E-5</v>
      </c>
      <c r="BP67" s="36">
        <v>2.9773481638115541E-4</v>
      </c>
      <c r="BQ67" s="36">
        <v>8.0420604209486852E-4</v>
      </c>
      <c r="BR67" s="36">
        <v>1.441441284653545E-3</v>
      </c>
      <c r="BS67" s="36">
        <v>2.1041191212510546E-3</v>
      </c>
    </row>
    <row r="68" spans="3:71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F68"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  <c r="AU68" s="29">
        <v>2035</v>
      </c>
      <c r="AV68" s="29">
        <v>0.4365209379689145</v>
      </c>
      <c r="AW68" s="29">
        <v>0.38398409453487392</v>
      </c>
      <c r="AX68" s="29">
        <v>5.8599209810369333E-2</v>
      </c>
      <c r="AY68" s="29">
        <v>0.11834523415808018</v>
      </c>
      <c r="AZ68" s="29">
        <v>2.9773481638115541E-4</v>
      </c>
      <c r="BA68" s="29">
        <v>2.2527887113808669E-3</v>
      </c>
      <c r="BB68" s="29">
        <v>0</v>
      </c>
      <c r="BC68" s="29">
        <v>0</v>
      </c>
      <c r="BD68" s="29">
        <v>1</v>
      </c>
      <c r="BK68" s="29" t="s">
        <v>13</v>
      </c>
      <c r="BL68" s="36">
        <v>1.2957188037907301E-3</v>
      </c>
      <c r="BM68" s="36">
        <v>1.5593952872995222E-3</v>
      </c>
      <c r="BN68" s="36">
        <v>1.7017915706400845E-3</v>
      </c>
      <c r="BO68" s="36">
        <v>1.9060608658553284E-3</v>
      </c>
      <c r="BP68" s="36">
        <v>2.2527887113808669E-3</v>
      </c>
      <c r="BQ68" s="36">
        <v>2.7123115433636854E-3</v>
      </c>
      <c r="BR68" s="36">
        <v>3.2857725872935625E-3</v>
      </c>
      <c r="BS68" s="36">
        <v>3.9225328618905956E-3</v>
      </c>
    </row>
    <row r="69" spans="3:71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F69"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  <c r="AU69" s="29">
        <v>2040</v>
      </c>
      <c r="AV69" s="29">
        <v>0.41451173512154232</v>
      </c>
      <c r="AW69" s="29">
        <v>0.32997249939716844</v>
      </c>
      <c r="AX69" s="29">
        <v>0.10951512246093077</v>
      </c>
      <c r="AY69" s="29">
        <v>0.14248412543489994</v>
      </c>
      <c r="AZ69" s="29">
        <v>8.0420604209486852E-4</v>
      </c>
      <c r="BA69" s="29">
        <v>2.7123115433636854E-3</v>
      </c>
      <c r="BB69" s="29">
        <v>0</v>
      </c>
      <c r="BC69" s="29">
        <v>0</v>
      </c>
      <c r="BD69" s="29">
        <v>1</v>
      </c>
      <c r="BK69" s="29" t="s">
        <v>20</v>
      </c>
      <c r="BL69" s="36">
        <v>9.1258830749058398E-4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</row>
    <row r="70" spans="3:71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F70"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  <c r="AU70" s="29">
        <v>2045</v>
      </c>
      <c r="AV70" s="29">
        <v>0.37133349054455705</v>
      </c>
      <c r="AW70" s="29">
        <v>0.27653309223744926</v>
      </c>
      <c r="AX70" s="29">
        <v>0.17480089720619413</v>
      </c>
      <c r="AY70" s="29">
        <v>0.17260530613985245</v>
      </c>
      <c r="AZ70" s="29">
        <v>1.441441284653545E-3</v>
      </c>
      <c r="BA70" s="29">
        <v>3.2857725872935625E-3</v>
      </c>
      <c r="BB70" s="29">
        <v>0</v>
      </c>
      <c r="BC70" s="29">
        <v>0</v>
      </c>
      <c r="BD70" s="29">
        <v>0.99999999999999989</v>
      </c>
      <c r="BK70" s="29" t="s">
        <v>18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</row>
    <row r="71" spans="3:71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F71"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  <c r="AU71" s="29">
        <v>2050</v>
      </c>
      <c r="AV71" s="29">
        <v>0.31861719750149203</v>
      </c>
      <c r="AW71" s="29">
        <v>0.22563596863358948</v>
      </c>
      <c r="AX71" s="29">
        <v>0.24365820632430502</v>
      </c>
      <c r="AY71" s="29">
        <v>0.20606197555747177</v>
      </c>
      <c r="AZ71" s="29">
        <v>2.1041191212510546E-3</v>
      </c>
      <c r="BA71" s="29">
        <v>3.9225328618905956E-3</v>
      </c>
      <c r="BB71" s="29">
        <v>0</v>
      </c>
      <c r="BC71" s="29">
        <v>0</v>
      </c>
      <c r="BD71" s="29">
        <v>1</v>
      </c>
      <c r="BL71" s="29">
        <v>1.0000000000000002</v>
      </c>
      <c r="BM71" s="29">
        <v>0.99999999999999978</v>
      </c>
      <c r="BN71" s="29">
        <v>0.99999999999999989</v>
      </c>
      <c r="BO71" s="29">
        <v>1.0000000000000002</v>
      </c>
      <c r="BP71" s="29">
        <v>1</v>
      </c>
      <c r="BQ71" s="29">
        <v>1</v>
      </c>
      <c r="BR71" s="29">
        <v>0.99999999999999989</v>
      </c>
      <c r="BS7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CV133"/>
  <sheetViews>
    <sheetView topLeftCell="N31" zoomScale="115" zoomScaleNormal="115" workbookViewId="0">
      <selection activeCell="V1" sqref="V1:AG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4" max="34" width="9.140625" style="21"/>
    <col min="37" max="37" width="11.5703125" bestFit="1" customWidth="1"/>
    <col min="48" max="48" width="11.85546875" bestFit="1" customWidth="1"/>
    <col min="79" max="87" width="0" hidden="1" customWidth="1"/>
    <col min="88" max="88" width="9.140625" style="5"/>
  </cols>
  <sheetData>
    <row r="5" spans="3:100" ht="15.75" thickBot="1" x14ac:dyDescent="0.3">
      <c r="C5" t="s">
        <v>6</v>
      </c>
      <c r="D5" t="s">
        <v>22</v>
      </c>
      <c r="V5" t="s">
        <v>6</v>
      </c>
      <c r="W5" t="s">
        <v>22</v>
      </c>
      <c r="AJ5" t="s">
        <v>6</v>
      </c>
      <c r="AK5" t="s">
        <v>22</v>
      </c>
    </row>
    <row r="6" spans="3:100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J6" s="1" t="s">
        <v>0</v>
      </c>
      <c r="AK6" s="1" t="s">
        <v>1</v>
      </c>
      <c r="AL6" s="1" t="s">
        <v>2</v>
      </c>
      <c r="AM6" s="1" t="s">
        <v>4</v>
      </c>
      <c r="AQ6" t="str" cm="1">
        <f t="array" ref="AQ6:AY9">+TRANSPOSE(AJ6:AM14)</f>
        <v>Año</v>
      </c>
      <c r="AR6">
        <v>2019</v>
      </c>
      <c r="AS6">
        <v>2020</v>
      </c>
      <c r="AT6">
        <v>2025</v>
      </c>
      <c r="AU6">
        <v>2030</v>
      </c>
      <c r="AV6">
        <v>2035</v>
      </c>
      <c r="AW6">
        <v>2040</v>
      </c>
      <c r="AX6">
        <v>2045</v>
      </c>
      <c r="AY6">
        <v>2050</v>
      </c>
      <c r="CL6" s="1" t="s">
        <v>0</v>
      </c>
      <c r="CM6" s="12" t="s">
        <v>1</v>
      </c>
      <c r="CN6" s="12" t="s">
        <v>2</v>
      </c>
      <c r="CO6" s="12" t="s">
        <v>4</v>
      </c>
      <c r="CP6" s="12" t="s">
        <v>10</v>
      </c>
      <c r="CQ6" s="12" t="s">
        <v>7</v>
      </c>
      <c r="CR6" s="12" t="s">
        <v>13</v>
      </c>
      <c r="CS6" s="12" t="s">
        <v>14</v>
      </c>
      <c r="CT6" s="10" t="s">
        <v>20</v>
      </c>
      <c r="CU6" s="12" t="s">
        <v>18</v>
      </c>
    </row>
    <row r="7" spans="3:100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J7" s="1">
        <v>2019</v>
      </c>
      <c r="AK7" s="23">
        <f>+W7/$Z7</f>
        <v>0.70492284759636947</v>
      </c>
      <c r="AL7" s="23">
        <f>+X7/$Z7</f>
        <v>6.6920156894449958E-3</v>
      </c>
      <c r="AM7" s="23">
        <f>+Y7/$Z7</f>
        <v>0.28838513671418559</v>
      </c>
      <c r="AN7">
        <f>+SUM(AK7:AM7)</f>
        <v>1</v>
      </c>
      <c r="AQ7" t="str">
        <v>Diésel</v>
      </c>
      <c r="AR7" s="35">
        <v>0.70492284759636947</v>
      </c>
      <c r="AS7" s="35">
        <v>0.71027709227023539</v>
      </c>
      <c r="AT7" s="35">
        <v>0.71018283052707665</v>
      </c>
      <c r="AU7" s="35">
        <v>0.71320579170785603</v>
      </c>
      <c r="AV7" s="35">
        <v>0.71486629778146171</v>
      </c>
      <c r="AW7" s="35">
        <v>0.71503401741990957</v>
      </c>
      <c r="AX7" s="35">
        <v>0.71399693928190033</v>
      </c>
      <c r="AY7" s="35">
        <v>0.71196823116894092</v>
      </c>
      <c r="CL7" s="11">
        <v>2019</v>
      </c>
      <c r="CM7" s="13">
        <f t="shared" ref="CM7:CN14" si="0">+W7+W48+W64</f>
        <v>269.4325</v>
      </c>
      <c r="CN7" s="14">
        <f t="shared" si="0"/>
        <v>249.2398</v>
      </c>
      <c r="CO7" s="14">
        <f t="shared" ref="CO7:CO14" si="1">+Y7+W20+W33+Y48+Y64</f>
        <v>238.81580000000002</v>
      </c>
      <c r="CP7" s="14">
        <f t="shared" ref="CP7:CP14" si="2">+Z48+Z64</f>
        <v>59.134499999999996</v>
      </c>
      <c r="CQ7" s="14">
        <f t="shared" ref="CQ7:CQ14" si="3">+X20+X33+AA48+AA64</f>
        <v>25.486199999999997</v>
      </c>
      <c r="CR7" s="14">
        <f>+AB48+AB64</f>
        <v>1.1855</v>
      </c>
      <c r="CS7" s="14">
        <f>+AC48</f>
        <v>7.3300000000000004E-2</v>
      </c>
      <c r="CT7" s="14">
        <f>+AC64</f>
        <v>0.52449999999999997</v>
      </c>
      <c r="CU7" s="15">
        <f t="shared" ref="CU7:CU14" si="4">+AD48+AD64</f>
        <v>0</v>
      </c>
      <c r="CV7" s="21">
        <f>+SUM(CM7:CU7)</f>
        <v>843.89210000000003</v>
      </c>
    </row>
    <row r="8" spans="3:100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J8" s="1">
        <v>2020</v>
      </c>
      <c r="AK8" s="23">
        <f t="shared" ref="AK8:AK14" si="5">+W8/$Z8</f>
        <v>0.71027709227023539</v>
      </c>
      <c r="AL8" s="23">
        <f t="shared" ref="AL8:AM14" si="6">+X8/$Z8</f>
        <v>6.929791145634928E-3</v>
      </c>
      <c r="AM8" s="23">
        <f t="shared" si="6"/>
        <v>0.28279311658412976</v>
      </c>
      <c r="AN8">
        <f>+SUM(AK8:AM8)</f>
        <v>1</v>
      </c>
      <c r="AQ8" t="str">
        <v>Gasolina</v>
      </c>
      <c r="AR8" s="35">
        <v>6.6920156894449958E-3</v>
      </c>
      <c r="AS8" s="35">
        <v>6.929791145634928E-3</v>
      </c>
      <c r="AT8" s="35">
        <v>6.77249243782959E-3</v>
      </c>
      <c r="AU8" s="35">
        <v>6.6178805784550977E-3</v>
      </c>
      <c r="AV8" s="35">
        <v>6.5021617867783779E-3</v>
      </c>
      <c r="AW8" s="35">
        <v>6.4218783098451155E-3</v>
      </c>
      <c r="AX8" s="35">
        <v>6.3682683038996874E-3</v>
      </c>
      <c r="AY8" s="35">
        <v>6.3368678974272319E-3</v>
      </c>
      <c r="CL8" s="11">
        <v>2020</v>
      </c>
      <c r="CM8" s="16">
        <f t="shared" si="0"/>
        <v>276.96129999999999</v>
      </c>
      <c r="CN8">
        <f t="shared" si="0"/>
        <v>256.4101</v>
      </c>
      <c r="CO8">
        <f t="shared" si="1"/>
        <v>224.12989999999999</v>
      </c>
      <c r="CP8">
        <f t="shared" si="2"/>
        <v>47.282299999999999</v>
      </c>
      <c r="CQ8">
        <f t="shared" si="3"/>
        <v>25.2714</v>
      </c>
      <c r="CR8">
        <f t="shared" ref="CR8:CR14" si="7">+AB49+AB65</f>
        <v>1.2454000000000001</v>
      </c>
      <c r="CS8">
        <f t="shared" ref="CS8:CS14" si="8">+AC49</f>
        <v>6.9099999999999995E-2</v>
      </c>
      <c r="CT8">
        <f t="shared" ref="CT8:CT14" si="9">+AC65</f>
        <v>0</v>
      </c>
      <c r="CU8" s="17">
        <f t="shared" si="4"/>
        <v>6.4000000000000003E-3</v>
      </c>
      <c r="CV8" s="21">
        <f t="shared" ref="CV8:CV14" si="10">+SUM(CM8:CU8)</f>
        <v>831.3759</v>
      </c>
    </row>
    <row r="9" spans="3:100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J9" s="1">
        <v>2025</v>
      </c>
      <c r="AK9" s="23">
        <f t="shared" si="5"/>
        <v>0.71018283052707665</v>
      </c>
      <c r="AL9" s="23">
        <f t="shared" si="6"/>
        <v>6.77249243782959E-3</v>
      </c>
      <c r="AM9" s="23">
        <f t="shared" si="6"/>
        <v>0.28304467703509384</v>
      </c>
      <c r="AN9">
        <f t="shared" ref="AN9:AN14" si="12">+SUM(AK9:AM9)</f>
        <v>1</v>
      </c>
      <c r="AQ9" t="str">
        <v>Gas Natural</v>
      </c>
      <c r="AR9" s="35">
        <v>0.28838513671418559</v>
      </c>
      <c r="AS9" s="35">
        <v>0.28279311658412976</v>
      </c>
      <c r="AT9" s="35">
        <v>0.28304467703509384</v>
      </c>
      <c r="AU9" s="35">
        <v>0.28017632771368889</v>
      </c>
      <c r="AV9" s="35">
        <v>0.27863154043175997</v>
      </c>
      <c r="AW9" s="35">
        <v>0.27854410427024534</v>
      </c>
      <c r="AX9" s="35">
        <v>0.27963479241419981</v>
      </c>
      <c r="AY9" s="35">
        <v>0.28169490093363186</v>
      </c>
      <c r="CL9" s="11">
        <v>2025</v>
      </c>
      <c r="CM9" s="16">
        <f t="shared" si="0"/>
        <v>301.00240000000002</v>
      </c>
      <c r="CN9">
        <f t="shared" si="0"/>
        <v>258.53140000000002</v>
      </c>
      <c r="CO9">
        <f t="shared" si="1"/>
        <v>234.21699999999998</v>
      </c>
      <c r="CP9">
        <f t="shared" si="2"/>
        <v>57.954099999999997</v>
      </c>
      <c r="CQ9">
        <f t="shared" si="3"/>
        <v>21.922500000000003</v>
      </c>
      <c r="CR9">
        <f t="shared" si="7"/>
        <v>1.3845000000000001</v>
      </c>
      <c r="CS9">
        <f t="shared" si="8"/>
        <v>3.7600000000000001E-2</v>
      </c>
      <c r="CT9">
        <f t="shared" si="9"/>
        <v>0</v>
      </c>
      <c r="CU9" s="17">
        <f t="shared" si="4"/>
        <v>0.20419999999999999</v>
      </c>
      <c r="CV9" s="21">
        <f t="shared" si="10"/>
        <v>875.25370000000009</v>
      </c>
    </row>
    <row r="10" spans="3:100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J10" s="1">
        <v>2030</v>
      </c>
      <c r="AK10" s="23">
        <f t="shared" si="5"/>
        <v>0.71320579170785603</v>
      </c>
      <c r="AL10" s="23">
        <f t="shared" si="6"/>
        <v>6.6178805784550977E-3</v>
      </c>
      <c r="AM10" s="23">
        <f t="shared" si="6"/>
        <v>0.28017632771368889</v>
      </c>
      <c r="AN10">
        <f t="shared" si="12"/>
        <v>1</v>
      </c>
      <c r="CL10" s="11">
        <v>2030</v>
      </c>
      <c r="CM10" s="16">
        <f t="shared" si="0"/>
        <v>310.70049999999998</v>
      </c>
      <c r="CN10">
        <f t="shared" si="0"/>
        <v>236.68710000000002</v>
      </c>
      <c r="CO10">
        <f t="shared" si="1"/>
        <v>206.82849999999999</v>
      </c>
      <c r="CP10">
        <f t="shared" si="2"/>
        <v>69.258200000000002</v>
      </c>
      <c r="CQ10">
        <f t="shared" si="3"/>
        <v>14.055299999999999</v>
      </c>
      <c r="CR10">
        <f t="shared" si="7"/>
        <v>1.5010000000000001</v>
      </c>
      <c r="CS10">
        <f t="shared" si="8"/>
        <v>0</v>
      </c>
      <c r="CT10">
        <f t="shared" si="9"/>
        <v>0</v>
      </c>
      <c r="CU10" s="17">
        <f t="shared" si="4"/>
        <v>22.426299999999998</v>
      </c>
      <c r="CV10" s="21">
        <f t="shared" si="10"/>
        <v>861.45689999999991</v>
      </c>
    </row>
    <row r="11" spans="3:100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J11" s="1">
        <v>2035</v>
      </c>
      <c r="AK11" s="23">
        <f t="shared" si="5"/>
        <v>0.71486629778146171</v>
      </c>
      <c r="AL11" s="23">
        <f t="shared" si="6"/>
        <v>6.5021617867783779E-3</v>
      </c>
      <c r="AM11" s="23">
        <f t="shared" si="6"/>
        <v>0.27863154043175997</v>
      </c>
      <c r="AN11">
        <f t="shared" si="12"/>
        <v>1</v>
      </c>
      <c r="CL11" s="11">
        <v>2035</v>
      </c>
      <c r="CM11" s="16">
        <f t="shared" si="0"/>
        <v>309.00689999999997</v>
      </c>
      <c r="CN11">
        <f t="shared" si="0"/>
        <v>200.9239</v>
      </c>
      <c r="CO11">
        <f t="shared" si="1"/>
        <v>207.6635</v>
      </c>
      <c r="CP11">
        <f t="shared" si="2"/>
        <v>82.876599999999996</v>
      </c>
      <c r="CQ11">
        <f t="shared" si="3"/>
        <v>12.142300000000001</v>
      </c>
      <c r="CR11">
        <f t="shared" si="7"/>
        <v>1.7801999999999998</v>
      </c>
      <c r="CS11">
        <f t="shared" si="8"/>
        <v>0</v>
      </c>
      <c r="CT11">
        <f t="shared" si="9"/>
        <v>0</v>
      </c>
      <c r="CU11" s="17">
        <f t="shared" si="4"/>
        <v>43.486399999999996</v>
      </c>
      <c r="CV11" s="21">
        <f t="shared" si="10"/>
        <v>857.87980000000005</v>
      </c>
    </row>
    <row r="12" spans="3:100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J12" s="1">
        <v>2040</v>
      </c>
      <c r="AK12" s="23">
        <f t="shared" si="5"/>
        <v>0.71503401741990957</v>
      </c>
      <c r="AL12" s="23">
        <f t="shared" si="6"/>
        <v>6.4218783098451155E-3</v>
      </c>
      <c r="AM12" s="23">
        <f t="shared" si="6"/>
        <v>0.27854410427024534</v>
      </c>
      <c r="AN12">
        <f t="shared" si="12"/>
        <v>1</v>
      </c>
      <c r="CL12" s="11">
        <v>2040</v>
      </c>
      <c r="CM12" s="16">
        <f t="shared" si="0"/>
        <v>295.27800000000002</v>
      </c>
      <c r="CN12">
        <f t="shared" si="0"/>
        <v>159.23560000000001</v>
      </c>
      <c r="CO12">
        <f t="shared" si="1"/>
        <v>235.07699999999997</v>
      </c>
      <c r="CP12">
        <f t="shared" si="2"/>
        <v>99.271299999999997</v>
      </c>
      <c r="CQ12">
        <f t="shared" si="3"/>
        <v>12.507</v>
      </c>
      <c r="CR12">
        <f t="shared" si="7"/>
        <v>2.1221999999999999</v>
      </c>
      <c r="CS12">
        <f t="shared" si="8"/>
        <v>0</v>
      </c>
      <c r="CT12">
        <f t="shared" si="9"/>
        <v>0</v>
      </c>
      <c r="CU12" s="17">
        <f t="shared" si="4"/>
        <v>77.346199999999996</v>
      </c>
      <c r="CV12" s="21">
        <f t="shared" si="10"/>
        <v>880.83729999999991</v>
      </c>
    </row>
    <row r="13" spans="3:100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J13" s="1">
        <v>2045</v>
      </c>
      <c r="AK13" s="23">
        <f t="shared" si="5"/>
        <v>0.71399693928190033</v>
      </c>
      <c r="AL13" s="23">
        <f t="shared" si="6"/>
        <v>6.3682683038996874E-3</v>
      </c>
      <c r="AM13" s="23">
        <f t="shared" si="6"/>
        <v>0.27963479241419981</v>
      </c>
      <c r="AN13">
        <f t="shared" si="12"/>
        <v>0.99999999999999978</v>
      </c>
      <c r="CL13" s="11">
        <v>2045</v>
      </c>
      <c r="CM13" s="16">
        <f t="shared" si="0"/>
        <v>268.9359</v>
      </c>
      <c r="CN13">
        <f t="shared" si="0"/>
        <v>119.3944</v>
      </c>
      <c r="CO13">
        <f t="shared" si="1"/>
        <v>291.46449999999999</v>
      </c>
      <c r="CP13">
        <f t="shared" si="2"/>
        <v>119.0154</v>
      </c>
      <c r="CQ13">
        <f t="shared" si="3"/>
        <v>13.044</v>
      </c>
      <c r="CR13">
        <f t="shared" si="7"/>
        <v>2.5340000000000003</v>
      </c>
      <c r="CS13">
        <f t="shared" si="8"/>
        <v>0</v>
      </c>
      <c r="CT13">
        <f t="shared" si="9"/>
        <v>0</v>
      </c>
      <c r="CU13" s="17">
        <f t="shared" si="4"/>
        <v>102.64410000000001</v>
      </c>
      <c r="CV13" s="21">
        <f t="shared" si="10"/>
        <v>917.03229999999996</v>
      </c>
    </row>
    <row r="14" spans="3:100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J14" s="1">
        <v>2050</v>
      </c>
      <c r="AK14" s="23">
        <f t="shared" si="5"/>
        <v>0.71196823116894092</v>
      </c>
      <c r="AL14" s="23">
        <f t="shared" si="6"/>
        <v>6.3368678974272319E-3</v>
      </c>
      <c r="AM14" s="23">
        <f t="shared" si="6"/>
        <v>0.28169490093363186</v>
      </c>
      <c r="AN14">
        <f t="shared" si="12"/>
        <v>1</v>
      </c>
      <c r="CL14" s="11">
        <v>2050</v>
      </c>
      <c r="CM14" s="18">
        <f t="shared" si="0"/>
        <v>243.03859999999997</v>
      </c>
      <c r="CN14" s="19">
        <f t="shared" si="0"/>
        <v>85.105699999999999</v>
      </c>
      <c r="CO14" s="19">
        <f t="shared" si="1"/>
        <v>356.22730000000001</v>
      </c>
      <c r="CP14" s="19">
        <f t="shared" si="2"/>
        <v>142.80629999999999</v>
      </c>
      <c r="CQ14" s="19">
        <f t="shared" si="3"/>
        <v>13.2254</v>
      </c>
      <c r="CR14" s="19">
        <f t="shared" si="7"/>
        <v>3.0295000000000001</v>
      </c>
      <c r="CS14" s="19">
        <f t="shared" si="8"/>
        <v>0</v>
      </c>
      <c r="CT14" s="19">
        <f t="shared" si="9"/>
        <v>0</v>
      </c>
      <c r="CU14" s="20">
        <f t="shared" si="4"/>
        <v>129.72829999999999</v>
      </c>
      <c r="CV14" s="21">
        <f t="shared" si="10"/>
        <v>973.16109999999992</v>
      </c>
    </row>
    <row r="15" spans="3:100" x14ac:dyDescent="0.25">
      <c r="W15" s="22"/>
      <c r="X15" s="22"/>
      <c r="Y15" s="22"/>
    </row>
    <row r="18" spans="3:51" ht="15.75" thickBot="1" x14ac:dyDescent="0.3">
      <c r="C18" t="s">
        <v>8</v>
      </c>
      <c r="D18" t="s">
        <v>22</v>
      </c>
      <c r="V18" t="s">
        <v>8</v>
      </c>
      <c r="W18" t="s">
        <v>22</v>
      </c>
      <c r="AJ18" t="s">
        <v>8</v>
      </c>
      <c r="AK18" t="s">
        <v>22</v>
      </c>
    </row>
    <row r="19" spans="3:51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J19" s="1" t="s">
        <v>0</v>
      </c>
      <c r="AK19" s="1" t="s">
        <v>4</v>
      </c>
      <c r="AL19" s="1" t="s">
        <v>7</v>
      </c>
      <c r="AQ19" t="str" cm="1">
        <f t="array" ref="AQ19:AY21">+TRANSPOSE(AJ19:AL27)</f>
        <v>Año</v>
      </c>
      <c r="AR19">
        <v>2019</v>
      </c>
      <c r="AS19">
        <v>2020</v>
      </c>
      <c r="AT19">
        <v>2025</v>
      </c>
      <c r="AU19">
        <v>2030</v>
      </c>
      <c r="AV19">
        <v>2035</v>
      </c>
      <c r="AW19">
        <v>2040</v>
      </c>
      <c r="AX19">
        <v>2045</v>
      </c>
      <c r="AY19">
        <v>2050</v>
      </c>
    </row>
    <row r="20" spans="3:51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 t="shared" ref="Y20:Y27" si="13">+SUM(W20:X20)</f>
        <v>62.181400000000004</v>
      </c>
      <c r="AB20">
        <v>62.181400000000004</v>
      </c>
      <c r="AJ20" s="1">
        <v>2019</v>
      </c>
      <c r="AK20" s="24">
        <f t="shared" ref="AK20:AL27" si="14">+W20/$Y20</f>
        <v>0.94914717262718429</v>
      </c>
      <c r="AL20" s="24">
        <f t="shared" si="14"/>
        <v>5.0852827372815664E-2</v>
      </c>
      <c r="AM20">
        <f>+SUM(AK20:AL20)</f>
        <v>1</v>
      </c>
      <c r="AQ20" t="str">
        <v>Gas Natural</v>
      </c>
      <c r="AR20" s="35">
        <v>0.94914717262718429</v>
      </c>
      <c r="AS20" s="35">
        <v>0.94891867558097909</v>
      </c>
      <c r="AT20" s="35">
        <v>0.93974905303030309</v>
      </c>
      <c r="AU20" s="35">
        <v>0.96760169800742202</v>
      </c>
      <c r="AV20" s="35">
        <v>0.99894955266461494</v>
      </c>
      <c r="AW20" s="35">
        <v>1</v>
      </c>
      <c r="AX20" s="35">
        <v>1</v>
      </c>
      <c r="AY20" s="35">
        <v>1</v>
      </c>
    </row>
    <row r="21" spans="3:51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si="13"/>
        <v>55.311800000000005</v>
      </c>
      <c r="AB21">
        <v>55.311800000000005</v>
      </c>
      <c r="AJ21" s="1">
        <v>2020</v>
      </c>
      <c r="AK21" s="24">
        <f t="shared" si="14"/>
        <v>0.94891867558097909</v>
      </c>
      <c r="AL21" s="24">
        <f t="shared" si="14"/>
        <v>5.1081324419020892E-2</v>
      </c>
      <c r="AM21">
        <f t="shared" ref="AM21:AM27" si="15">+SUM(AK21:AL21)</f>
        <v>1</v>
      </c>
      <c r="AQ21" t="str">
        <v>GLP</v>
      </c>
      <c r="AR21" s="35">
        <v>5.0852827372815664E-2</v>
      </c>
      <c r="AS21" s="35">
        <v>5.1081324419020892E-2</v>
      </c>
      <c r="AT21" s="35">
        <v>6.0250946969696968E-2</v>
      </c>
      <c r="AU21" s="35">
        <v>3.2398301992577885E-2</v>
      </c>
      <c r="AV21" s="35">
        <v>1.050447335385154E-3</v>
      </c>
      <c r="AW21" s="35">
        <v>0</v>
      </c>
      <c r="AX21" s="35">
        <v>0</v>
      </c>
      <c r="AY21" s="35">
        <v>0</v>
      </c>
    </row>
    <row r="22" spans="3:51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3"/>
        <v>54.0672</v>
      </c>
      <c r="AB22">
        <v>54.0672</v>
      </c>
      <c r="AJ22" s="1">
        <v>2025</v>
      </c>
      <c r="AK22" s="24">
        <f t="shared" si="14"/>
        <v>0.93974905303030309</v>
      </c>
      <c r="AL22" s="24">
        <f t="shared" si="14"/>
        <v>6.0250946969696968E-2</v>
      </c>
      <c r="AM22">
        <f t="shared" si="15"/>
        <v>1</v>
      </c>
    </row>
    <row r="23" spans="3:51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3"/>
        <v>44.946800000000003</v>
      </c>
      <c r="AB23">
        <v>44.946800000000003</v>
      </c>
      <c r="AJ23" s="1">
        <v>2030</v>
      </c>
      <c r="AK23" s="24">
        <f t="shared" si="14"/>
        <v>0.96760169800742202</v>
      </c>
      <c r="AL23" s="24">
        <f t="shared" si="14"/>
        <v>3.2398301992577885E-2</v>
      </c>
      <c r="AM23">
        <f t="shared" si="15"/>
        <v>0.99999999999999989</v>
      </c>
    </row>
    <row r="24" spans="3:51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3"/>
        <v>50.264299999999999</v>
      </c>
      <c r="AB24">
        <v>50.264299999999999</v>
      </c>
      <c r="AJ24" s="1">
        <v>2035</v>
      </c>
      <c r="AK24" s="24">
        <f t="shared" si="14"/>
        <v>0.99894955266461494</v>
      </c>
      <c r="AL24" s="24">
        <f t="shared" si="14"/>
        <v>1.050447335385154E-3</v>
      </c>
      <c r="AM24">
        <f t="shared" si="15"/>
        <v>1</v>
      </c>
    </row>
    <row r="25" spans="3:51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3"/>
        <v>60.496299999999998</v>
      </c>
      <c r="AB25">
        <v>60.496299999999998</v>
      </c>
      <c r="AJ25" s="1">
        <v>2040</v>
      </c>
      <c r="AK25" s="24">
        <f t="shared" si="14"/>
        <v>1</v>
      </c>
      <c r="AL25" s="24">
        <f t="shared" si="14"/>
        <v>0</v>
      </c>
      <c r="AM25">
        <f t="shared" si="15"/>
        <v>1</v>
      </c>
    </row>
    <row r="26" spans="3:51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3"/>
        <v>72.998800000000003</v>
      </c>
      <c r="AB26">
        <v>72.998800000000003</v>
      </c>
      <c r="AJ26" s="1">
        <v>2045</v>
      </c>
      <c r="AK26" s="24">
        <f t="shared" si="14"/>
        <v>1</v>
      </c>
      <c r="AL26" s="24">
        <f t="shared" si="14"/>
        <v>0</v>
      </c>
      <c r="AM26">
        <f t="shared" si="15"/>
        <v>1</v>
      </c>
    </row>
    <row r="27" spans="3:51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3"/>
        <v>88.119699999999995</v>
      </c>
      <c r="AB27">
        <v>88.119699999999995</v>
      </c>
      <c r="AJ27" s="1">
        <v>2050</v>
      </c>
      <c r="AK27" s="24">
        <f t="shared" si="14"/>
        <v>1</v>
      </c>
      <c r="AL27" s="24">
        <f t="shared" si="14"/>
        <v>0</v>
      </c>
      <c r="AM27">
        <f t="shared" si="15"/>
        <v>1</v>
      </c>
    </row>
    <row r="31" spans="3:51" ht="15.75" thickBot="1" x14ac:dyDescent="0.3">
      <c r="C31" t="s">
        <v>9</v>
      </c>
      <c r="D31" t="s">
        <v>22</v>
      </c>
      <c r="V31" t="s">
        <v>9</v>
      </c>
      <c r="W31" t="s">
        <v>22</v>
      </c>
      <c r="AJ31" t="s">
        <v>9</v>
      </c>
      <c r="AK31" t="s">
        <v>22</v>
      </c>
    </row>
    <row r="32" spans="3:51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J32" s="1" t="s">
        <v>0</v>
      </c>
      <c r="AK32" s="1" t="s">
        <v>4</v>
      </c>
      <c r="AL32" s="1" t="s">
        <v>7</v>
      </c>
      <c r="AQ32" t="str" cm="1">
        <f t="array" ref="AQ32:AY34">+TRANSPOSE(AJ32:AL40)</f>
        <v>Año</v>
      </c>
      <c r="AR32">
        <v>2019</v>
      </c>
      <c r="AS32">
        <v>2020</v>
      </c>
      <c r="AT32">
        <v>2025</v>
      </c>
      <c r="AU32">
        <v>2030</v>
      </c>
      <c r="AV32">
        <v>2035</v>
      </c>
      <c r="AW32">
        <v>2040</v>
      </c>
      <c r="AX32">
        <v>2045</v>
      </c>
      <c r="AY32">
        <v>2050</v>
      </c>
    </row>
    <row r="33" spans="3:56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B33">
        <v>69.341300000000004</v>
      </c>
      <c r="AJ33" s="1">
        <v>2019</v>
      </c>
      <c r="AK33" s="24">
        <f t="shared" ref="AK33:AL40" si="16">+W33/$Y33</f>
        <v>0.73862618670258562</v>
      </c>
      <c r="AL33" s="24">
        <f t="shared" si="16"/>
        <v>0.26137381329741433</v>
      </c>
      <c r="AM33">
        <f>+SUM(AK33:AL33)</f>
        <v>1</v>
      </c>
      <c r="AQ33" t="str">
        <v>Gas Natural</v>
      </c>
      <c r="AR33" s="35">
        <v>0.73862618670258562</v>
      </c>
      <c r="AS33" s="35">
        <v>0.73714879231338193</v>
      </c>
      <c r="AT33" s="35">
        <v>0.77092060048158928</v>
      </c>
      <c r="AU33" s="35">
        <v>0.77283180112718453</v>
      </c>
      <c r="AV33" s="35">
        <v>0.57300144898651739</v>
      </c>
      <c r="AW33" s="35">
        <v>0</v>
      </c>
      <c r="AX33" s="35">
        <v>0</v>
      </c>
      <c r="AY33" s="35">
        <v>0</v>
      </c>
    </row>
    <row r="34" spans="3:56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7">+SUM(W34:X34)</f>
        <v>69.898099999999999</v>
      </c>
      <c r="AB34">
        <v>69.898099999999999</v>
      </c>
      <c r="AJ34" s="1">
        <v>2020</v>
      </c>
      <c r="AK34" s="24">
        <f t="shared" si="16"/>
        <v>0.73714879231338193</v>
      </c>
      <c r="AL34" s="24">
        <f t="shared" si="16"/>
        <v>0.26285120768661813</v>
      </c>
      <c r="AM34">
        <f t="shared" ref="AM34:AM40" si="18">+SUM(AK34:AL34)</f>
        <v>1</v>
      </c>
      <c r="AQ34" t="str">
        <v>GLP</v>
      </c>
      <c r="AR34" s="35">
        <v>0.26137381329741433</v>
      </c>
      <c r="AS34" s="35">
        <v>0.26285120768661813</v>
      </c>
      <c r="AT34" s="35">
        <v>0.22907939951841078</v>
      </c>
      <c r="AU34" s="35">
        <v>0.2271681988728155</v>
      </c>
      <c r="AV34" s="35">
        <v>0.42699855101348255</v>
      </c>
      <c r="AW34" s="35">
        <v>1</v>
      </c>
      <c r="AX34" s="35">
        <v>1</v>
      </c>
      <c r="AY34" s="35">
        <v>1</v>
      </c>
    </row>
    <row r="35" spans="3:56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7"/>
        <v>63.788799999999995</v>
      </c>
      <c r="AB35">
        <v>63.788799999999995</v>
      </c>
      <c r="AJ35" s="1">
        <v>2025</v>
      </c>
      <c r="AK35" s="24">
        <f t="shared" si="16"/>
        <v>0.77092060048158928</v>
      </c>
      <c r="AL35" s="24">
        <f t="shared" si="16"/>
        <v>0.22907939951841078</v>
      </c>
      <c r="AM35">
        <f t="shared" si="18"/>
        <v>1</v>
      </c>
    </row>
    <row r="36" spans="3:56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7"/>
        <v>38.0062</v>
      </c>
      <c r="AB36">
        <v>38.0062</v>
      </c>
      <c r="AJ36" s="1">
        <v>2030</v>
      </c>
      <c r="AK36" s="24">
        <f t="shared" si="16"/>
        <v>0.77283180112718453</v>
      </c>
      <c r="AL36" s="24">
        <f t="shared" si="16"/>
        <v>0.2271681988728155</v>
      </c>
      <c r="AM36">
        <f t="shared" si="18"/>
        <v>1</v>
      </c>
    </row>
    <row r="37" spans="3:56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7"/>
        <v>18.564700000000002</v>
      </c>
      <c r="AB37">
        <v>18.564700000000002</v>
      </c>
      <c r="AJ37" s="1">
        <v>2035</v>
      </c>
      <c r="AK37" s="24">
        <f t="shared" si="16"/>
        <v>0.57300144898651739</v>
      </c>
      <c r="AL37" s="24">
        <f t="shared" si="16"/>
        <v>0.42699855101348255</v>
      </c>
      <c r="AM37">
        <f t="shared" si="18"/>
        <v>1</v>
      </c>
    </row>
    <row r="38" spans="3:56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7"/>
        <v>7.9062000000000001</v>
      </c>
      <c r="AB38">
        <v>7.9062000000000001</v>
      </c>
      <c r="AJ38" s="1">
        <v>2040</v>
      </c>
      <c r="AK38" s="24">
        <f t="shared" si="16"/>
        <v>0</v>
      </c>
      <c r="AL38" s="24">
        <f t="shared" si="16"/>
        <v>1</v>
      </c>
      <c r="AM38">
        <f t="shared" si="18"/>
        <v>1</v>
      </c>
    </row>
    <row r="39" spans="3:56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7"/>
        <v>7.9055999999999997</v>
      </c>
      <c r="AB39">
        <v>7.9055999999999997</v>
      </c>
      <c r="AJ39" s="1">
        <v>2045</v>
      </c>
      <c r="AK39" s="24">
        <f t="shared" si="16"/>
        <v>0</v>
      </c>
      <c r="AL39" s="24">
        <f t="shared" si="16"/>
        <v>1</v>
      </c>
      <c r="AM39">
        <f t="shared" si="18"/>
        <v>1</v>
      </c>
    </row>
    <row r="40" spans="3:56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7"/>
        <v>7.4988999999999999</v>
      </c>
      <c r="AB40">
        <v>7.4988999999999999</v>
      </c>
      <c r="AJ40" s="1">
        <v>2050</v>
      </c>
      <c r="AK40" s="24">
        <f t="shared" si="16"/>
        <v>0</v>
      </c>
      <c r="AL40" s="24">
        <f t="shared" si="16"/>
        <v>1</v>
      </c>
      <c r="AM40">
        <f t="shared" si="18"/>
        <v>1</v>
      </c>
    </row>
    <row r="46" spans="3:56" ht="15.75" thickBot="1" x14ac:dyDescent="0.3">
      <c r="C46" t="s">
        <v>19</v>
      </c>
      <c r="D46" t="s">
        <v>23</v>
      </c>
      <c r="V46" t="s">
        <v>19</v>
      </c>
      <c r="W46" t="s">
        <v>23</v>
      </c>
      <c r="AJ46" t="s">
        <v>19</v>
      </c>
      <c r="AK46" t="s">
        <v>23</v>
      </c>
    </row>
    <row r="47" spans="3:56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J47" s="1" t="s">
        <v>0</v>
      </c>
      <c r="AK47" s="1" t="s">
        <v>1</v>
      </c>
      <c r="AL47" s="1" t="s">
        <v>2</v>
      </c>
      <c r="AM47" s="1" t="s">
        <v>4</v>
      </c>
      <c r="AN47" s="1" t="s">
        <v>10</v>
      </c>
      <c r="AO47" s="1" t="s">
        <v>7</v>
      </c>
      <c r="AP47" s="1" t="s">
        <v>13</v>
      </c>
      <c r="AQ47" s="1" t="s">
        <v>14</v>
      </c>
      <c r="AR47" s="1" t="s">
        <v>18</v>
      </c>
      <c r="AV47" t="str" cm="1">
        <f t="array" ref="AV47:BD55">+TRANSPOSE(AJ47:AR55)</f>
        <v>Año</v>
      </c>
      <c r="AW47">
        <v>2019</v>
      </c>
      <c r="AX47">
        <v>2020</v>
      </c>
      <c r="AY47">
        <v>2025</v>
      </c>
      <c r="AZ47">
        <v>2030</v>
      </c>
      <c r="BA47">
        <v>2035</v>
      </c>
      <c r="BB47">
        <v>2040</v>
      </c>
      <c r="BC47">
        <v>2045</v>
      </c>
      <c r="BD47">
        <v>2050</v>
      </c>
    </row>
    <row r="48" spans="3:56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G48">
        <v>105.9659</v>
      </c>
      <c r="AJ48" s="1">
        <v>2019</v>
      </c>
      <c r="AK48" s="24">
        <f t="shared" ref="AK48:AR48" si="20">+W48/$AE48</f>
        <v>2.3815208477444158E-2</v>
      </c>
      <c r="AL48" s="24">
        <f t="shared" si="20"/>
        <v>2.0733084888629265E-3</v>
      </c>
      <c r="AM48" s="24">
        <f t="shared" si="20"/>
        <v>0.92987932910492899</v>
      </c>
      <c r="AN48" s="24">
        <f t="shared" si="20"/>
        <v>3.7747992514573081E-5</v>
      </c>
      <c r="AO48" s="24">
        <f t="shared" si="20"/>
        <v>3.934284519831379E-2</v>
      </c>
      <c r="AP48" s="24">
        <f t="shared" si="20"/>
        <v>4.1598287751059542E-3</v>
      </c>
      <c r="AQ48" s="24">
        <f t="shared" si="20"/>
        <v>6.9173196282955177E-4</v>
      </c>
      <c r="AR48" s="24">
        <f t="shared" si="20"/>
        <v>0</v>
      </c>
      <c r="AS48">
        <f t="shared" ref="AS48:AS55" si="21">+SUM(AK48:AR48)</f>
        <v>0.99999999999999989</v>
      </c>
      <c r="AV48" t="str">
        <v>Diésel</v>
      </c>
      <c r="AW48" s="35">
        <v>2.3815208477444158E-2</v>
      </c>
      <c r="AX48" s="35">
        <v>2.229784403474367E-2</v>
      </c>
      <c r="AY48" s="35">
        <v>1.3913012996345599E-2</v>
      </c>
      <c r="AZ48" s="35">
        <v>6.2035191203109498E-3</v>
      </c>
      <c r="BA48" s="35">
        <v>4.6787656074508211E-3</v>
      </c>
      <c r="BB48" s="35">
        <v>3.1693536462588964E-3</v>
      </c>
      <c r="BC48" s="35">
        <v>1.7208501930142783E-3</v>
      </c>
      <c r="BD48" s="35">
        <v>1.6342224068375486E-4</v>
      </c>
    </row>
    <row r="49" spans="3:56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9"/>
        <v>98.619399999999999</v>
      </c>
      <c r="AG49">
        <v>98.619399999999999</v>
      </c>
      <c r="AJ49" s="1">
        <v>2020</v>
      </c>
      <c r="AK49" s="24">
        <f t="shared" ref="AK49:AK55" si="22">+W49/$AE49</f>
        <v>2.229784403474367E-2</v>
      </c>
      <c r="AL49" s="24">
        <f t="shared" ref="AL49:AR55" si="23">+X49/$AE49</f>
        <v>4.5913887125656819E-3</v>
      </c>
      <c r="AM49" s="24">
        <f t="shared" si="23"/>
        <v>0.92787524564132418</v>
      </c>
      <c r="AN49" s="24">
        <f t="shared" si="23"/>
        <v>3.9545971685084271E-5</v>
      </c>
      <c r="AO49" s="24">
        <f t="shared" si="23"/>
        <v>4.0992948649048767E-2</v>
      </c>
      <c r="AP49" s="24">
        <f t="shared" si="23"/>
        <v>3.5023534923148995E-3</v>
      </c>
      <c r="AQ49" s="24">
        <f t="shared" si="23"/>
        <v>7.0067349831777514E-4</v>
      </c>
      <c r="AR49" s="24">
        <f t="shared" si="23"/>
        <v>0</v>
      </c>
      <c r="AS49">
        <f t="shared" si="21"/>
        <v>1</v>
      </c>
      <c r="AV49" t="str">
        <v>Gasolina</v>
      </c>
      <c r="AW49" s="35">
        <v>2.0733084888629265E-3</v>
      </c>
      <c r="AX49" s="35">
        <v>4.5913887125656819E-3</v>
      </c>
      <c r="AY49" s="35">
        <v>3.3783487717883782E-3</v>
      </c>
      <c r="AZ49" s="35">
        <v>1.7902060557512646E-3</v>
      </c>
      <c r="BA49" s="35">
        <v>1.6755816637882767E-3</v>
      </c>
      <c r="BB49" s="35">
        <v>1.6683289082165789E-3</v>
      </c>
      <c r="BC49" s="35">
        <v>1.7261353594547398E-3</v>
      </c>
      <c r="BD49" s="35">
        <v>1.7811611362131437E-3</v>
      </c>
    </row>
    <row r="50" spans="3:56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9"/>
        <v>114.10899999999999</v>
      </c>
      <c r="AG50">
        <v>114.10899999999999</v>
      </c>
      <c r="AJ50" s="1">
        <v>2025</v>
      </c>
      <c r="AK50" s="24">
        <f t="shared" si="22"/>
        <v>1.3913012996345599E-2</v>
      </c>
      <c r="AL50" s="24">
        <f t="shared" si="23"/>
        <v>3.3783487717883782E-3</v>
      </c>
      <c r="AM50" s="24">
        <f t="shared" si="23"/>
        <v>0.94452234267235713</v>
      </c>
      <c r="AN50" s="24">
        <f t="shared" si="23"/>
        <v>2.1908876600443436E-5</v>
      </c>
      <c r="AO50" s="24">
        <f t="shared" si="23"/>
        <v>3.5195295726016353E-2</v>
      </c>
      <c r="AP50" s="24">
        <f t="shared" si="23"/>
        <v>2.4651867950818956E-3</v>
      </c>
      <c r="AQ50" s="24">
        <f t="shared" si="23"/>
        <v>3.2950950407066928E-4</v>
      </c>
      <c r="AR50" s="24">
        <f t="shared" si="23"/>
        <v>1.7439465773952978E-4</v>
      </c>
      <c r="AS50">
        <f t="shared" si="21"/>
        <v>0.99999999999999989</v>
      </c>
      <c r="AV50" t="str">
        <v>Gas Natural</v>
      </c>
      <c r="AW50" s="35">
        <v>0.92987932910492899</v>
      </c>
      <c r="AX50" s="35">
        <v>0.92787524564132418</v>
      </c>
      <c r="AY50" s="35">
        <v>0.94452234267235713</v>
      </c>
      <c r="AZ50" s="35">
        <v>0.80541142879682992</v>
      </c>
      <c r="BA50" s="35">
        <v>0.73652544616169935</v>
      </c>
      <c r="BB50" s="35">
        <v>0.66412745278811813</v>
      </c>
      <c r="BC50" s="35">
        <v>0.65541349028163587</v>
      </c>
      <c r="BD50" s="35">
        <v>0.64728064449587286</v>
      </c>
    </row>
    <row r="51" spans="3:56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9"/>
        <v>131.82839999999999</v>
      </c>
      <c r="AG51">
        <v>131.82839999999999</v>
      </c>
      <c r="AJ51" s="1">
        <v>2030</v>
      </c>
      <c r="AK51" s="24">
        <f t="shared" si="22"/>
        <v>6.2035191203109498E-3</v>
      </c>
      <c r="AL51" s="24">
        <f t="shared" si="23"/>
        <v>1.7902060557512646E-3</v>
      </c>
      <c r="AM51" s="24">
        <f t="shared" si="23"/>
        <v>0.80541142879682992</v>
      </c>
      <c r="AN51" s="24">
        <f t="shared" si="23"/>
        <v>6.8270569922717723E-6</v>
      </c>
      <c r="AO51" s="24">
        <f t="shared" si="23"/>
        <v>2.9614256108698885E-2</v>
      </c>
      <c r="AP51" s="24">
        <f t="shared" si="23"/>
        <v>1.3851340075431396E-3</v>
      </c>
      <c r="AQ51" s="24">
        <f t="shared" si="23"/>
        <v>0</v>
      </c>
      <c r="AR51" s="24">
        <f t="shared" si="23"/>
        <v>0.15558862885387367</v>
      </c>
      <c r="AS51">
        <f t="shared" si="21"/>
        <v>1</v>
      </c>
      <c r="AV51" t="str">
        <v>Kerosene-Jet</v>
      </c>
      <c r="AW51" s="35">
        <v>3.7747992514573081E-5</v>
      </c>
      <c r="AX51" s="35">
        <v>3.9545971685084271E-5</v>
      </c>
      <c r="AY51" s="35">
        <v>2.1908876600443436E-5</v>
      </c>
      <c r="AZ51" s="35">
        <v>6.8270569922717723E-6</v>
      </c>
      <c r="BA51" s="35">
        <v>6.0930242319573703E-6</v>
      </c>
      <c r="BB51" s="35">
        <v>5.3018927167899754E-6</v>
      </c>
      <c r="BC51" s="35">
        <v>4.7566497964153876E-6</v>
      </c>
      <c r="BD51" s="35">
        <v>4.2386171935267829E-6</v>
      </c>
    </row>
    <row r="52" spans="3:56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9"/>
        <v>147.7099</v>
      </c>
      <c r="AG52">
        <v>147.7099</v>
      </c>
      <c r="AJ52" s="1">
        <v>2035</v>
      </c>
      <c r="AK52" s="24">
        <f t="shared" si="22"/>
        <v>4.6787656074508211E-3</v>
      </c>
      <c r="AL52" s="24">
        <f t="shared" si="23"/>
        <v>1.6755816637882767E-3</v>
      </c>
      <c r="AM52" s="24">
        <f t="shared" si="23"/>
        <v>0.73652544616169935</v>
      </c>
      <c r="AN52" s="24">
        <f t="shared" si="23"/>
        <v>6.0930242319573703E-6</v>
      </c>
      <c r="AO52" s="24">
        <f t="shared" si="23"/>
        <v>2.6784934523684599E-2</v>
      </c>
      <c r="AP52" s="24">
        <f t="shared" si="23"/>
        <v>1.3716074548828481E-3</v>
      </c>
      <c r="AQ52" s="24">
        <f t="shared" si="23"/>
        <v>0</v>
      </c>
      <c r="AR52" s="24">
        <f t="shared" si="23"/>
        <v>0.22895757156426208</v>
      </c>
      <c r="AS52">
        <f t="shared" si="21"/>
        <v>0.99999999999999989</v>
      </c>
      <c r="AV52" t="str">
        <v>GLP</v>
      </c>
      <c r="AW52" s="35">
        <v>3.934284519831379E-2</v>
      </c>
      <c r="AX52" s="35">
        <v>4.0992948649048767E-2</v>
      </c>
      <c r="AY52" s="35">
        <v>3.5195295726016353E-2</v>
      </c>
      <c r="AZ52" s="35">
        <v>2.9614256108698885E-2</v>
      </c>
      <c r="BA52" s="35">
        <v>2.6784934523684599E-2</v>
      </c>
      <c r="BB52" s="35">
        <v>2.3821403976537359E-2</v>
      </c>
      <c r="BC52" s="35">
        <v>2.1926041494898754E-2</v>
      </c>
      <c r="BD52" s="35">
        <v>2.0125425392331111E-2</v>
      </c>
    </row>
    <row r="53" spans="3:56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9"/>
        <v>169.75069999999999</v>
      </c>
      <c r="AG53">
        <v>169.75069999999999</v>
      </c>
      <c r="AJ53" s="1">
        <v>2040</v>
      </c>
      <c r="AK53" s="24">
        <f t="shared" si="22"/>
        <v>3.1693536462588964E-3</v>
      </c>
      <c r="AL53" s="24">
        <f t="shared" si="23"/>
        <v>1.6683289082165789E-3</v>
      </c>
      <c r="AM53" s="24">
        <f t="shared" si="23"/>
        <v>0.66412745278811813</v>
      </c>
      <c r="AN53" s="24">
        <f t="shared" si="23"/>
        <v>5.3018927167899754E-6</v>
      </c>
      <c r="AO53" s="24">
        <f t="shared" si="23"/>
        <v>2.3821403976537359E-2</v>
      </c>
      <c r="AP53" s="24">
        <f t="shared" si="23"/>
        <v>1.369655618504077E-3</v>
      </c>
      <c r="AQ53" s="24">
        <f t="shared" si="23"/>
        <v>0</v>
      </c>
      <c r="AR53" s="24">
        <f t="shared" si="23"/>
        <v>0.30583850316964822</v>
      </c>
      <c r="AS53">
        <f t="shared" si="21"/>
        <v>1</v>
      </c>
      <c r="AV53" t="str">
        <v>Fuel Oil</v>
      </c>
      <c r="AW53" s="35">
        <v>4.1598287751059542E-3</v>
      </c>
      <c r="AX53" s="35">
        <v>3.5023534923148995E-3</v>
      </c>
      <c r="AY53" s="35">
        <v>2.4651867950818956E-3</v>
      </c>
      <c r="AZ53" s="35">
        <v>1.3851340075431396E-3</v>
      </c>
      <c r="BA53" s="35">
        <v>1.3716074548828481E-3</v>
      </c>
      <c r="BB53" s="35">
        <v>1.369655618504077E-3</v>
      </c>
      <c r="BC53" s="35">
        <v>1.4185386726198782E-3</v>
      </c>
      <c r="BD53" s="35">
        <v>1.4651486765624247E-3</v>
      </c>
    </row>
    <row r="54" spans="3:56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9"/>
        <v>189.20880000000002</v>
      </c>
      <c r="AG54">
        <v>189.20880000000002</v>
      </c>
      <c r="AJ54" s="1">
        <v>2045</v>
      </c>
      <c r="AK54" s="24">
        <f t="shared" si="22"/>
        <v>1.7208501930142783E-3</v>
      </c>
      <c r="AL54" s="24">
        <f t="shared" si="23"/>
        <v>1.7261353594547398E-3</v>
      </c>
      <c r="AM54" s="24">
        <f t="shared" si="23"/>
        <v>0.65541349028163587</v>
      </c>
      <c r="AN54" s="24">
        <f t="shared" si="23"/>
        <v>4.7566497964153876E-6</v>
      </c>
      <c r="AO54" s="24">
        <f t="shared" si="23"/>
        <v>2.1926041494898754E-2</v>
      </c>
      <c r="AP54" s="24">
        <f t="shared" si="23"/>
        <v>1.4185386726198782E-3</v>
      </c>
      <c r="AQ54" s="24">
        <f t="shared" si="23"/>
        <v>0</v>
      </c>
      <c r="AR54" s="24">
        <f t="shared" si="23"/>
        <v>0.31779018734857994</v>
      </c>
      <c r="AS54">
        <f t="shared" si="21"/>
        <v>0.99999999999999978</v>
      </c>
      <c r="AV54" t="str">
        <v>Petróleo</v>
      </c>
      <c r="AW54" s="35">
        <v>6.9173196282955177E-4</v>
      </c>
      <c r="AX54" s="35">
        <v>7.0067349831777514E-4</v>
      </c>
      <c r="AY54" s="35">
        <v>3.2950950407066928E-4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</row>
    <row r="55" spans="3:56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9"/>
        <v>212.33340000000004</v>
      </c>
      <c r="AG55">
        <v>212.33340000000004</v>
      </c>
      <c r="AJ55" s="1">
        <v>2050</v>
      </c>
      <c r="AK55" s="24">
        <f t="shared" si="22"/>
        <v>1.6342224068375486E-4</v>
      </c>
      <c r="AL55" s="24">
        <f t="shared" si="23"/>
        <v>1.7811611362131437E-3</v>
      </c>
      <c r="AM55" s="24">
        <f t="shared" si="23"/>
        <v>0.64728064449587286</v>
      </c>
      <c r="AN55" s="24">
        <f t="shared" si="23"/>
        <v>4.2386171935267829E-6</v>
      </c>
      <c r="AO55" s="24">
        <f t="shared" si="23"/>
        <v>2.0125425392331111E-2</v>
      </c>
      <c r="AP55" s="24">
        <f t="shared" si="23"/>
        <v>1.4651486765624247E-3</v>
      </c>
      <c r="AQ55" s="24">
        <f t="shared" si="23"/>
        <v>0</v>
      </c>
      <c r="AR55" s="24">
        <f t="shared" si="23"/>
        <v>0.32917995944114298</v>
      </c>
      <c r="AS55">
        <f t="shared" si="21"/>
        <v>0.99999999999999978</v>
      </c>
      <c r="AV55" t="str">
        <v>Hidrógeno</v>
      </c>
      <c r="AW55" s="35">
        <v>0</v>
      </c>
      <c r="AX55" s="35">
        <v>0</v>
      </c>
      <c r="AY55" s="35">
        <v>1.7439465773952978E-4</v>
      </c>
      <c r="AZ55" s="35">
        <v>0.15558862885387367</v>
      </c>
      <c r="BA55" s="35">
        <v>0.22895757156426208</v>
      </c>
      <c r="BB55" s="35">
        <v>0.30583850316964822</v>
      </c>
      <c r="BC55" s="35">
        <v>0.31779018734857994</v>
      </c>
      <c r="BD55" s="35">
        <v>0.32917995944114298</v>
      </c>
    </row>
    <row r="61" spans="3:56" ht="15.75" thickBot="1" x14ac:dyDescent="0.3"/>
    <row r="62" spans="3:56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J62" s="1" t="s">
        <v>21</v>
      </c>
      <c r="AK62" t="s">
        <v>23</v>
      </c>
      <c r="AL62" s="1"/>
      <c r="AM62" s="1"/>
      <c r="AN62" s="1"/>
      <c r="AO62" s="1"/>
      <c r="AP62" s="1"/>
      <c r="AQ62" s="1"/>
      <c r="AR62" s="1"/>
      <c r="AS62" s="1"/>
      <c r="AV62" t="str" cm="1">
        <f t="array" ref="AV62:BD70">+TRANSPOSE(AJ63:AR71)</f>
        <v>Año</v>
      </c>
      <c r="AW62">
        <v>2019</v>
      </c>
      <c r="AX62">
        <v>2020</v>
      </c>
      <c r="AY62">
        <v>2025</v>
      </c>
      <c r="AZ62">
        <v>2030</v>
      </c>
      <c r="BA62">
        <v>2035</v>
      </c>
      <c r="BB62">
        <v>2040</v>
      </c>
      <c r="BC62">
        <v>2045</v>
      </c>
      <c r="BD62">
        <v>2050</v>
      </c>
    </row>
    <row r="63" spans="3:56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J63" s="1" t="s">
        <v>0</v>
      </c>
      <c r="AK63" s="1" t="s">
        <v>1</v>
      </c>
      <c r="AL63" s="1" t="s">
        <v>2</v>
      </c>
      <c r="AM63" s="1" t="s">
        <v>4</v>
      </c>
      <c r="AN63" s="1" t="s">
        <v>10</v>
      </c>
      <c r="AO63" s="1" t="s">
        <v>7</v>
      </c>
      <c r="AP63" s="1" t="s">
        <v>13</v>
      </c>
      <c r="AQ63" s="1" t="s">
        <v>20</v>
      </c>
      <c r="AR63" s="1" t="s">
        <v>18</v>
      </c>
      <c r="AV63" t="str">
        <v>Diésel</v>
      </c>
      <c r="AW63" s="35">
        <v>0.42556332971371874</v>
      </c>
      <c r="AX63" s="35">
        <v>0.43875733275414347</v>
      </c>
      <c r="AY63" s="35">
        <v>0.45035521330209333</v>
      </c>
      <c r="AZ63" s="35">
        <v>0.46181170845465164</v>
      </c>
      <c r="BA63" s="35">
        <v>0.45939877241954008</v>
      </c>
      <c r="BB63" s="35">
        <v>0.43014861144267835</v>
      </c>
      <c r="BC63" s="35">
        <v>0.37486176266182086</v>
      </c>
      <c r="BD63" s="35">
        <v>0.30944250942847534</v>
      </c>
    </row>
    <row r="64" spans="3:56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4">+SUM(W64:AD64)</f>
        <v>574.73889999999994</v>
      </c>
      <c r="AG64">
        <v>574.73889999999994</v>
      </c>
      <c r="AJ64" s="1">
        <v>2019</v>
      </c>
      <c r="AK64" s="24">
        <f t="shared" ref="AK64:AR64" si="25">+W64/$AE64</f>
        <v>0.42556332971371874</v>
      </c>
      <c r="AL64" s="24">
        <f t="shared" si="25"/>
        <v>0.43290649023408723</v>
      </c>
      <c r="AM64" s="24">
        <f t="shared" si="25"/>
        <v>3.638539169699493E-2</v>
      </c>
      <c r="AN64" s="24">
        <f t="shared" si="25"/>
        <v>0.10288236971605716</v>
      </c>
      <c r="AO64" s="24">
        <f t="shared" si="25"/>
        <v>5.4111527860738156E-5</v>
      </c>
      <c r="AP64" s="24">
        <f t="shared" si="25"/>
        <v>1.2957188037907301E-3</v>
      </c>
      <c r="AQ64" s="24">
        <f t="shared" si="25"/>
        <v>9.1258830749058398E-4</v>
      </c>
      <c r="AR64" s="24">
        <f t="shared" si="25"/>
        <v>0</v>
      </c>
      <c r="AS64">
        <f t="shared" ref="AS64:AS71" si="26">+SUM(AK64:AR64)</f>
        <v>1.0000000000000002</v>
      </c>
      <c r="AV64" t="str">
        <v>Gasolina</v>
      </c>
      <c r="AW64" s="35">
        <v>0.43290649023408723</v>
      </c>
      <c r="AX64" s="35">
        <v>0.44296269507607156</v>
      </c>
      <c r="AY64" s="35">
        <v>0.42561381092951567</v>
      </c>
      <c r="AZ64" s="35">
        <v>0.39230830185162452</v>
      </c>
      <c r="BA64" s="35">
        <v>0.34082498701456904</v>
      </c>
      <c r="BB64" s="35">
        <v>0.27406242928687291</v>
      </c>
      <c r="BC64" s="35">
        <v>0.20805142683391364</v>
      </c>
      <c r="BD64" s="35">
        <v>0.14687318137688032</v>
      </c>
    </row>
    <row r="65" spans="3:56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4"/>
        <v>577.35809999999992</v>
      </c>
      <c r="AG65">
        <v>577.35809999999992</v>
      </c>
      <c r="AJ65" s="1">
        <v>2020</v>
      </c>
      <c r="AK65" s="24">
        <f t="shared" ref="AK65:AK71" si="27">+W65/$AE65</f>
        <v>0.43875733275414347</v>
      </c>
      <c r="AL65" s="24">
        <f t="shared" ref="AL65:AR71" si="28">+X65/$AE65</f>
        <v>0.44296269507607156</v>
      </c>
      <c r="AM65" s="24">
        <f t="shared" si="28"/>
        <v>3.4769755546860785E-2</v>
      </c>
      <c r="AN65" s="24">
        <f t="shared" si="28"/>
        <v>8.1887480231073229E-2</v>
      </c>
      <c r="AO65" s="24">
        <f t="shared" si="28"/>
        <v>5.2826833121419799E-5</v>
      </c>
      <c r="AP65" s="24">
        <f t="shared" si="28"/>
        <v>1.5588245839107482E-3</v>
      </c>
      <c r="AQ65" s="24">
        <f t="shared" si="28"/>
        <v>0</v>
      </c>
      <c r="AR65" s="24">
        <f t="shared" si="28"/>
        <v>1.1084974818920876E-5</v>
      </c>
      <c r="AS65">
        <f t="shared" si="26"/>
        <v>1.0000000000000002</v>
      </c>
      <c r="AV65" t="str">
        <v>Gas Natural</v>
      </c>
      <c r="AW65" s="35">
        <v>3.638539169699493E-2</v>
      </c>
      <c r="AX65" s="35">
        <v>3.4769755546860785E-2</v>
      </c>
      <c r="AY65" s="35">
        <v>2.6206088904079453E-2</v>
      </c>
      <c r="AZ65" s="35">
        <v>2.5353871240987615E-2</v>
      </c>
      <c r="BA65" s="35">
        <v>3.9295538881349151E-2</v>
      </c>
      <c r="BB65" s="35">
        <v>7.5994452374206489E-2</v>
      </c>
      <c r="BC65" s="35">
        <v>0.12796123546939814</v>
      </c>
      <c r="BD65" s="35">
        <v>0.1826924856020033</v>
      </c>
    </row>
    <row r="66" spans="3:56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4"/>
        <v>605.93169999999998</v>
      </c>
      <c r="AG66">
        <v>605.93169999999998</v>
      </c>
      <c r="AJ66" s="1">
        <v>2025</v>
      </c>
      <c r="AK66" s="24">
        <f t="shared" si="27"/>
        <v>0.45035521330209333</v>
      </c>
      <c r="AL66" s="24">
        <f t="shared" si="28"/>
        <v>0.42561381092951567</v>
      </c>
      <c r="AM66" s="24">
        <f t="shared" si="28"/>
        <v>2.6206088904079453E-2</v>
      </c>
      <c r="AN66" s="24">
        <f t="shared" si="28"/>
        <v>9.5640482252372677E-2</v>
      </c>
      <c r="AO66" s="24">
        <f t="shared" si="28"/>
        <v>5.9577671872919011E-5</v>
      </c>
      <c r="AP66" s="24">
        <f t="shared" si="28"/>
        <v>1.8206672468200624E-3</v>
      </c>
      <c r="AQ66" s="24">
        <f t="shared" si="28"/>
        <v>0</v>
      </c>
      <c r="AR66" s="24">
        <f t="shared" si="28"/>
        <v>3.0415969324595497E-4</v>
      </c>
      <c r="AS66">
        <f t="shared" si="26"/>
        <v>1</v>
      </c>
      <c r="AV66" t="str">
        <v>Kerosene-Jet</v>
      </c>
      <c r="AW66" s="35">
        <v>0.10288236971605716</v>
      </c>
      <c r="AX66" s="35">
        <v>8.1887480231073229E-2</v>
      </c>
      <c r="AY66" s="35">
        <v>9.5640482252372677E-2</v>
      </c>
      <c r="AZ66" s="35">
        <v>0.11505236282677034</v>
      </c>
      <c r="BA66" s="35">
        <v>0.14099923763228084</v>
      </c>
      <c r="BB66" s="35">
        <v>0.17160508275369818</v>
      </c>
      <c r="BC66" s="35">
        <v>0.20881799377728014</v>
      </c>
      <c r="BD66" s="35">
        <v>0.24927097977595086</v>
      </c>
    </row>
    <row r="67" spans="3:56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4"/>
        <v>601.9633</v>
      </c>
      <c r="AG67">
        <v>601.9633</v>
      </c>
      <c r="AJ67" s="1">
        <v>2030</v>
      </c>
      <c r="AK67" s="24">
        <f t="shared" si="27"/>
        <v>0.46181170845465164</v>
      </c>
      <c r="AL67" s="24">
        <f t="shared" si="28"/>
        <v>0.39230830185162452</v>
      </c>
      <c r="AM67" s="24">
        <f t="shared" si="28"/>
        <v>2.5353871240987615E-2</v>
      </c>
      <c r="AN67" s="24">
        <f t="shared" si="28"/>
        <v>0.11505236282677034</v>
      </c>
      <c r="AO67" s="24">
        <f t="shared" si="28"/>
        <v>1.0183345064391799E-4</v>
      </c>
      <c r="AP67" s="24">
        <f t="shared" si="28"/>
        <v>2.1901667427233519E-3</v>
      </c>
      <c r="AQ67" s="24">
        <f t="shared" si="28"/>
        <v>0</v>
      </c>
      <c r="AR67" s="24">
        <f t="shared" si="28"/>
        <v>3.1817554325986319E-3</v>
      </c>
      <c r="AS67">
        <f t="shared" si="26"/>
        <v>1</v>
      </c>
      <c r="AV67" t="str">
        <v>GLP</v>
      </c>
      <c r="AW67" s="35">
        <v>5.4111527860738156E-5</v>
      </c>
      <c r="AX67" s="35">
        <v>5.2826833121419799E-5</v>
      </c>
      <c r="AY67" s="35">
        <v>5.9577671872919011E-5</v>
      </c>
      <c r="AZ67" s="35">
        <v>1.0183345064391799E-4</v>
      </c>
      <c r="BA67" s="35">
        <v>3.5047478274391469E-4</v>
      </c>
      <c r="BB67" s="35">
        <v>9.630382430420878E-4</v>
      </c>
      <c r="BC67" s="35">
        <v>1.7366627616025936E-3</v>
      </c>
      <c r="BD67" s="35">
        <v>2.5366028722332056E-3</v>
      </c>
    </row>
    <row r="68" spans="3:56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4"/>
        <v>587.77409999999998</v>
      </c>
      <c r="AG68">
        <v>587.77409999999998</v>
      </c>
      <c r="AJ68" s="1">
        <v>2035</v>
      </c>
      <c r="AK68" s="24">
        <f t="shared" si="27"/>
        <v>0.45939877241954008</v>
      </c>
      <c r="AL68" s="24">
        <f t="shared" si="28"/>
        <v>0.34082498701456904</v>
      </c>
      <c r="AM68" s="24">
        <f t="shared" si="28"/>
        <v>3.9295538881349151E-2</v>
      </c>
      <c r="AN68" s="24">
        <f t="shared" si="28"/>
        <v>0.14099923763228084</v>
      </c>
      <c r="AO68" s="24">
        <f t="shared" si="28"/>
        <v>3.5047478274391469E-4</v>
      </c>
      <c r="AP68" s="24">
        <f t="shared" si="28"/>
        <v>2.6840243556155332E-3</v>
      </c>
      <c r="AQ68" s="24">
        <f t="shared" si="28"/>
        <v>0</v>
      </c>
      <c r="AR68" s="24">
        <f t="shared" si="28"/>
        <v>1.6446964913901446E-2</v>
      </c>
      <c r="AS68">
        <f t="shared" si="26"/>
        <v>0.99999999999999989</v>
      </c>
      <c r="AV68" t="str">
        <v>Fuel Oil</v>
      </c>
      <c r="AW68" s="35">
        <v>1.2957188037907301E-3</v>
      </c>
      <c r="AX68" s="35">
        <v>1.5588245839107482E-3</v>
      </c>
      <c r="AY68" s="35">
        <v>1.8206672468200624E-3</v>
      </c>
      <c r="AZ68" s="35">
        <v>2.1901667427233519E-3</v>
      </c>
      <c r="BA68" s="35">
        <v>2.6840243556155332E-3</v>
      </c>
      <c r="BB68" s="35">
        <v>3.2666547619397469E-3</v>
      </c>
      <c r="BC68" s="35">
        <v>3.9751294733146453E-3</v>
      </c>
      <c r="BD68" s="35">
        <v>4.74504627572168E-3</v>
      </c>
    </row>
    <row r="69" spans="3:56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4"/>
        <v>578.48169999999993</v>
      </c>
      <c r="AG69">
        <v>578.48169999999993</v>
      </c>
      <c r="AJ69" s="1">
        <v>2040</v>
      </c>
      <c r="AK69" s="24">
        <f t="shared" si="27"/>
        <v>0.43014861144267835</v>
      </c>
      <c r="AL69" s="24">
        <f t="shared" si="28"/>
        <v>0.27406242928687291</v>
      </c>
      <c r="AM69" s="24">
        <f t="shared" si="28"/>
        <v>7.5994452374206489E-2</v>
      </c>
      <c r="AN69" s="24">
        <f t="shared" si="28"/>
        <v>0.17160508275369818</v>
      </c>
      <c r="AO69" s="24">
        <f t="shared" si="28"/>
        <v>9.630382430420878E-4</v>
      </c>
      <c r="AP69" s="24">
        <f t="shared" si="28"/>
        <v>3.2666547619397469E-3</v>
      </c>
      <c r="AQ69" s="24">
        <f t="shared" si="28"/>
        <v>0</v>
      </c>
      <c r="AR69" s="24">
        <f t="shared" si="28"/>
        <v>4.3959731137562352E-2</v>
      </c>
      <c r="AS69">
        <f t="shared" si="26"/>
        <v>1</v>
      </c>
      <c r="AV69" t="str">
        <v>AVGAS</v>
      </c>
      <c r="AW69" s="35">
        <v>9.1258830749058398E-4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</row>
    <row r="70" spans="3:56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4"/>
        <v>569.94369999999992</v>
      </c>
      <c r="AG70">
        <v>569.94369999999992</v>
      </c>
      <c r="AJ70" s="1">
        <v>2045</v>
      </c>
      <c r="AK70" s="24">
        <f t="shared" si="27"/>
        <v>0.37486176266182086</v>
      </c>
      <c r="AL70" s="24">
        <f t="shared" si="28"/>
        <v>0.20805142683391364</v>
      </c>
      <c r="AM70" s="24">
        <f t="shared" si="28"/>
        <v>0.12796123546939814</v>
      </c>
      <c r="AN70" s="24">
        <f t="shared" si="28"/>
        <v>0.20881799377728014</v>
      </c>
      <c r="AO70" s="24">
        <f t="shared" si="28"/>
        <v>1.7366627616025936E-3</v>
      </c>
      <c r="AP70" s="24">
        <f t="shared" si="28"/>
        <v>3.9751294733146453E-3</v>
      </c>
      <c r="AQ70" s="24">
        <f t="shared" si="28"/>
        <v>0</v>
      </c>
      <c r="AR70" s="24">
        <f t="shared" si="28"/>
        <v>7.4595789022670139E-2</v>
      </c>
      <c r="AS70">
        <f t="shared" si="26"/>
        <v>1.0000000000000002</v>
      </c>
      <c r="AV70" t="str">
        <v>Hidrógeno</v>
      </c>
      <c r="AW70" s="35">
        <v>0</v>
      </c>
      <c r="AX70" s="35">
        <v>1.1084974818920876E-5</v>
      </c>
      <c r="AY70" s="35">
        <v>3.0415969324595497E-4</v>
      </c>
      <c r="AZ70" s="35">
        <v>3.1817554325986319E-3</v>
      </c>
      <c r="BA70" s="35">
        <v>1.6446964913901446E-2</v>
      </c>
      <c r="BB70" s="35">
        <v>4.3959731137562352E-2</v>
      </c>
      <c r="BC70" s="35">
        <v>7.4595789022670139E-2</v>
      </c>
      <c r="BD70" s="35">
        <v>0.10443919466873523</v>
      </c>
    </row>
    <row r="71" spans="3:56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4"/>
        <v>572.8922</v>
      </c>
      <c r="AG71">
        <v>572.8922</v>
      </c>
      <c r="AJ71" s="1">
        <v>2050</v>
      </c>
      <c r="AK71" s="24">
        <f t="shared" si="27"/>
        <v>0.30944250942847534</v>
      </c>
      <c r="AL71" s="24">
        <f t="shared" si="28"/>
        <v>0.14687318137688032</v>
      </c>
      <c r="AM71" s="24">
        <f t="shared" si="28"/>
        <v>0.1826924856020033</v>
      </c>
      <c r="AN71" s="24">
        <f t="shared" si="28"/>
        <v>0.24927097977595086</v>
      </c>
      <c r="AO71" s="24">
        <f t="shared" si="28"/>
        <v>2.5366028722332056E-3</v>
      </c>
      <c r="AP71" s="24">
        <f t="shared" si="28"/>
        <v>4.74504627572168E-3</v>
      </c>
      <c r="AQ71" s="24">
        <f t="shared" si="28"/>
        <v>0</v>
      </c>
      <c r="AR71" s="24">
        <f t="shared" si="28"/>
        <v>0.10443919466873523</v>
      </c>
      <c r="AS71">
        <f t="shared" si="26"/>
        <v>1</v>
      </c>
    </row>
    <row r="110" spans="22:33" x14ac:dyDescent="0.25">
      <c r="V110" t="s">
        <v>19</v>
      </c>
      <c r="W110" t="s">
        <v>23</v>
      </c>
    </row>
    <row r="111" spans="22:33" x14ac:dyDescent="0.25">
      <c r="V111" t="s">
        <v>0</v>
      </c>
      <c r="W111" t="s">
        <v>1</v>
      </c>
      <c r="X111" t="s">
        <v>2</v>
      </c>
      <c r="Y111" t="s">
        <v>4</v>
      </c>
      <c r="Z111" t="s">
        <v>10</v>
      </c>
      <c r="AA111" t="s">
        <v>7</v>
      </c>
      <c r="AB111" t="s">
        <v>13</v>
      </c>
      <c r="AC111" t="s">
        <v>14</v>
      </c>
      <c r="AD111" t="s">
        <v>18</v>
      </c>
    </row>
    <row r="112" spans="22:33" x14ac:dyDescent="0.25">
      <c r="V112">
        <v>2019</v>
      </c>
      <c r="W112">
        <v>2.5236000000000001</v>
      </c>
      <c r="X112">
        <v>0.21970000000000001</v>
      </c>
      <c r="Y112">
        <v>98.535499999999999</v>
      </c>
      <c r="Z112">
        <v>4.0000000000000001E-3</v>
      </c>
      <c r="AA112">
        <v>4.1689999999999996</v>
      </c>
      <c r="AB112">
        <v>0.44080000000000003</v>
      </c>
      <c r="AC112">
        <v>7.3300000000000004E-2</v>
      </c>
      <c r="AD112">
        <v>0</v>
      </c>
      <c r="AE112">
        <v>105.9659</v>
      </c>
      <c r="AG112">
        <v>105.9659</v>
      </c>
    </row>
    <row r="113" spans="22:33" x14ac:dyDescent="0.25">
      <c r="V113">
        <v>2020</v>
      </c>
      <c r="W113">
        <v>2.1989999999999998</v>
      </c>
      <c r="X113">
        <v>0.45279999999999998</v>
      </c>
      <c r="Y113">
        <v>91.506500000000003</v>
      </c>
      <c r="Z113">
        <v>3.8999999999999998E-3</v>
      </c>
      <c r="AA113">
        <v>4.0427</v>
      </c>
      <c r="AB113">
        <v>0.34539999999999998</v>
      </c>
      <c r="AC113">
        <v>6.9099999999999995E-2</v>
      </c>
      <c r="AD113">
        <v>0</v>
      </c>
      <c r="AE113">
        <v>98.619399999999999</v>
      </c>
      <c r="AG113">
        <v>98.619399999999999</v>
      </c>
    </row>
    <row r="114" spans="22:33" x14ac:dyDescent="0.25">
      <c r="V114">
        <v>2025</v>
      </c>
      <c r="W114">
        <v>1.5875999999999999</v>
      </c>
      <c r="X114">
        <v>0.38550000000000001</v>
      </c>
      <c r="Y114">
        <v>107.77849999999999</v>
      </c>
      <c r="Z114">
        <v>2.5000000000000001E-3</v>
      </c>
      <c r="AA114">
        <v>4.0160999999999998</v>
      </c>
      <c r="AB114">
        <v>0.28129999999999999</v>
      </c>
      <c r="AC114">
        <v>3.7600000000000001E-2</v>
      </c>
      <c r="AD114">
        <v>1.9900000000000001E-2</v>
      </c>
      <c r="AE114">
        <v>114.10899999999999</v>
      </c>
      <c r="AG114">
        <v>114.10899999999999</v>
      </c>
    </row>
    <row r="115" spans="22:33" x14ac:dyDescent="0.25">
      <c r="V115">
        <v>2030</v>
      </c>
      <c r="W115">
        <v>0.81779999999999997</v>
      </c>
      <c r="X115">
        <v>0.23599999999999999</v>
      </c>
      <c r="Y115">
        <v>106.17610000000001</v>
      </c>
      <c r="Z115">
        <v>8.9999999999999998E-4</v>
      </c>
      <c r="AA115">
        <v>3.9039999999999999</v>
      </c>
      <c r="AB115">
        <v>0.18260000000000001</v>
      </c>
      <c r="AC115">
        <v>0</v>
      </c>
      <c r="AD115">
        <v>20.510999999999999</v>
      </c>
      <c r="AE115">
        <v>131.82839999999999</v>
      </c>
      <c r="AG115">
        <v>131.82839999999999</v>
      </c>
    </row>
    <row r="116" spans="22:33" x14ac:dyDescent="0.25">
      <c r="V116">
        <v>2035</v>
      </c>
      <c r="W116">
        <v>0.69110000000000005</v>
      </c>
      <c r="X116">
        <v>0.2475</v>
      </c>
      <c r="Y116">
        <v>108.7921</v>
      </c>
      <c r="Z116">
        <v>8.9999999999999998E-4</v>
      </c>
      <c r="AA116">
        <v>3.9563999999999999</v>
      </c>
      <c r="AB116">
        <v>0.2026</v>
      </c>
      <c r="AC116">
        <v>0</v>
      </c>
      <c r="AD116">
        <v>33.819299999999998</v>
      </c>
      <c r="AE116">
        <v>147.7099</v>
      </c>
      <c r="AG116">
        <v>147.7099</v>
      </c>
    </row>
    <row r="117" spans="22:33" x14ac:dyDescent="0.25">
      <c r="V117">
        <v>2040</v>
      </c>
      <c r="W117">
        <v>0.53800000000000003</v>
      </c>
      <c r="X117">
        <v>0.28320000000000001</v>
      </c>
      <c r="Y117">
        <v>112.73609999999999</v>
      </c>
      <c r="Z117">
        <v>8.9999999999999998E-4</v>
      </c>
      <c r="AA117">
        <v>4.0437000000000003</v>
      </c>
      <c r="AB117">
        <v>0.23250000000000001</v>
      </c>
      <c r="AC117">
        <v>0</v>
      </c>
      <c r="AD117">
        <v>51.9163</v>
      </c>
      <c r="AE117">
        <v>169.75069999999999</v>
      </c>
      <c r="AG117">
        <v>169.75069999999999</v>
      </c>
    </row>
    <row r="118" spans="22:33" x14ac:dyDescent="0.25">
      <c r="V118">
        <v>2045</v>
      </c>
      <c r="W118">
        <v>0.3256</v>
      </c>
      <c r="X118">
        <v>0.3266</v>
      </c>
      <c r="Y118">
        <v>124.01</v>
      </c>
      <c r="Z118">
        <v>8.9999999999999998E-4</v>
      </c>
      <c r="AA118">
        <v>4.1486000000000001</v>
      </c>
      <c r="AB118">
        <v>0.26840000000000003</v>
      </c>
      <c r="AC118">
        <v>0</v>
      </c>
      <c r="AD118">
        <v>60.128700000000002</v>
      </c>
      <c r="AE118">
        <v>189.20880000000002</v>
      </c>
      <c r="AG118">
        <v>189.20880000000002</v>
      </c>
    </row>
    <row r="119" spans="22:33" x14ac:dyDescent="0.25">
      <c r="V119">
        <v>2050</v>
      </c>
      <c r="W119">
        <v>3.4700000000000002E-2</v>
      </c>
      <c r="X119">
        <v>0.37819999999999998</v>
      </c>
      <c r="Y119">
        <v>137.4393</v>
      </c>
      <c r="Z119">
        <v>8.9999999999999998E-4</v>
      </c>
      <c r="AA119">
        <v>4.2732999999999999</v>
      </c>
      <c r="AB119">
        <v>0.31109999999999999</v>
      </c>
      <c r="AC119">
        <v>0</v>
      </c>
      <c r="AD119">
        <v>69.895899999999997</v>
      </c>
      <c r="AE119">
        <v>212.33340000000004</v>
      </c>
      <c r="AG119">
        <v>212.33340000000004</v>
      </c>
    </row>
    <row r="122" spans="22:33" x14ac:dyDescent="0.25">
      <c r="V122" t="s">
        <v>19</v>
      </c>
      <c r="W122" t="s">
        <v>0</v>
      </c>
      <c r="X122">
        <v>2019</v>
      </c>
      <c r="Y122">
        <v>2020</v>
      </c>
      <c r="Z122">
        <v>2025</v>
      </c>
      <c r="AA122">
        <v>2030</v>
      </c>
      <c r="AB122">
        <v>2035</v>
      </c>
      <c r="AC122">
        <v>2040</v>
      </c>
      <c r="AD122">
        <v>2045</v>
      </c>
      <c r="AE122">
        <v>2050</v>
      </c>
    </row>
    <row r="123" spans="22:33" x14ac:dyDescent="0.25">
      <c r="V123" t="s">
        <v>23</v>
      </c>
      <c r="W123" t="s">
        <v>1</v>
      </c>
      <c r="X123">
        <v>2.5236000000000001</v>
      </c>
      <c r="Y123">
        <v>2.1989999999999998</v>
      </c>
      <c r="Z123">
        <v>1.5875999999999999</v>
      </c>
      <c r="AA123">
        <v>0.81779999999999997</v>
      </c>
      <c r="AB123">
        <v>0.69110000000000005</v>
      </c>
      <c r="AC123">
        <v>0.53800000000000003</v>
      </c>
      <c r="AD123">
        <v>0.3256</v>
      </c>
      <c r="AE123">
        <v>3.4700000000000002E-2</v>
      </c>
    </row>
    <row r="124" spans="22:33" x14ac:dyDescent="0.25">
      <c r="W124" t="s">
        <v>2</v>
      </c>
      <c r="X124">
        <v>0.21970000000000001</v>
      </c>
      <c r="Y124">
        <v>0.45279999999999998</v>
      </c>
      <c r="Z124">
        <v>0.38550000000000001</v>
      </c>
      <c r="AA124">
        <v>0.23599999999999999</v>
      </c>
      <c r="AB124">
        <v>0.2475</v>
      </c>
      <c r="AC124">
        <v>0.28320000000000001</v>
      </c>
      <c r="AD124">
        <v>0.3266</v>
      </c>
      <c r="AE124">
        <v>0.37819999999999998</v>
      </c>
    </row>
    <row r="125" spans="22:33" x14ac:dyDescent="0.25">
      <c r="W125" t="s">
        <v>4</v>
      </c>
      <c r="X125">
        <v>98.535499999999999</v>
      </c>
      <c r="Y125">
        <v>91.506500000000003</v>
      </c>
      <c r="Z125">
        <v>107.77849999999999</v>
      </c>
      <c r="AA125">
        <v>106.17610000000001</v>
      </c>
      <c r="AB125">
        <v>108.7921</v>
      </c>
      <c r="AC125">
        <v>112.73609999999999</v>
      </c>
      <c r="AD125">
        <v>124.01</v>
      </c>
      <c r="AE125">
        <v>137.4393</v>
      </c>
    </row>
    <row r="126" spans="22:33" x14ac:dyDescent="0.25">
      <c r="W126" t="s">
        <v>10</v>
      </c>
      <c r="X126">
        <v>4.0000000000000001E-3</v>
      </c>
      <c r="Y126">
        <v>3.8999999999999998E-3</v>
      </c>
      <c r="Z126">
        <v>2.5000000000000001E-3</v>
      </c>
      <c r="AA126">
        <v>8.9999999999999998E-4</v>
      </c>
      <c r="AB126">
        <v>8.9999999999999998E-4</v>
      </c>
      <c r="AC126">
        <v>8.9999999999999998E-4</v>
      </c>
      <c r="AD126">
        <v>8.9999999999999998E-4</v>
      </c>
      <c r="AE126">
        <v>8.9999999999999998E-4</v>
      </c>
    </row>
    <row r="127" spans="22:33" x14ac:dyDescent="0.25">
      <c r="W127" t="s">
        <v>7</v>
      </c>
      <c r="X127">
        <v>4.1689999999999996</v>
      </c>
      <c r="Y127">
        <v>4.0427</v>
      </c>
      <c r="Z127">
        <v>4.0160999999999998</v>
      </c>
      <c r="AA127">
        <v>3.9039999999999999</v>
      </c>
      <c r="AB127">
        <v>3.9563999999999999</v>
      </c>
      <c r="AC127">
        <v>4.0437000000000003</v>
      </c>
      <c r="AD127">
        <v>4.1486000000000001</v>
      </c>
      <c r="AE127">
        <v>4.2732999999999999</v>
      </c>
    </row>
    <row r="128" spans="22:33" x14ac:dyDescent="0.25">
      <c r="W128" t="s">
        <v>13</v>
      </c>
      <c r="X128">
        <v>0.44080000000000003</v>
      </c>
      <c r="Y128">
        <v>0.34539999999999998</v>
      </c>
      <c r="Z128">
        <v>0.28129999999999999</v>
      </c>
      <c r="AA128">
        <v>0.18260000000000001</v>
      </c>
      <c r="AB128">
        <v>0.2026</v>
      </c>
      <c r="AC128">
        <v>0.23250000000000001</v>
      </c>
      <c r="AD128">
        <v>0.26840000000000003</v>
      </c>
      <c r="AE128">
        <v>0.31109999999999999</v>
      </c>
    </row>
    <row r="129" spans="23:31" x14ac:dyDescent="0.25">
      <c r="W129" t="s">
        <v>14</v>
      </c>
      <c r="X129">
        <v>7.3300000000000004E-2</v>
      </c>
      <c r="Y129">
        <v>6.9099999999999995E-2</v>
      </c>
      <c r="Z129">
        <v>3.7600000000000001E-2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3:31" x14ac:dyDescent="0.25">
      <c r="W130" t="s">
        <v>18</v>
      </c>
      <c r="X130">
        <v>0</v>
      </c>
      <c r="Y130">
        <v>0</v>
      </c>
      <c r="Z130">
        <v>1.9900000000000001E-2</v>
      </c>
      <c r="AA130">
        <v>20.510999999999999</v>
      </c>
      <c r="AB130">
        <v>33.819299999999998</v>
      </c>
      <c r="AC130">
        <v>51.9163</v>
      </c>
      <c r="AD130">
        <v>60.128700000000002</v>
      </c>
      <c r="AE130">
        <v>69.895899999999997</v>
      </c>
    </row>
    <row r="131" spans="23:31" x14ac:dyDescent="0.25">
      <c r="X131">
        <v>105.9659</v>
      </c>
      <c r="Y131">
        <v>98.619399999999999</v>
      </c>
      <c r="Z131">
        <v>114.10899999999999</v>
      </c>
      <c r="AA131">
        <v>131.82839999999999</v>
      </c>
      <c r="AB131">
        <v>147.7099</v>
      </c>
      <c r="AC131">
        <v>169.75069999999999</v>
      </c>
      <c r="AD131">
        <v>189.20880000000002</v>
      </c>
      <c r="AE131">
        <v>212.33340000000004</v>
      </c>
    </row>
    <row r="133" spans="23:31" x14ac:dyDescent="0.25">
      <c r="X133">
        <v>105.9659</v>
      </c>
      <c r="Y133">
        <v>98.619399999999999</v>
      </c>
      <c r="Z133">
        <v>114.10899999999999</v>
      </c>
      <c r="AA133">
        <v>131.82839999999999</v>
      </c>
      <c r="AB133">
        <v>147.7099</v>
      </c>
      <c r="AC133">
        <v>169.75069999999999</v>
      </c>
      <c r="AD133">
        <v>189.20880000000002</v>
      </c>
      <c r="AE133">
        <v>212.33340000000004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D005-1713-4E59-9793-3FD3375EBCA7}">
  <dimension ref="A2:CF133"/>
  <sheetViews>
    <sheetView showGridLines="0" tabSelected="1" topLeftCell="U32" zoomScale="55" zoomScaleNormal="55" workbookViewId="0">
      <selection activeCell="AA62" sqref="AA62"/>
    </sheetView>
  </sheetViews>
  <sheetFormatPr baseColWidth="10" defaultRowHeight="15" x14ac:dyDescent="0.25"/>
  <cols>
    <col min="1" max="14" width="11.42578125" style="71"/>
    <col min="30" max="30" width="11.7109375" customWidth="1"/>
    <col min="31" max="31" width="9.140625" style="21"/>
    <col min="32" max="32" width="20.42578125" style="21" bestFit="1" customWidth="1"/>
    <col min="33" max="33" width="18.85546875" style="21" customWidth="1"/>
    <col min="34" max="34" width="12" style="21" customWidth="1"/>
    <col min="35" max="40" width="9.140625" style="21"/>
    <col min="41" max="41" width="11.42578125" style="21"/>
    <col min="42" max="42" width="9.140625" style="44"/>
    <col min="43" max="43" width="20.42578125" style="44" bestFit="1" customWidth="1"/>
    <col min="44" max="44" width="18.85546875" style="44" customWidth="1"/>
    <col min="45" max="45" width="12" style="44" customWidth="1"/>
    <col min="46" max="52" width="9.140625" style="44"/>
    <col min="53" max="53" width="11.42578125" style="5"/>
    <col min="54" max="54" width="20.42578125" style="5" bestFit="1" customWidth="1"/>
    <col min="55" max="55" width="18.85546875" style="5" customWidth="1"/>
    <col min="56" max="56" width="12" style="5" customWidth="1"/>
    <col min="57" max="62" width="9.140625" style="5"/>
    <col min="63" max="63" width="11.42578125" style="57"/>
    <col min="64" max="64" width="20.42578125" style="57" bestFit="1" customWidth="1"/>
    <col min="65" max="65" width="18.85546875" style="57" customWidth="1"/>
    <col min="66" max="66" width="12" style="57" customWidth="1"/>
    <col min="67" max="74" width="9.140625" style="57"/>
    <col min="75" max="75" width="11.42578125" style="21"/>
    <col min="76" max="76" width="20.42578125" style="21" bestFit="1" customWidth="1"/>
    <col min="77" max="77" width="18.85546875" style="21" customWidth="1"/>
    <col min="78" max="78" width="12" style="21" customWidth="1"/>
    <col min="79" max="84" width="11.42578125" style="21"/>
  </cols>
  <sheetData>
    <row r="2" spans="31:79" x14ac:dyDescent="0.25">
      <c r="AF2" s="21" t="s">
        <v>42</v>
      </c>
      <c r="AQ2" s="44" t="s">
        <v>40</v>
      </c>
      <c r="BB2" s="5" t="s">
        <v>41</v>
      </c>
      <c r="BK2" s="57" t="s">
        <v>49</v>
      </c>
      <c r="BX2" s="21" t="s">
        <v>42</v>
      </c>
    </row>
    <row r="5" spans="31:79" ht="15.75" thickBot="1" x14ac:dyDescent="0.3">
      <c r="AE5" s="21" t="s">
        <v>6</v>
      </c>
      <c r="AF5" s="21" t="s">
        <v>22</v>
      </c>
      <c r="AQ5" s="44" t="s">
        <v>22</v>
      </c>
      <c r="BA5" s="5" t="s">
        <v>6</v>
      </c>
      <c r="BB5" s="5" t="s">
        <v>22</v>
      </c>
      <c r="BK5" s="57" t="s">
        <v>6</v>
      </c>
      <c r="BL5" s="57" t="s">
        <v>22</v>
      </c>
      <c r="BW5" s="21" t="s">
        <v>6</v>
      </c>
      <c r="BX5" s="21" t="s">
        <v>22</v>
      </c>
    </row>
    <row r="6" spans="31:79" ht="15.75" thickBot="1" x14ac:dyDescent="0.3">
      <c r="AE6" s="37" t="s">
        <v>0</v>
      </c>
      <c r="AF6" s="37" t="s">
        <v>1</v>
      </c>
      <c r="AG6" s="37" t="s">
        <v>2</v>
      </c>
      <c r="AH6" s="37" t="s">
        <v>4</v>
      </c>
      <c r="AP6" s="45"/>
      <c r="AQ6" s="45" t="s">
        <v>1</v>
      </c>
      <c r="AR6" s="45" t="s">
        <v>2</v>
      </c>
      <c r="AS6" s="45" t="s">
        <v>4</v>
      </c>
      <c r="BA6" s="3" t="s">
        <v>0</v>
      </c>
      <c r="BB6" s="3" t="s">
        <v>1</v>
      </c>
      <c r="BC6" s="3" t="s">
        <v>2</v>
      </c>
      <c r="BD6" s="3" t="s">
        <v>4</v>
      </c>
      <c r="BK6" s="58" t="s">
        <v>0</v>
      </c>
      <c r="BL6" s="58" t="s">
        <v>1</v>
      </c>
      <c r="BM6" s="58" t="s">
        <v>2</v>
      </c>
      <c r="BN6" s="58" t="s">
        <v>4</v>
      </c>
      <c r="BW6" s="37" t="s">
        <v>0</v>
      </c>
      <c r="BX6" s="37" t="s">
        <v>1</v>
      </c>
      <c r="BY6" s="37" t="s">
        <v>2</v>
      </c>
      <c r="BZ6" s="37" t="s">
        <v>4</v>
      </c>
    </row>
    <row r="7" spans="31:79" ht="15.75" thickBot="1" x14ac:dyDescent="0.3">
      <c r="AE7" s="37">
        <v>2019</v>
      </c>
      <c r="AF7" s="38">
        <v>22.321100000000001</v>
      </c>
      <c r="AG7" s="39">
        <v>0.21190000000000001</v>
      </c>
      <c r="AH7" s="39">
        <v>9.1316000000000006</v>
      </c>
      <c r="AI7" s="21">
        <v>31.6646</v>
      </c>
      <c r="AP7" s="45"/>
      <c r="AQ7" s="46">
        <v>22.321100000000001</v>
      </c>
      <c r="AR7" s="47">
        <v>0.21190000000000001</v>
      </c>
      <c r="AS7" s="47">
        <v>9.1316000000000006</v>
      </c>
      <c r="AT7" s="44">
        <v>31.6646</v>
      </c>
      <c r="BA7" s="3">
        <v>2019</v>
      </c>
      <c r="BB7" s="52">
        <v>22.321100000000001</v>
      </c>
      <c r="BC7" s="4">
        <v>0.21190000000000001</v>
      </c>
      <c r="BD7" s="4">
        <v>9.1316000000000006</v>
      </c>
      <c r="BE7" s="5">
        <v>31.6646</v>
      </c>
      <c r="BG7" s="5">
        <v>31.6646</v>
      </c>
      <c r="BK7" s="58">
        <v>2019</v>
      </c>
      <c r="BL7" s="59">
        <v>22.321100000000001</v>
      </c>
      <c r="BM7" s="60">
        <v>0.21190000000000001</v>
      </c>
      <c r="BN7" s="60">
        <v>9.1316000000000006</v>
      </c>
      <c r="BO7" s="57">
        <v>31.6646</v>
      </c>
      <c r="BQ7" s="57">
        <v>31.6646</v>
      </c>
      <c r="BW7" s="37">
        <v>2019</v>
      </c>
      <c r="BX7" s="38">
        <v>22.321100000000001</v>
      </c>
      <c r="BY7" s="39">
        <v>0.21190000000000001</v>
      </c>
      <c r="BZ7" s="39">
        <v>9.1316000000000006</v>
      </c>
      <c r="CA7" s="21">
        <v>31.6646</v>
      </c>
    </row>
    <row r="8" spans="31:79" ht="15.75" thickBot="1" x14ac:dyDescent="0.3">
      <c r="AE8" s="37">
        <v>2020</v>
      </c>
      <c r="AF8" s="38">
        <v>19.900099999999998</v>
      </c>
      <c r="AG8" s="39">
        <v>0.1983</v>
      </c>
      <c r="AH8" s="39">
        <v>7.7752999999999997</v>
      </c>
      <c r="AI8" s="21">
        <v>27.873699999999999</v>
      </c>
      <c r="AP8" s="45"/>
      <c r="AQ8" s="46">
        <v>21.4422</v>
      </c>
      <c r="AR8" s="47">
        <v>0.2092</v>
      </c>
      <c r="AS8" s="47">
        <v>8.5371000000000006</v>
      </c>
      <c r="AT8" s="44">
        <v>30.188499999999998</v>
      </c>
      <c r="BA8" s="3">
        <v>2020</v>
      </c>
      <c r="BB8" s="52">
        <v>21.4422</v>
      </c>
      <c r="BC8" s="4">
        <v>0.2092</v>
      </c>
      <c r="BD8" s="4">
        <v>8.5371000000000006</v>
      </c>
      <c r="BE8" s="5">
        <v>30.188499999999998</v>
      </c>
      <c r="BG8" s="5">
        <v>30.188499999999998</v>
      </c>
      <c r="BK8" s="58">
        <v>2020</v>
      </c>
      <c r="BL8" s="59">
        <v>21.4422</v>
      </c>
      <c r="BM8" s="60">
        <v>0.2092</v>
      </c>
      <c r="BN8" s="60">
        <v>8.5371000000000006</v>
      </c>
      <c r="BO8" s="57">
        <v>30.188499999999998</v>
      </c>
      <c r="BQ8" s="57">
        <v>30.188499999999998</v>
      </c>
      <c r="BW8" s="37">
        <v>2020</v>
      </c>
      <c r="BX8" s="38">
        <v>19.900099999999998</v>
      </c>
      <c r="BY8" s="39">
        <v>0.1983</v>
      </c>
      <c r="BZ8" s="39">
        <v>7.7752999999999997</v>
      </c>
      <c r="CA8" s="21">
        <v>27.873699999999999</v>
      </c>
    </row>
    <row r="9" spans="31:79" ht="15.75" thickBot="1" x14ac:dyDescent="0.3">
      <c r="AE9" s="37">
        <v>2025</v>
      </c>
      <c r="AF9" s="38">
        <v>24.7835</v>
      </c>
      <c r="AG9" s="39">
        <v>0.23880000000000001</v>
      </c>
      <c r="AH9" s="39">
        <v>9.6659000000000006</v>
      </c>
      <c r="AI9" s="21">
        <v>34.688200000000002</v>
      </c>
      <c r="AP9" s="45"/>
      <c r="AQ9" s="46">
        <v>26.5303</v>
      </c>
      <c r="AR9" s="47">
        <v>0.253</v>
      </c>
      <c r="AS9" s="47">
        <v>10.573700000000001</v>
      </c>
      <c r="AT9" s="44">
        <v>37.356999999999999</v>
      </c>
      <c r="BA9" s="3">
        <v>2025</v>
      </c>
      <c r="BB9" s="52">
        <v>26.5303</v>
      </c>
      <c r="BC9" s="4">
        <v>0.253</v>
      </c>
      <c r="BD9" s="4">
        <v>10.573700000000001</v>
      </c>
      <c r="BE9" s="5">
        <v>37.356999999999999</v>
      </c>
      <c r="BG9" s="5">
        <v>37.356999999999999</v>
      </c>
      <c r="BK9" s="58">
        <v>2025</v>
      </c>
      <c r="BL9" s="59">
        <v>26.5303</v>
      </c>
      <c r="BM9" s="60">
        <v>0.253</v>
      </c>
      <c r="BN9" s="60">
        <v>10.573700000000001</v>
      </c>
      <c r="BO9" s="57">
        <v>37.356999999999999</v>
      </c>
      <c r="BQ9" s="57">
        <v>37.356999999999999</v>
      </c>
      <c r="BW9" s="37">
        <v>2025</v>
      </c>
      <c r="BX9" s="38">
        <v>24.7835</v>
      </c>
      <c r="BY9" s="39">
        <v>0.23880000000000001</v>
      </c>
      <c r="BZ9" s="39">
        <v>9.6659000000000006</v>
      </c>
      <c r="CA9" s="21">
        <v>34.688200000000002</v>
      </c>
    </row>
    <row r="10" spans="31:79" ht="15.75" thickBot="1" x14ac:dyDescent="0.3">
      <c r="AE10" s="37">
        <v>2030</v>
      </c>
      <c r="AF10" s="38">
        <v>29.696899999999999</v>
      </c>
      <c r="AG10" s="39">
        <v>0.2782</v>
      </c>
      <c r="AH10" s="39">
        <v>11.412699999999999</v>
      </c>
      <c r="AI10" s="21">
        <v>41.387799999999999</v>
      </c>
      <c r="AP10" s="45"/>
      <c r="AQ10" s="46">
        <v>31.888999999999999</v>
      </c>
      <c r="AR10" s="47">
        <v>0.2959</v>
      </c>
      <c r="AS10" s="47">
        <v>12.5273</v>
      </c>
      <c r="AT10" s="44">
        <v>44.712199999999996</v>
      </c>
      <c r="BA10" s="3">
        <v>2030</v>
      </c>
      <c r="BB10" s="52">
        <v>31.888999999999999</v>
      </c>
      <c r="BC10" s="4">
        <v>0.2959</v>
      </c>
      <c r="BD10" s="4">
        <v>12.5273</v>
      </c>
      <c r="BE10" s="5">
        <v>44.712199999999996</v>
      </c>
      <c r="BG10" s="5">
        <v>44.712199999999996</v>
      </c>
      <c r="BK10" s="58">
        <v>2030</v>
      </c>
      <c r="BL10" s="59">
        <v>31.888999999999999</v>
      </c>
      <c r="BM10" s="60">
        <v>0.2959</v>
      </c>
      <c r="BN10" s="60">
        <v>12.5273</v>
      </c>
      <c r="BO10" s="57">
        <v>44.712199999999996</v>
      </c>
      <c r="BQ10" s="57">
        <v>44.712199999999996</v>
      </c>
      <c r="BW10" s="37">
        <v>2030</v>
      </c>
      <c r="BX10" s="38">
        <v>29.696899999999999</v>
      </c>
      <c r="BY10" s="39">
        <v>0.2782</v>
      </c>
      <c r="BZ10" s="39">
        <v>11.412699999999999</v>
      </c>
      <c r="CA10" s="21">
        <v>41.387799999999999</v>
      </c>
    </row>
    <row r="11" spans="31:79" ht="15.75" thickBot="1" x14ac:dyDescent="0.3">
      <c r="AE11" s="37">
        <v>2035</v>
      </c>
      <c r="AF11" s="38">
        <v>35.081299999999999</v>
      </c>
      <c r="AG11" s="39">
        <v>0.32200000000000001</v>
      </c>
      <c r="AH11" s="39">
        <v>13.372</v>
      </c>
      <c r="AI11" s="21">
        <v>48.775300000000001</v>
      </c>
      <c r="AP11" s="45"/>
      <c r="AQ11" s="46">
        <v>38.293100000000003</v>
      </c>
      <c r="AR11" s="47">
        <v>0.3483</v>
      </c>
      <c r="AS11" s="47">
        <v>14.9254</v>
      </c>
      <c r="AT11" s="44">
        <v>53.566800000000001</v>
      </c>
      <c r="BA11" s="3">
        <v>2035</v>
      </c>
      <c r="BB11" s="52">
        <v>38.293100000000003</v>
      </c>
      <c r="BC11" s="4">
        <v>0.3483</v>
      </c>
      <c r="BD11" s="4">
        <v>14.9254</v>
      </c>
      <c r="BE11" s="5">
        <v>53.566800000000001</v>
      </c>
      <c r="BG11" s="5">
        <v>53.566800000000001</v>
      </c>
      <c r="BK11" s="58">
        <v>2035</v>
      </c>
      <c r="BL11" s="59">
        <v>38.293100000000003</v>
      </c>
      <c r="BM11" s="60">
        <v>0.3483</v>
      </c>
      <c r="BN11" s="60">
        <v>14.9254</v>
      </c>
      <c r="BO11" s="57">
        <v>53.566800000000001</v>
      </c>
      <c r="BQ11" s="57">
        <v>53.566800000000001</v>
      </c>
      <c r="BW11" s="37">
        <v>2035</v>
      </c>
      <c r="BX11" s="38">
        <v>35.081299999999999</v>
      </c>
      <c r="BY11" s="39">
        <v>0.32200000000000001</v>
      </c>
      <c r="BZ11" s="39">
        <v>13.372</v>
      </c>
      <c r="CA11" s="21">
        <v>48.775300000000001</v>
      </c>
    </row>
    <row r="12" spans="31:79" ht="15.75" thickBot="1" x14ac:dyDescent="0.3">
      <c r="AE12" s="37">
        <v>2040</v>
      </c>
      <c r="AF12" s="38">
        <v>41.037100000000002</v>
      </c>
      <c r="AG12" s="39">
        <v>0.37180000000000002</v>
      </c>
      <c r="AH12" s="39">
        <v>15.6287</v>
      </c>
      <c r="AI12" s="21">
        <v>57.037600000000005</v>
      </c>
      <c r="AP12" s="45"/>
      <c r="AQ12" s="46">
        <v>45.9069</v>
      </c>
      <c r="AR12" s="47">
        <v>0.4123</v>
      </c>
      <c r="AS12" s="47">
        <v>17.883199999999999</v>
      </c>
      <c r="AT12" s="44">
        <v>64.202399999999997</v>
      </c>
      <c r="BA12" s="3">
        <v>2040</v>
      </c>
      <c r="BB12" s="52">
        <v>45.9069</v>
      </c>
      <c r="BC12" s="4">
        <v>0.4123</v>
      </c>
      <c r="BD12" s="4">
        <v>17.883199999999999</v>
      </c>
      <c r="BE12" s="5">
        <v>64.202399999999997</v>
      </c>
      <c r="BG12" s="5">
        <v>64.202399999999997</v>
      </c>
      <c r="BK12" s="58">
        <v>2040</v>
      </c>
      <c r="BL12" s="59">
        <v>45.9069</v>
      </c>
      <c r="BM12" s="60">
        <v>0.4123</v>
      </c>
      <c r="BN12" s="60">
        <v>17.883199999999999</v>
      </c>
      <c r="BO12" s="57">
        <v>64.202399999999997</v>
      </c>
      <c r="BQ12" s="57">
        <v>64.202399999999997</v>
      </c>
      <c r="BW12" s="37">
        <v>2040</v>
      </c>
      <c r="BX12" s="38">
        <v>41.037100000000002</v>
      </c>
      <c r="BY12" s="39">
        <v>0.37180000000000002</v>
      </c>
      <c r="BZ12" s="39">
        <v>15.6287</v>
      </c>
      <c r="CA12" s="21">
        <v>57.037600000000005</v>
      </c>
    </row>
    <row r="13" spans="31:79" ht="15.75" thickBot="1" x14ac:dyDescent="0.3">
      <c r="AE13" s="37">
        <v>2045</v>
      </c>
      <c r="AF13" s="38">
        <v>47.729500000000002</v>
      </c>
      <c r="AG13" s="39">
        <v>0.42930000000000001</v>
      </c>
      <c r="AH13" s="39">
        <v>18.271000000000001</v>
      </c>
      <c r="AI13" s="21">
        <v>66.4298</v>
      </c>
      <c r="AP13" s="45"/>
      <c r="AQ13" s="46">
        <v>54.9602</v>
      </c>
      <c r="AR13" s="47">
        <v>0.49020000000000002</v>
      </c>
      <c r="AS13" s="47">
        <v>21.524999999999999</v>
      </c>
      <c r="AT13" s="44">
        <v>76.975400000000008</v>
      </c>
      <c r="BA13" s="3">
        <v>2045</v>
      </c>
      <c r="BB13" s="52">
        <v>54.9602</v>
      </c>
      <c r="BC13" s="4">
        <v>0.49020000000000002</v>
      </c>
      <c r="BD13" s="4">
        <v>21.524999999999999</v>
      </c>
      <c r="BE13" s="5">
        <v>76.975400000000008</v>
      </c>
      <c r="BG13" s="5">
        <v>76.975400000000008</v>
      </c>
      <c r="BK13" s="58">
        <v>2045</v>
      </c>
      <c r="BL13" s="59">
        <v>54.9602</v>
      </c>
      <c r="BM13" s="60">
        <v>0.49020000000000002</v>
      </c>
      <c r="BN13" s="60">
        <v>21.524999999999999</v>
      </c>
      <c r="BO13" s="57">
        <v>76.975400000000008</v>
      </c>
      <c r="BQ13" s="57">
        <v>76.975400000000008</v>
      </c>
      <c r="BW13" s="37">
        <v>2045</v>
      </c>
      <c r="BX13" s="38">
        <v>47.729500000000002</v>
      </c>
      <c r="BY13" s="39">
        <v>0.42930000000000001</v>
      </c>
      <c r="BZ13" s="39">
        <v>18.271000000000001</v>
      </c>
      <c r="CA13" s="21">
        <v>66.4298</v>
      </c>
    </row>
    <row r="14" spans="31:79" ht="15.75" thickBot="1" x14ac:dyDescent="0.3">
      <c r="AE14" s="37">
        <v>2050</v>
      </c>
      <c r="AF14" s="40">
        <v>55.0807</v>
      </c>
      <c r="AG14" s="41">
        <v>0.49419999999999997</v>
      </c>
      <c r="AH14" s="41">
        <v>21.2988</v>
      </c>
      <c r="AI14" s="21">
        <v>76.873699999999999</v>
      </c>
      <c r="AP14" s="45"/>
      <c r="AQ14" s="48">
        <v>65.726699999999994</v>
      </c>
      <c r="AR14" s="49">
        <v>0.58499999999999996</v>
      </c>
      <c r="AS14" s="49">
        <v>26.005199999999999</v>
      </c>
      <c r="AT14" s="44">
        <v>92.31689999999999</v>
      </c>
      <c r="BA14" s="3">
        <v>2050</v>
      </c>
      <c r="BB14" s="53">
        <v>65.726699999999994</v>
      </c>
      <c r="BC14" s="54">
        <v>0.58499999999999996</v>
      </c>
      <c r="BD14" s="54">
        <v>26.005199999999999</v>
      </c>
      <c r="BE14" s="5">
        <v>92.31689999999999</v>
      </c>
      <c r="BG14" s="5">
        <v>92.31689999999999</v>
      </c>
      <c r="BK14" s="58">
        <v>2050</v>
      </c>
      <c r="BL14" s="61">
        <v>65.726699999999994</v>
      </c>
      <c r="BM14" s="62">
        <v>0.58499999999999996</v>
      </c>
      <c r="BN14" s="62">
        <v>26.005199999999999</v>
      </c>
      <c r="BO14" s="57">
        <v>92.31689999999999</v>
      </c>
      <c r="BQ14" s="57">
        <v>92.31689999999999</v>
      </c>
      <c r="BW14" s="37">
        <v>2050</v>
      </c>
      <c r="BX14" s="40">
        <v>55.0807</v>
      </c>
      <c r="BY14" s="41">
        <v>0.49419999999999997</v>
      </c>
      <c r="BZ14" s="41">
        <v>21.2988</v>
      </c>
      <c r="CA14" s="21">
        <v>76.873699999999999</v>
      </c>
    </row>
    <row r="15" spans="31:79" x14ac:dyDescent="0.25">
      <c r="AF15" s="42"/>
      <c r="AG15" s="42"/>
      <c r="AH15" s="42"/>
      <c r="AQ15" s="50"/>
      <c r="AR15" s="50"/>
      <c r="AS15" s="50"/>
      <c r="BB15" s="55"/>
      <c r="BC15" s="55"/>
      <c r="BD15" s="55"/>
      <c r="BL15" s="63"/>
      <c r="BM15" s="63"/>
      <c r="BN15" s="63"/>
      <c r="BX15" s="42"/>
      <c r="BY15" s="42"/>
      <c r="BZ15" s="42"/>
    </row>
    <row r="18" spans="31:78" ht="15.75" thickBot="1" x14ac:dyDescent="0.3">
      <c r="AE18" s="21" t="s">
        <v>8</v>
      </c>
      <c r="AF18" s="21" t="s">
        <v>22</v>
      </c>
      <c r="AQ18" s="44" t="s">
        <v>22</v>
      </c>
      <c r="BA18" s="5" t="s">
        <v>8</v>
      </c>
      <c r="BB18" s="5" t="s">
        <v>22</v>
      </c>
      <c r="BK18" s="57" t="s">
        <v>8</v>
      </c>
      <c r="BL18" s="57" t="s">
        <v>22</v>
      </c>
      <c r="BW18" s="21" t="s">
        <v>8</v>
      </c>
      <c r="BX18" s="21" t="s">
        <v>22</v>
      </c>
    </row>
    <row r="19" spans="31:78" ht="15.75" thickBot="1" x14ac:dyDescent="0.3">
      <c r="AE19" s="37" t="s">
        <v>0</v>
      </c>
      <c r="AF19" s="37" t="s">
        <v>4</v>
      </c>
      <c r="AG19" s="37" t="s">
        <v>7</v>
      </c>
      <c r="AP19" s="45"/>
      <c r="AQ19" s="45" t="s">
        <v>4</v>
      </c>
      <c r="AR19" s="45" t="s">
        <v>7</v>
      </c>
      <c r="BA19" s="3" t="s">
        <v>0</v>
      </c>
      <c r="BB19" s="3" t="s">
        <v>4</v>
      </c>
      <c r="BC19" s="3" t="s">
        <v>7</v>
      </c>
      <c r="BK19" s="58" t="s">
        <v>0</v>
      </c>
      <c r="BL19" s="58" t="s">
        <v>4</v>
      </c>
      <c r="BM19" s="58" t="s">
        <v>7</v>
      </c>
      <c r="BW19" s="37" t="s">
        <v>0</v>
      </c>
      <c r="BX19" s="37" t="s">
        <v>4</v>
      </c>
      <c r="BY19" s="37" t="s">
        <v>7</v>
      </c>
    </row>
    <row r="20" spans="31:78" ht="15.75" thickBot="1" x14ac:dyDescent="0.3">
      <c r="AE20" s="37">
        <v>2019</v>
      </c>
      <c r="AF20" s="39">
        <v>59.019300000000001</v>
      </c>
      <c r="AG20" s="39">
        <v>3.1621000000000001</v>
      </c>
      <c r="AH20" s="21">
        <v>62.181400000000004</v>
      </c>
      <c r="AP20" s="45"/>
      <c r="AQ20" s="47">
        <v>59.019300000000001</v>
      </c>
      <c r="AR20" s="47">
        <v>3.1621000000000001</v>
      </c>
      <c r="AS20" s="44">
        <v>62.181400000000004</v>
      </c>
      <c r="BA20" s="3">
        <v>2019</v>
      </c>
      <c r="BB20" s="4">
        <v>59.019300000000001</v>
      </c>
      <c r="BC20" s="4">
        <v>3.1621000000000001</v>
      </c>
      <c r="BD20" s="5">
        <v>62.181400000000004</v>
      </c>
      <c r="BF20" s="5">
        <v>62.181400000000004</v>
      </c>
      <c r="BK20" s="58">
        <v>2019</v>
      </c>
      <c r="BL20" s="60">
        <v>59.019300000000001</v>
      </c>
      <c r="BM20" s="60">
        <v>3.1621000000000001</v>
      </c>
      <c r="BN20" s="57">
        <v>62.181400000000004</v>
      </c>
      <c r="BQ20" s="57">
        <v>62.181400000000004</v>
      </c>
      <c r="BW20" s="37">
        <v>2019</v>
      </c>
      <c r="BX20" s="39">
        <v>59.019300000000001</v>
      </c>
      <c r="BY20" s="39">
        <v>3.1621000000000001</v>
      </c>
      <c r="BZ20" s="21">
        <v>62.181400000000004</v>
      </c>
    </row>
    <row r="21" spans="31:78" ht="15.75" thickBot="1" x14ac:dyDescent="0.3">
      <c r="AE21" s="37">
        <v>2020</v>
      </c>
      <c r="AF21" s="39">
        <v>51.586199999999998</v>
      </c>
      <c r="AG21" s="39">
        <v>2.7669000000000001</v>
      </c>
      <c r="AH21" s="21">
        <v>54.353099999999998</v>
      </c>
      <c r="AP21" s="45"/>
      <c r="AQ21" s="47">
        <v>51.495899999999999</v>
      </c>
      <c r="AR21" s="47">
        <v>2.7656999999999998</v>
      </c>
      <c r="AS21" s="44">
        <v>54.261600000000001</v>
      </c>
      <c r="BA21" s="3">
        <v>2020</v>
      </c>
      <c r="BB21" s="4">
        <v>52.593600000000002</v>
      </c>
      <c r="BC21" s="4">
        <v>2.8264</v>
      </c>
      <c r="BD21" s="5">
        <v>55.42</v>
      </c>
      <c r="BF21" s="5">
        <v>55.42</v>
      </c>
      <c r="BK21" s="58">
        <v>2020</v>
      </c>
      <c r="BL21" s="60">
        <v>52.486400000000003</v>
      </c>
      <c r="BM21" s="60">
        <v>2.8254000000000001</v>
      </c>
      <c r="BN21" s="57">
        <v>55.311800000000005</v>
      </c>
      <c r="BQ21" s="57">
        <v>55.311800000000005</v>
      </c>
      <c r="BW21" s="37">
        <v>2020</v>
      </c>
      <c r="BX21" s="39">
        <v>51.586199999999998</v>
      </c>
      <c r="BY21" s="39">
        <v>2.7669000000000001</v>
      </c>
      <c r="BZ21" s="21">
        <v>54.353099999999998</v>
      </c>
    </row>
    <row r="22" spans="31:78" ht="15.75" thickBot="1" x14ac:dyDescent="0.3">
      <c r="AE22" s="37">
        <v>2025</v>
      </c>
      <c r="AF22" s="39">
        <v>56.642000000000003</v>
      </c>
      <c r="AG22" s="39">
        <v>3.3717999999999999</v>
      </c>
      <c r="AH22" s="21">
        <v>60.013800000000003</v>
      </c>
      <c r="AP22" s="45"/>
      <c r="AQ22" s="47">
        <v>55.153700000000001</v>
      </c>
      <c r="AR22" s="47">
        <v>3.3529</v>
      </c>
      <c r="AS22" s="44">
        <v>58.506599999999999</v>
      </c>
      <c r="BA22" s="3">
        <v>2025</v>
      </c>
      <c r="BB22" s="4">
        <v>55.180599999999998</v>
      </c>
      <c r="BC22" s="4">
        <v>3.3929999999999998</v>
      </c>
      <c r="BD22" s="5">
        <v>58.573599999999999</v>
      </c>
      <c r="BF22" s="5">
        <v>58.573599999999999</v>
      </c>
      <c r="BK22" s="58">
        <v>2025</v>
      </c>
      <c r="BL22" s="60">
        <v>50.809600000000003</v>
      </c>
      <c r="BM22" s="60">
        <v>3.2576000000000001</v>
      </c>
      <c r="BN22" s="57">
        <v>54.0672</v>
      </c>
      <c r="BQ22" s="57">
        <v>54.0672</v>
      </c>
      <c r="BW22" s="37">
        <v>2025</v>
      </c>
      <c r="BX22" s="39">
        <v>56.642000000000003</v>
      </c>
      <c r="BY22" s="39">
        <v>3.3717999999999999</v>
      </c>
      <c r="BZ22" s="21">
        <v>60.013800000000003</v>
      </c>
    </row>
    <row r="23" spans="31:78" ht="15.75" thickBot="1" x14ac:dyDescent="0.3">
      <c r="AE23" s="37">
        <v>2030</v>
      </c>
      <c r="AF23" s="39">
        <v>63.609099999999998</v>
      </c>
      <c r="AG23" s="39">
        <v>3.9958999999999998</v>
      </c>
      <c r="AH23" s="21">
        <v>67.605000000000004</v>
      </c>
      <c r="AP23" s="45"/>
      <c r="AQ23" s="47">
        <v>57.172400000000003</v>
      </c>
      <c r="AR23" s="47">
        <v>3.8803999999999998</v>
      </c>
      <c r="AS23" s="44">
        <v>61.052800000000005</v>
      </c>
      <c r="BA23" s="3">
        <v>2030</v>
      </c>
      <c r="BB23" s="4">
        <v>52.137099999999997</v>
      </c>
      <c r="BC23" s="4">
        <v>3.5268000000000002</v>
      </c>
      <c r="BD23" s="5">
        <v>55.663899999999998</v>
      </c>
      <c r="BF23" s="5">
        <v>55.663899999999998</v>
      </c>
      <c r="BK23" s="58">
        <v>2030</v>
      </c>
      <c r="BL23" s="60">
        <v>43.490600000000001</v>
      </c>
      <c r="BM23" s="60">
        <v>1.4561999999999999</v>
      </c>
      <c r="BN23" s="57">
        <v>44.946800000000003</v>
      </c>
      <c r="BQ23" s="57">
        <v>44.946800000000003</v>
      </c>
      <c r="BW23" s="37">
        <v>2030</v>
      </c>
      <c r="BX23" s="39">
        <v>63.609099999999998</v>
      </c>
      <c r="BY23" s="39">
        <v>3.9958999999999998</v>
      </c>
      <c r="BZ23" s="21">
        <v>67.605000000000004</v>
      </c>
    </row>
    <row r="24" spans="31:78" ht="15.75" thickBot="1" x14ac:dyDescent="0.3">
      <c r="AE24" s="37">
        <v>2035</v>
      </c>
      <c r="AF24" s="39">
        <v>69.843999999999994</v>
      </c>
      <c r="AG24" s="39">
        <v>4.5808</v>
      </c>
      <c r="AH24" s="21">
        <v>74.424799999999991</v>
      </c>
      <c r="AP24" s="45"/>
      <c r="AQ24" s="47">
        <v>55.287799999999997</v>
      </c>
      <c r="AR24" s="47">
        <v>4.2847</v>
      </c>
      <c r="AS24" s="44">
        <v>59.572499999999998</v>
      </c>
      <c r="BA24" s="3">
        <v>2035</v>
      </c>
      <c r="BB24" s="4">
        <v>52.159799999999997</v>
      </c>
      <c r="BC24" s="4">
        <v>1.871</v>
      </c>
      <c r="BD24" s="5">
        <v>54.030799999999999</v>
      </c>
      <c r="BF24" s="5">
        <v>54.030799999999999</v>
      </c>
      <c r="BK24" s="58">
        <v>2035</v>
      </c>
      <c r="BL24" s="60">
        <v>50.211500000000001</v>
      </c>
      <c r="BM24" s="60">
        <v>5.28E-2</v>
      </c>
      <c r="BN24" s="57">
        <v>50.264299999999999</v>
      </c>
      <c r="BQ24" s="57">
        <v>50.264299999999999</v>
      </c>
      <c r="BW24" s="37">
        <v>2035</v>
      </c>
      <c r="BX24" s="39">
        <v>69.843999999999994</v>
      </c>
      <c r="BY24" s="39">
        <v>4.5808</v>
      </c>
      <c r="BZ24" s="21">
        <v>74.424799999999991</v>
      </c>
    </row>
    <row r="25" spans="31:78" ht="15.75" thickBot="1" x14ac:dyDescent="0.3">
      <c r="AE25" s="37">
        <v>2040</v>
      </c>
      <c r="AF25" s="39">
        <v>75.542000000000002</v>
      </c>
      <c r="AG25" s="39">
        <v>5.2009999999999996</v>
      </c>
      <c r="AH25" s="21">
        <v>80.742999999999995</v>
      </c>
      <c r="AP25" s="45"/>
      <c r="AQ25" s="47">
        <v>55.767099999999999</v>
      </c>
      <c r="AR25" s="47">
        <v>4.8348000000000004</v>
      </c>
      <c r="AS25" s="44">
        <v>60.601900000000001</v>
      </c>
      <c r="BA25" s="3">
        <v>2040</v>
      </c>
      <c r="BB25" s="4">
        <v>60.416800000000002</v>
      </c>
      <c r="BC25" s="4">
        <v>0.25180000000000002</v>
      </c>
      <c r="BD25" s="5">
        <v>60.668600000000005</v>
      </c>
      <c r="BF25" s="5">
        <v>60.668600000000005</v>
      </c>
      <c r="BK25" s="58">
        <v>2040</v>
      </c>
      <c r="BL25" s="60">
        <v>60.496299999999998</v>
      </c>
      <c r="BM25" s="60">
        <v>0</v>
      </c>
      <c r="BN25" s="57">
        <v>60.496299999999998</v>
      </c>
      <c r="BQ25" s="57">
        <v>60.496299999999998</v>
      </c>
      <c r="BW25" s="37">
        <v>2040</v>
      </c>
      <c r="BX25" s="39">
        <v>75.542000000000002</v>
      </c>
      <c r="BY25" s="39">
        <v>5.2009999999999996</v>
      </c>
      <c r="BZ25" s="21">
        <v>80.742999999999995</v>
      </c>
    </row>
    <row r="26" spans="31:78" ht="15.75" thickBot="1" x14ac:dyDescent="0.3">
      <c r="AE26" s="37">
        <v>2045</v>
      </c>
      <c r="AF26" s="39">
        <v>84.720200000000006</v>
      </c>
      <c r="AG26" s="39">
        <v>5.9916999999999998</v>
      </c>
      <c r="AH26" s="21">
        <v>90.7119</v>
      </c>
      <c r="AP26" s="45"/>
      <c r="AQ26" s="47">
        <v>61.615400000000001</v>
      </c>
      <c r="AR26" s="47">
        <v>5.6064999999999996</v>
      </c>
      <c r="AS26" s="44">
        <v>67.221900000000005</v>
      </c>
      <c r="BA26" s="3">
        <v>2045</v>
      </c>
      <c r="BB26" s="4">
        <v>72.998599999999996</v>
      </c>
      <c r="BC26" s="4">
        <v>2.1499999999999998E-2</v>
      </c>
      <c r="BD26" s="5">
        <v>73.020099999999999</v>
      </c>
      <c r="BF26" s="5">
        <v>73.020099999999999</v>
      </c>
      <c r="BK26" s="58">
        <v>2045</v>
      </c>
      <c r="BL26" s="60">
        <v>72.998800000000003</v>
      </c>
      <c r="BM26" s="60">
        <v>0</v>
      </c>
      <c r="BN26" s="57">
        <v>72.998800000000003</v>
      </c>
      <c r="BQ26" s="57">
        <v>72.998800000000003</v>
      </c>
      <c r="BW26" s="37">
        <v>2045</v>
      </c>
      <c r="BX26" s="39">
        <v>84.720200000000006</v>
      </c>
      <c r="BY26" s="39">
        <v>5.9916999999999998</v>
      </c>
      <c r="BZ26" s="21">
        <v>90.7119</v>
      </c>
    </row>
    <row r="27" spans="31:78" ht="15.75" thickBot="1" x14ac:dyDescent="0.3">
      <c r="AE27" s="37">
        <v>2050</v>
      </c>
      <c r="AF27" s="39">
        <v>97.112799999999993</v>
      </c>
      <c r="AG27" s="39">
        <v>6.9436999999999998</v>
      </c>
      <c r="AH27" s="21">
        <v>104.0565</v>
      </c>
      <c r="AP27" s="45"/>
      <c r="AQ27" s="47">
        <v>70.084500000000006</v>
      </c>
      <c r="AR27" s="47">
        <v>6.5232000000000001</v>
      </c>
      <c r="AS27" s="44">
        <v>76.607700000000008</v>
      </c>
      <c r="BA27" s="3">
        <v>2050</v>
      </c>
      <c r="BB27" s="4">
        <v>88.122200000000007</v>
      </c>
      <c r="BC27" s="4">
        <v>0</v>
      </c>
      <c r="BD27" s="5">
        <v>88.122200000000007</v>
      </c>
      <c r="BF27" s="5">
        <v>88.122200000000007</v>
      </c>
      <c r="BK27" s="58">
        <v>2050</v>
      </c>
      <c r="BL27" s="60">
        <v>88.119699999999995</v>
      </c>
      <c r="BM27" s="60">
        <v>0</v>
      </c>
      <c r="BN27" s="57">
        <v>88.119699999999995</v>
      </c>
      <c r="BQ27" s="57">
        <v>88.119699999999995</v>
      </c>
      <c r="BW27" s="37">
        <v>2050</v>
      </c>
      <c r="BX27" s="39">
        <v>97.112799999999993</v>
      </c>
      <c r="BY27" s="39">
        <v>6.9436999999999998</v>
      </c>
      <c r="BZ27" s="21">
        <v>104.0565</v>
      </c>
    </row>
    <row r="31" spans="31:78" ht="15.75" thickBot="1" x14ac:dyDescent="0.3">
      <c r="AE31" s="21" t="s">
        <v>9</v>
      </c>
      <c r="AF31" s="21" t="s">
        <v>22</v>
      </c>
      <c r="AQ31" s="44" t="s">
        <v>22</v>
      </c>
      <c r="BA31" s="5" t="s">
        <v>9</v>
      </c>
      <c r="BB31" s="5" t="s">
        <v>22</v>
      </c>
      <c r="BK31" s="57" t="s">
        <v>9</v>
      </c>
      <c r="BL31" s="57" t="s">
        <v>22</v>
      </c>
      <c r="BW31" s="21" t="s">
        <v>9</v>
      </c>
      <c r="BX31" s="21" t="s">
        <v>22</v>
      </c>
    </row>
    <row r="32" spans="31:78" ht="15.75" thickBot="1" x14ac:dyDescent="0.3">
      <c r="AE32" s="37" t="s">
        <v>0</v>
      </c>
      <c r="AF32" s="37" t="s">
        <v>4</v>
      </c>
      <c r="AG32" s="37" t="s">
        <v>7</v>
      </c>
      <c r="AP32" s="45"/>
      <c r="AQ32" s="45" t="s">
        <v>4</v>
      </c>
      <c r="AR32" s="45" t="s">
        <v>7</v>
      </c>
      <c r="BA32" s="3" t="s">
        <v>0</v>
      </c>
      <c r="BB32" s="3" t="s">
        <v>4</v>
      </c>
      <c r="BC32" s="3" t="s">
        <v>7</v>
      </c>
      <c r="BK32" s="58" t="s">
        <v>0</v>
      </c>
      <c r="BL32" s="58" t="s">
        <v>4</v>
      </c>
      <c r="BM32" s="58" t="s">
        <v>7</v>
      </c>
      <c r="BW32" s="37" t="s">
        <v>0</v>
      </c>
      <c r="BX32" s="37" t="s">
        <v>4</v>
      </c>
      <c r="BY32" s="37" t="s">
        <v>7</v>
      </c>
    </row>
    <row r="33" spans="2:84" ht="15.75" thickBot="1" x14ac:dyDescent="0.3">
      <c r="AE33" s="37">
        <v>2019</v>
      </c>
      <c r="AF33" s="39">
        <v>51.217300000000002</v>
      </c>
      <c r="AG33" s="39">
        <v>18.123999999999999</v>
      </c>
      <c r="AH33" s="21">
        <v>69.341300000000004</v>
      </c>
      <c r="AP33" s="45"/>
      <c r="AQ33" s="47">
        <v>51.217300000000002</v>
      </c>
      <c r="AR33" s="47">
        <v>18.123999999999999</v>
      </c>
      <c r="AS33" s="44">
        <v>69.341300000000004</v>
      </c>
      <c r="BA33" s="3">
        <v>2019</v>
      </c>
      <c r="BB33" s="4">
        <v>51.217300000000002</v>
      </c>
      <c r="BC33" s="4">
        <v>18.123999999999999</v>
      </c>
      <c r="BD33" s="5">
        <v>69.341300000000004</v>
      </c>
      <c r="BF33" s="5">
        <v>69.341300000000004</v>
      </c>
      <c r="BK33" s="58">
        <v>2019</v>
      </c>
      <c r="BL33" s="60">
        <v>51.217300000000002</v>
      </c>
      <c r="BM33" s="60">
        <v>18.123999999999999</v>
      </c>
      <c r="BN33" s="57">
        <v>69.341300000000004</v>
      </c>
      <c r="BQ33" s="57">
        <v>69.341300000000004</v>
      </c>
      <c r="BW33" s="37">
        <v>2019</v>
      </c>
      <c r="BX33" s="39">
        <v>51.217300000000002</v>
      </c>
      <c r="BY33" s="39">
        <v>18.123999999999999</v>
      </c>
      <c r="BZ33" s="21">
        <v>69.341300000000004</v>
      </c>
    </row>
    <row r="34" spans="2:84" ht="15.75" thickBot="1" x14ac:dyDescent="0.3">
      <c r="AE34" s="37">
        <v>2020</v>
      </c>
      <c r="AF34" s="39">
        <v>52.991900000000001</v>
      </c>
      <c r="AG34" s="39">
        <v>18.086500000000001</v>
      </c>
      <c r="AH34" s="21">
        <v>71.078400000000002</v>
      </c>
      <c r="AP34" s="45"/>
      <c r="AQ34" s="47">
        <v>52.934899999999999</v>
      </c>
      <c r="AR34" s="47">
        <v>18.0671</v>
      </c>
      <c r="AS34" s="44">
        <v>71.001999999999995</v>
      </c>
      <c r="BA34" s="3">
        <v>2020</v>
      </c>
      <c r="BB34" s="4">
        <v>52.0199</v>
      </c>
      <c r="BC34" s="4">
        <v>18.379899999999999</v>
      </c>
      <c r="BD34" s="5">
        <v>70.399799999999999</v>
      </c>
      <c r="BF34" s="5">
        <v>70.399799999999999</v>
      </c>
      <c r="BK34" s="58">
        <v>2020</v>
      </c>
      <c r="BL34" s="60">
        <v>51.525300000000001</v>
      </c>
      <c r="BM34" s="60">
        <v>18.372800000000002</v>
      </c>
      <c r="BN34" s="57">
        <v>69.898099999999999</v>
      </c>
      <c r="BQ34" s="57">
        <v>69.898099999999999</v>
      </c>
      <c r="BW34" s="37">
        <v>2020</v>
      </c>
      <c r="BX34" s="39">
        <v>52.991900000000001</v>
      </c>
      <c r="BY34" s="39">
        <v>18.086500000000001</v>
      </c>
      <c r="BZ34" s="21">
        <v>71.078400000000002</v>
      </c>
    </row>
    <row r="35" spans="2:84" ht="15.75" thickBot="1" x14ac:dyDescent="0.3">
      <c r="AE35" s="37">
        <v>2025</v>
      </c>
      <c r="AF35" s="39">
        <v>60.592399999999998</v>
      </c>
      <c r="AG35" s="39">
        <v>20.058199999999999</v>
      </c>
      <c r="AH35" s="21">
        <v>80.650599999999997</v>
      </c>
      <c r="AP35" s="45"/>
      <c r="AQ35" s="47">
        <v>59.898200000000003</v>
      </c>
      <c r="AR35" s="47">
        <v>20.001899999999999</v>
      </c>
      <c r="AS35" s="44">
        <v>79.900100000000009</v>
      </c>
      <c r="BA35" s="3">
        <v>2025</v>
      </c>
      <c r="BB35" s="4">
        <v>54.180100000000003</v>
      </c>
      <c r="BC35" s="4">
        <v>18.167000000000002</v>
      </c>
      <c r="BD35" s="5">
        <v>72.347100000000012</v>
      </c>
      <c r="BF35" s="5">
        <v>72.347100000000012</v>
      </c>
      <c r="BK35" s="58">
        <v>2025</v>
      </c>
      <c r="BL35" s="60">
        <v>49.176099999999998</v>
      </c>
      <c r="BM35" s="60">
        <v>14.6127</v>
      </c>
      <c r="BN35" s="57">
        <v>63.788799999999995</v>
      </c>
      <c r="BQ35" s="57">
        <v>63.788799999999995</v>
      </c>
      <c r="BW35" s="37">
        <v>2025</v>
      </c>
      <c r="BX35" s="39">
        <v>60.592399999999998</v>
      </c>
      <c r="BY35" s="39">
        <v>20.058199999999999</v>
      </c>
      <c r="BZ35" s="21">
        <v>80.650599999999997</v>
      </c>
    </row>
    <row r="36" spans="2:84" ht="15.75" thickBot="1" x14ac:dyDescent="0.3">
      <c r="AE36" s="37">
        <v>2030</v>
      </c>
      <c r="AF36" s="39">
        <v>67.755200000000002</v>
      </c>
      <c r="AG36" s="39">
        <v>21.709299999999999</v>
      </c>
      <c r="AH36" s="21">
        <v>89.464500000000001</v>
      </c>
      <c r="AP36" s="45"/>
      <c r="AQ36" s="47">
        <v>63.678199999999997</v>
      </c>
      <c r="AR36" s="47">
        <v>20.7911</v>
      </c>
      <c r="AS36" s="44">
        <v>84.469300000000004</v>
      </c>
      <c r="BA36" s="3">
        <v>2030</v>
      </c>
      <c r="BB36" s="4">
        <v>44.889699999999998</v>
      </c>
      <c r="BC36" s="4">
        <v>15.1426</v>
      </c>
      <c r="BD36" s="5">
        <v>60.032299999999999</v>
      </c>
      <c r="BF36" s="5">
        <v>60.032299999999999</v>
      </c>
      <c r="BK36" s="58">
        <v>2030</v>
      </c>
      <c r="BL36" s="60">
        <v>29.372399999999999</v>
      </c>
      <c r="BM36" s="60">
        <v>8.6338000000000008</v>
      </c>
      <c r="BN36" s="57">
        <v>38.0062</v>
      </c>
      <c r="BQ36" s="57">
        <v>38.0062</v>
      </c>
      <c r="BW36" s="37">
        <v>2030</v>
      </c>
      <c r="BX36" s="39">
        <v>67.755200000000002</v>
      </c>
      <c r="BY36" s="39">
        <v>21.709299999999999</v>
      </c>
      <c r="BZ36" s="21">
        <v>89.464500000000001</v>
      </c>
    </row>
    <row r="37" spans="2:84" ht="15.75" thickBot="1" x14ac:dyDescent="0.3">
      <c r="B37" s="71" t="s">
        <v>39</v>
      </c>
      <c r="AE37" s="37">
        <v>2035</v>
      </c>
      <c r="AF37" s="39">
        <v>72.229100000000003</v>
      </c>
      <c r="AG37" s="39">
        <v>22.450399999999998</v>
      </c>
      <c r="AH37" s="21">
        <v>94.679500000000004</v>
      </c>
      <c r="AP37" s="45"/>
      <c r="AQ37" s="47">
        <v>61.8996</v>
      </c>
      <c r="AR37" s="47">
        <v>19.799700000000001</v>
      </c>
      <c r="AS37" s="44">
        <v>81.699299999999994</v>
      </c>
      <c r="BA37" s="3">
        <v>2035</v>
      </c>
      <c r="BB37" s="4">
        <v>30.145800000000001</v>
      </c>
      <c r="BC37" s="4">
        <v>10.826499999999999</v>
      </c>
      <c r="BD37" s="5">
        <v>40.972300000000004</v>
      </c>
      <c r="BF37" s="5">
        <v>40.972300000000004</v>
      </c>
      <c r="BK37" s="58">
        <v>2035</v>
      </c>
      <c r="BL37" s="60">
        <v>10.637600000000001</v>
      </c>
      <c r="BM37" s="60">
        <v>7.9271000000000003</v>
      </c>
      <c r="BN37" s="57">
        <v>18.564700000000002</v>
      </c>
      <c r="BQ37" s="57">
        <v>18.564700000000002</v>
      </c>
      <c r="BW37" s="37">
        <v>2035</v>
      </c>
      <c r="BX37" s="39">
        <v>72.229100000000003</v>
      </c>
      <c r="BY37" s="39">
        <v>22.450399999999998</v>
      </c>
      <c r="BZ37" s="21">
        <v>94.679500000000004</v>
      </c>
    </row>
    <row r="38" spans="2:84" ht="26.25" thickBot="1" x14ac:dyDescent="0.3">
      <c r="B38" s="72" t="s">
        <v>0</v>
      </c>
      <c r="C38" s="73" t="s">
        <v>43</v>
      </c>
      <c r="D38" s="73" t="s">
        <v>44</v>
      </c>
      <c r="E38" s="73" t="s">
        <v>45</v>
      </c>
      <c r="F38" s="73" t="s">
        <v>10</v>
      </c>
      <c r="G38" s="73" t="s">
        <v>46</v>
      </c>
      <c r="H38" s="73" t="s">
        <v>13</v>
      </c>
      <c r="I38" s="73" t="s">
        <v>47</v>
      </c>
      <c r="J38" s="73" t="s">
        <v>48</v>
      </c>
      <c r="K38" s="73" t="s">
        <v>20</v>
      </c>
      <c r="AE38" s="37">
        <v>2040</v>
      </c>
      <c r="AF38" s="39">
        <v>75.447100000000006</v>
      </c>
      <c r="AG38" s="39">
        <v>22.792999999999999</v>
      </c>
      <c r="AH38" s="21">
        <v>98.240100000000012</v>
      </c>
      <c r="AP38" s="45"/>
      <c r="AQ38" s="47">
        <v>62.500399999999999</v>
      </c>
      <c r="AR38" s="47">
        <v>19.570399999999999</v>
      </c>
      <c r="AS38" s="44">
        <v>82.070799999999991</v>
      </c>
      <c r="BA38" s="3">
        <v>2040</v>
      </c>
      <c r="BB38" s="4">
        <v>18.558199999999999</v>
      </c>
      <c r="BC38" s="4">
        <v>7.9242999999999997</v>
      </c>
      <c r="BD38" s="5">
        <v>26.482499999999998</v>
      </c>
      <c r="BF38" s="5">
        <v>26.482499999999998</v>
      </c>
      <c r="BK38" s="58">
        <v>2040</v>
      </c>
      <c r="BL38" s="60">
        <v>0</v>
      </c>
      <c r="BM38" s="60">
        <v>7.9062000000000001</v>
      </c>
      <c r="BN38" s="57">
        <v>7.9062000000000001</v>
      </c>
      <c r="BQ38" s="57">
        <v>7.9062000000000001</v>
      </c>
      <c r="BW38" s="37">
        <v>2040</v>
      </c>
      <c r="BX38" s="39">
        <v>75.447100000000006</v>
      </c>
      <c r="BY38" s="39">
        <v>22.792999999999999</v>
      </c>
      <c r="BZ38" s="21">
        <v>98.240100000000012</v>
      </c>
    </row>
    <row r="39" spans="2:84" ht="15.75" thickBot="1" x14ac:dyDescent="0.3">
      <c r="B39" s="72">
        <v>2019</v>
      </c>
      <c r="C39" s="74">
        <v>269.4325</v>
      </c>
      <c r="D39" s="74">
        <v>249.2398</v>
      </c>
      <c r="E39" s="74">
        <v>238.81580000000002</v>
      </c>
      <c r="F39" s="74">
        <v>59.134499999999996</v>
      </c>
      <c r="G39" s="74">
        <v>25.486199999999997</v>
      </c>
      <c r="H39" s="74">
        <v>1.1855</v>
      </c>
      <c r="I39" s="74">
        <v>7.3300000000000004E-2</v>
      </c>
      <c r="J39" s="74">
        <v>0</v>
      </c>
      <c r="K39" s="74">
        <v>0.52449999999999997</v>
      </c>
      <c r="L39" s="75">
        <f>+SUM(C39:K39)</f>
        <v>843.89210000000003</v>
      </c>
      <c r="M39" s="75"/>
      <c r="AE39" s="37">
        <v>2045</v>
      </c>
      <c r="AF39" s="39">
        <v>79.880099999999999</v>
      </c>
      <c r="AG39" s="39">
        <v>23.496400000000001</v>
      </c>
      <c r="AH39" s="21">
        <v>103.37649999999999</v>
      </c>
      <c r="AP39" s="45"/>
      <c r="AQ39" s="47">
        <v>66.274199999999993</v>
      </c>
      <c r="AR39" s="47">
        <v>20.326799999999999</v>
      </c>
      <c r="AS39" s="44">
        <v>86.600999999999999</v>
      </c>
      <c r="BA39" s="3">
        <v>2045</v>
      </c>
      <c r="BB39" s="4">
        <v>7.3718000000000004</v>
      </c>
      <c r="BC39" s="4">
        <v>7.9074</v>
      </c>
      <c r="BD39" s="5">
        <v>15.279199999999999</v>
      </c>
      <c r="BF39" s="5">
        <v>15.279199999999999</v>
      </c>
      <c r="BK39" s="58">
        <v>2045</v>
      </c>
      <c r="BL39" s="60">
        <v>0</v>
      </c>
      <c r="BM39" s="60">
        <v>7.9055999999999997</v>
      </c>
      <c r="BN39" s="57">
        <v>7.9055999999999997</v>
      </c>
      <c r="BQ39" s="57">
        <v>7.9055999999999997</v>
      </c>
      <c r="BW39" s="37">
        <v>2045</v>
      </c>
      <c r="BX39" s="39">
        <v>79.880099999999999</v>
      </c>
      <c r="BY39" s="39">
        <v>23.496400000000001</v>
      </c>
      <c r="BZ39" s="21">
        <v>103.37649999999999</v>
      </c>
    </row>
    <row r="40" spans="2:84" ht="15.75" thickBot="1" x14ac:dyDescent="0.3">
      <c r="B40" s="72">
        <v>2020</v>
      </c>
      <c r="C40" s="74">
        <v>275.0127</v>
      </c>
      <c r="D40" s="74">
        <v>255.96729999999999</v>
      </c>
      <c r="E40" s="74">
        <v>222.92160000000001</v>
      </c>
      <c r="F40" s="74">
        <v>59.684599999999996</v>
      </c>
      <c r="G40" s="74">
        <v>24.9116</v>
      </c>
      <c r="H40" s="74">
        <v>1.2103999999999999</v>
      </c>
      <c r="I40" s="74">
        <v>6.7599999999999993E-2</v>
      </c>
      <c r="J40" s="74">
        <v>0</v>
      </c>
      <c r="K40" s="74">
        <v>0.52939999999999998</v>
      </c>
      <c r="L40" s="75">
        <f t="shared" ref="L40:L45" si="0">+SUM(C40:K40)</f>
        <v>840.30520000000013</v>
      </c>
      <c r="M40" s="75"/>
      <c r="AE40" s="37">
        <v>2050</v>
      </c>
      <c r="AF40" s="39">
        <v>85.044200000000004</v>
      </c>
      <c r="AG40" s="39">
        <v>24.394500000000001</v>
      </c>
      <c r="AH40" s="21">
        <v>109.43870000000001</v>
      </c>
      <c r="AP40" s="45"/>
      <c r="AQ40" s="47">
        <v>70.823800000000006</v>
      </c>
      <c r="AR40" s="47">
        <v>21.224399999999999</v>
      </c>
      <c r="AS40" s="44">
        <v>92.048200000000008</v>
      </c>
      <c r="BA40" s="3">
        <v>2050</v>
      </c>
      <c r="BB40" s="4">
        <v>0</v>
      </c>
      <c r="BC40" s="4">
        <v>7.4989999999999997</v>
      </c>
      <c r="BD40" s="5">
        <v>7.4989999999999997</v>
      </c>
      <c r="BF40" s="5">
        <v>7.4989999999999997</v>
      </c>
      <c r="BK40" s="58">
        <v>2050</v>
      </c>
      <c r="BL40" s="60">
        <v>0</v>
      </c>
      <c r="BM40" s="60">
        <v>7.4988999999999999</v>
      </c>
      <c r="BN40" s="57">
        <v>7.4988999999999999</v>
      </c>
      <c r="BQ40" s="57">
        <v>7.4988999999999999</v>
      </c>
      <c r="BW40" s="37">
        <v>2050</v>
      </c>
      <c r="BX40" s="39">
        <v>85.044200000000004</v>
      </c>
      <c r="BY40" s="39">
        <v>24.394500000000001</v>
      </c>
      <c r="BZ40" s="21">
        <v>109.43870000000001</v>
      </c>
    </row>
    <row r="41" spans="2:84" x14ac:dyDescent="0.25">
      <c r="B41" s="72">
        <v>2025</v>
      </c>
      <c r="C41" s="74">
        <v>313.82159999999999</v>
      </c>
      <c r="D41" s="74">
        <v>284.66819999999996</v>
      </c>
      <c r="E41" s="74">
        <v>249.41579999999999</v>
      </c>
      <c r="F41" s="74">
        <v>75.018000000000001</v>
      </c>
      <c r="G41" s="74">
        <v>27.618199999999998</v>
      </c>
      <c r="H41" s="74">
        <v>1.4689000000000001</v>
      </c>
      <c r="I41" s="74">
        <v>8.0299999999999996E-2</v>
      </c>
      <c r="J41" s="74">
        <v>0</v>
      </c>
      <c r="K41" s="74">
        <v>0.66539999999999999</v>
      </c>
      <c r="L41" s="75">
        <f t="shared" si="0"/>
        <v>952.75639999999987</v>
      </c>
      <c r="M41" s="75"/>
    </row>
    <row r="42" spans="2:84" x14ac:dyDescent="0.25">
      <c r="B42" s="72">
        <v>2030</v>
      </c>
      <c r="C42" s="74">
        <v>340.25659999999999</v>
      </c>
      <c r="D42" s="74">
        <v>297.40249999999997</v>
      </c>
      <c r="E42" s="74">
        <v>279.95000000000005</v>
      </c>
      <c r="F42" s="74">
        <v>91.357600000000005</v>
      </c>
      <c r="G42" s="74">
        <v>30.031199999999998</v>
      </c>
      <c r="H42" s="74">
        <v>1.7181999999999999</v>
      </c>
      <c r="I42" s="74">
        <v>8.8800000000000004E-2</v>
      </c>
      <c r="J42" s="74">
        <v>0</v>
      </c>
      <c r="K42" s="74">
        <v>0.81030000000000002</v>
      </c>
      <c r="L42" s="75">
        <f t="shared" si="0"/>
        <v>1041.6152000000002</v>
      </c>
      <c r="M42" s="75"/>
    </row>
    <row r="43" spans="2:84" x14ac:dyDescent="0.25">
      <c r="B43" s="72">
        <v>2035</v>
      </c>
      <c r="C43" s="74">
        <v>353.62580000000003</v>
      </c>
      <c r="D43" s="74">
        <v>299.3922</v>
      </c>
      <c r="E43" s="74">
        <v>313.51769999999999</v>
      </c>
      <c r="F43" s="74">
        <v>109.45009999999999</v>
      </c>
      <c r="G43" s="74">
        <v>31.882599999999996</v>
      </c>
      <c r="H43" s="74">
        <v>1.9790000000000001</v>
      </c>
      <c r="I43" s="74">
        <v>9.4100000000000003E-2</v>
      </c>
      <c r="J43" s="74">
        <v>0</v>
      </c>
      <c r="K43" s="74">
        <v>0.9708</v>
      </c>
      <c r="L43" s="75">
        <f t="shared" si="0"/>
        <v>1110.9123</v>
      </c>
      <c r="M43" s="75"/>
    </row>
    <row r="44" spans="2:84" x14ac:dyDescent="0.25">
      <c r="B44" s="72">
        <v>2040</v>
      </c>
      <c r="C44" s="74">
        <v>357.47579999999999</v>
      </c>
      <c r="D44" s="74">
        <v>297.62960000000004</v>
      </c>
      <c r="E44" s="74">
        <v>357.16610000000003</v>
      </c>
      <c r="F44" s="74">
        <v>129.768</v>
      </c>
      <c r="G44" s="74">
        <v>34.121699999999997</v>
      </c>
      <c r="H44" s="74">
        <v>2.2671999999999999</v>
      </c>
      <c r="I44" s="74">
        <v>9.8900000000000002E-2</v>
      </c>
      <c r="J44" s="74">
        <v>0</v>
      </c>
      <c r="K44" s="74">
        <v>1.1511</v>
      </c>
      <c r="L44" s="75">
        <f t="shared" si="0"/>
        <v>1179.6784</v>
      </c>
      <c r="M44" s="75"/>
    </row>
    <row r="45" spans="2:84" x14ac:dyDescent="0.25">
      <c r="B45" s="72">
        <v>2045</v>
      </c>
      <c r="C45" s="74">
        <v>350.81380000000001</v>
      </c>
      <c r="D45" s="74">
        <v>294.49270000000001</v>
      </c>
      <c r="E45" s="74">
        <v>418.81800000000004</v>
      </c>
      <c r="F45" s="74">
        <v>151.02089999999998</v>
      </c>
      <c r="G45" s="74">
        <v>37.129800000000003</v>
      </c>
      <c r="H45" s="74">
        <v>2.6068000000000002</v>
      </c>
      <c r="I45" s="74">
        <v>0.1076</v>
      </c>
      <c r="J45" s="74">
        <v>0</v>
      </c>
      <c r="K45" s="74">
        <v>1.3395999999999999</v>
      </c>
      <c r="L45" s="75">
        <f t="shared" si="0"/>
        <v>1256.3292000000001</v>
      </c>
      <c r="M45" s="75"/>
    </row>
    <row r="46" spans="2:84" ht="15.75" thickBot="1" x14ac:dyDescent="0.3">
      <c r="B46" s="72">
        <v>2050</v>
      </c>
      <c r="C46" s="74">
        <v>343.17560000000003</v>
      </c>
      <c r="D46" s="74">
        <v>293.5419</v>
      </c>
      <c r="E46" s="74">
        <v>494.47460000000001</v>
      </c>
      <c r="F46" s="74">
        <v>172.37039999999999</v>
      </c>
      <c r="G46" s="74">
        <v>40.573300000000003</v>
      </c>
      <c r="H46" s="71">
        <v>2.9931000000000001</v>
      </c>
      <c r="I46" s="76">
        <v>0.1196</v>
      </c>
      <c r="J46" s="76">
        <v>0.1196</v>
      </c>
      <c r="K46" s="76">
        <v>1.5289999999999999</v>
      </c>
      <c r="L46" s="75">
        <f>+SUM(C46:K46)</f>
        <v>1348.8970999999999</v>
      </c>
      <c r="M46" s="75"/>
      <c r="Q46" t="s">
        <v>39</v>
      </c>
      <c r="AE46" s="21" t="s">
        <v>19</v>
      </c>
      <c r="AF46" s="21" t="s">
        <v>23</v>
      </c>
      <c r="AQ46" s="44" t="s">
        <v>23</v>
      </c>
      <c r="BA46" s="5" t="s">
        <v>19</v>
      </c>
      <c r="BB46" s="5" t="s">
        <v>23</v>
      </c>
      <c r="BK46" s="57" t="s">
        <v>19</v>
      </c>
      <c r="BL46" s="57" t="s">
        <v>23</v>
      </c>
      <c r="BW46" s="21" t="s">
        <v>19</v>
      </c>
      <c r="BX46" s="21" t="s">
        <v>23</v>
      </c>
    </row>
    <row r="47" spans="2:84" ht="27" thickBot="1" x14ac:dyDescent="0.3">
      <c r="Q47" s="67" t="s">
        <v>0</v>
      </c>
      <c r="R47" s="66" t="s">
        <v>43</v>
      </c>
      <c r="S47" s="66" t="s">
        <v>44</v>
      </c>
      <c r="T47" s="66" t="s">
        <v>45</v>
      </c>
      <c r="U47" s="66" t="s">
        <v>10</v>
      </c>
      <c r="V47" s="66" t="s">
        <v>46</v>
      </c>
      <c r="W47" s="66" t="s">
        <v>13</v>
      </c>
      <c r="X47" s="66" t="s">
        <v>47</v>
      </c>
      <c r="Y47" s="66" t="s">
        <v>48</v>
      </c>
      <c r="Z47" s="66" t="s">
        <v>20</v>
      </c>
      <c r="AE47" s="37" t="s">
        <v>0</v>
      </c>
      <c r="AF47" s="37" t="s">
        <v>1</v>
      </c>
      <c r="AG47" s="37" t="s">
        <v>2</v>
      </c>
      <c r="AH47" s="37" t="s">
        <v>4</v>
      </c>
      <c r="AI47" s="37" t="s">
        <v>10</v>
      </c>
      <c r="AJ47" s="37" t="s">
        <v>7</v>
      </c>
      <c r="AK47" s="37" t="s">
        <v>13</v>
      </c>
      <c r="AL47" s="37" t="s">
        <v>14</v>
      </c>
      <c r="AM47" s="37" t="s">
        <v>18</v>
      </c>
      <c r="AP47" s="45"/>
      <c r="AQ47" s="45" t="s">
        <v>1</v>
      </c>
      <c r="AR47" s="45" t="s">
        <v>2</v>
      </c>
      <c r="AS47" s="45" t="s">
        <v>4</v>
      </c>
      <c r="AT47" s="45" t="s">
        <v>10</v>
      </c>
      <c r="AU47" s="45" t="s">
        <v>7</v>
      </c>
      <c r="AV47" s="45" t="s">
        <v>13</v>
      </c>
      <c r="AW47" s="45" t="s">
        <v>14</v>
      </c>
      <c r="AX47" s="45" t="s">
        <v>18</v>
      </c>
      <c r="BA47" s="3" t="s">
        <v>0</v>
      </c>
      <c r="BB47" s="3" t="s">
        <v>1</v>
      </c>
      <c r="BC47" s="3" t="s">
        <v>2</v>
      </c>
      <c r="BD47" s="3" t="s">
        <v>4</v>
      </c>
      <c r="BE47" s="3" t="s">
        <v>10</v>
      </c>
      <c r="BF47" s="3" t="s">
        <v>7</v>
      </c>
      <c r="BG47" s="3" t="s">
        <v>13</v>
      </c>
      <c r="BH47" s="3" t="s">
        <v>14</v>
      </c>
      <c r="BI47" s="3" t="s">
        <v>18</v>
      </c>
      <c r="BK47" s="58" t="s">
        <v>0</v>
      </c>
      <c r="BL47" s="58" t="s">
        <v>1</v>
      </c>
      <c r="BM47" s="58" t="s">
        <v>2</v>
      </c>
      <c r="BN47" s="58" t="s">
        <v>4</v>
      </c>
      <c r="BO47" s="58" t="s">
        <v>10</v>
      </c>
      <c r="BP47" s="58" t="s">
        <v>7</v>
      </c>
      <c r="BQ47" s="58" t="s">
        <v>13</v>
      </c>
      <c r="BR47" s="58" t="s">
        <v>14</v>
      </c>
      <c r="BS47" s="58" t="s">
        <v>18</v>
      </c>
      <c r="BW47" s="37" t="s">
        <v>0</v>
      </c>
      <c r="BX47" s="37" t="s">
        <v>1</v>
      </c>
      <c r="BY47" s="37" t="s">
        <v>2</v>
      </c>
      <c r="BZ47" s="37" t="s">
        <v>4</v>
      </c>
      <c r="CA47" s="37" t="s">
        <v>10</v>
      </c>
      <c r="CB47" s="37" t="s">
        <v>7</v>
      </c>
      <c r="CC47" s="37" t="s">
        <v>13</v>
      </c>
      <c r="CD47" s="37" t="s">
        <v>14</v>
      </c>
      <c r="CE47" s="37" t="s">
        <v>18</v>
      </c>
    </row>
    <row r="48" spans="2:84" ht="15.75" thickBot="1" x14ac:dyDescent="0.3">
      <c r="Q48" s="67">
        <v>2019</v>
      </c>
      <c r="R48" s="68">
        <f>+AF7+AF48+AF64</f>
        <v>269.4325</v>
      </c>
      <c r="S48" s="68">
        <f>+AG7+AG48+AG64</f>
        <v>249.2398</v>
      </c>
      <c r="T48" s="68">
        <f>+AH7+AF20+AF33+AH48+AH64</f>
        <v>238.81580000000002</v>
      </c>
      <c r="U48" s="68">
        <f>+AI64+AI48</f>
        <v>59.134499999999996</v>
      </c>
      <c r="V48" s="68">
        <f>+AG20+AG33+AJ48+AJ64</f>
        <v>25.486199999999997</v>
      </c>
      <c r="W48" s="69">
        <f>+AK64+AK48</f>
        <v>1.1855</v>
      </c>
      <c r="X48" s="69">
        <f>+AL48</f>
        <v>7.3300000000000004E-2</v>
      </c>
      <c r="Y48" s="69">
        <f>+AM48+AM64</f>
        <v>0</v>
      </c>
      <c r="Z48" s="69">
        <f>+AL64</f>
        <v>0.52449999999999997</v>
      </c>
      <c r="AA48" s="65">
        <f>+SUM(R48:Z48)</f>
        <v>843.89210000000003</v>
      </c>
      <c r="AB48" s="65">
        <f>+AI7+AH20+AH33+AN48+AN64</f>
        <v>843.89209999999991</v>
      </c>
      <c r="AE48" s="37">
        <v>2019</v>
      </c>
      <c r="AF48" s="39">
        <v>2.5236000000000001</v>
      </c>
      <c r="AG48" s="39">
        <v>0.21970000000000001</v>
      </c>
      <c r="AH48" s="39">
        <v>98.535499999999999</v>
      </c>
      <c r="AI48" s="39">
        <v>4.0000000000000001E-3</v>
      </c>
      <c r="AJ48" s="39">
        <v>4.1689999999999996</v>
      </c>
      <c r="AK48" s="39">
        <v>0.44080000000000003</v>
      </c>
      <c r="AL48" s="39">
        <v>7.3300000000000004E-2</v>
      </c>
      <c r="AM48" s="39">
        <v>0</v>
      </c>
      <c r="AN48" s="21">
        <v>105.9659</v>
      </c>
      <c r="AP48" s="45">
        <v>105.9659</v>
      </c>
      <c r="AQ48" s="47">
        <v>2.5236000000000001</v>
      </c>
      <c r="AR48" s="47">
        <v>0.21970000000000001</v>
      </c>
      <c r="AS48" s="47">
        <v>98.535499999999999</v>
      </c>
      <c r="AT48" s="47">
        <v>4.0000000000000001E-3</v>
      </c>
      <c r="AU48" s="47">
        <v>4.1689999999999996</v>
      </c>
      <c r="AV48" s="47">
        <v>0.44080000000000003</v>
      </c>
      <c r="AW48" s="47">
        <v>7.3300000000000004E-2</v>
      </c>
      <c r="AX48" s="47">
        <v>1</v>
      </c>
      <c r="AY48" s="44">
        <v>106.9659</v>
      </c>
      <c r="BA48" s="3">
        <v>2019</v>
      </c>
      <c r="BB48" s="4">
        <v>2.5236000000000001</v>
      </c>
      <c r="BC48" s="4">
        <v>0.21970000000000001</v>
      </c>
      <c r="BD48" s="4">
        <v>98.535499999999999</v>
      </c>
      <c r="BE48" s="4">
        <v>4.0000000000000001E-3</v>
      </c>
      <c r="BF48" s="4">
        <v>4.1689999999999996</v>
      </c>
      <c r="BG48" s="4">
        <v>0.44080000000000003</v>
      </c>
      <c r="BH48" s="4">
        <v>7.3300000000000004E-2</v>
      </c>
      <c r="BI48" s="4">
        <v>0</v>
      </c>
      <c r="BJ48" s="5">
        <v>105.9659</v>
      </c>
      <c r="BK48" s="58">
        <v>2019</v>
      </c>
      <c r="BL48" s="60">
        <v>2.5236000000000001</v>
      </c>
      <c r="BM48" s="60">
        <v>0.21970000000000001</v>
      </c>
      <c r="BN48" s="60">
        <v>98.535499999999999</v>
      </c>
      <c r="BO48" s="60">
        <v>4.0000000000000001E-3</v>
      </c>
      <c r="BP48" s="60">
        <v>4.1689999999999996</v>
      </c>
      <c r="BQ48" s="60">
        <v>0.44080000000000003</v>
      </c>
      <c r="BR48" s="60">
        <v>7.3300000000000004E-2</v>
      </c>
      <c r="BS48" s="60">
        <v>0</v>
      </c>
      <c r="BT48" s="57">
        <v>105.9659</v>
      </c>
      <c r="BV48" s="57">
        <v>105.9659</v>
      </c>
      <c r="BW48" s="37">
        <v>2019</v>
      </c>
      <c r="BX48" s="39">
        <v>2.5236000000000001</v>
      </c>
      <c r="BY48" s="39">
        <v>0.21970000000000001</v>
      </c>
      <c r="BZ48" s="39">
        <v>98.535499999999999</v>
      </c>
      <c r="CA48" s="39">
        <v>4.0000000000000001E-3</v>
      </c>
      <c r="CB48" s="39">
        <v>4.1689999999999996</v>
      </c>
      <c r="CC48" s="39">
        <v>0.44080000000000003</v>
      </c>
      <c r="CD48" s="39">
        <v>7.3300000000000004E-2</v>
      </c>
      <c r="CE48" s="39">
        <v>0</v>
      </c>
      <c r="CF48" s="21">
        <v>105.9659</v>
      </c>
    </row>
    <row r="49" spans="17:84" ht="15.75" thickBot="1" x14ac:dyDescent="0.3">
      <c r="Q49" s="67">
        <v>2020</v>
      </c>
      <c r="R49" s="68">
        <f t="shared" ref="R49:S49" si="1">+AF8+AF49+AF65</f>
        <v>275.0127</v>
      </c>
      <c r="S49" s="68">
        <f t="shared" si="1"/>
        <v>255.96729999999999</v>
      </c>
      <c r="T49" s="68">
        <f t="shared" ref="T49:T55" si="2">+AH8+AF21+AF34+AH49+AH65</f>
        <v>222.92160000000001</v>
      </c>
      <c r="U49" s="68">
        <f t="shared" ref="U49:U55" si="3">+AI65+AI49</f>
        <v>59.684599999999996</v>
      </c>
      <c r="V49" s="68">
        <f t="shared" ref="V49:V55" si="4">+AG21+AG34+AJ49+AJ65</f>
        <v>24.9116</v>
      </c>
      <c r="W49" s="69">
        <f t="shared" ref="W49:W54" si="5">+AK65+AK49</f>
        <v>1.2103999999999999</v>
      </c>
      <c r="X49" s="69">
        <f>+AL49</f>
        <v>6.7599999999999993E-2</v>
      </c>
      <c r="Y49" s="69">
        <f>+AM49+AM65</f>
        <v>0</v>
      </c>
      <c r="Z49" s="69">
        <f t="shared" ref="Z49:Z54" si="6">+AL65</f>
        <v>0.52939999999999998</v>
      </c>
      <c r="AA49" s="65">
        <f t="shared" ref="AA49:AA54" si="7">+SUM(R49:Z49)</f>
        <v>840.30520000000013</v>
      </c>
      <c r="AB49" s="65">
        <f t="shared" ref="AB49:AB55" si="8">+AI8+AH21+AH34+AN49+AN65</f>
        <v>840.3051999999999</v>
      </c>
      <c r="AE49" s="37">
        <v>2020</v>
      </c>
      <c r="AF49" s="39">
        <v>2.1497999999999999</v>
      </c>
      <c r="AG49" s="39">
        <v>0.156</v>
      </c>
      <c r="AH49" s="39">
        <v>90.397400000000005</v>
      </c>
      <c r="AI49" s="39">
        <v>3.8E-3</v>
      </c>
      <c r="AJ49" s="39">
        <v>4.0277000000000003</v>
      </c>
      <c r="AK49" s="39">
        <v>0.3377</v>
      </c>
      <c r="AL49" s="39">
        <v>6.7599999999999993E-2</v>
      </c>
      <c r="AM49" s="39">
        <v>0</v>
      </c>
      <c r="AN49" s="21">
        <v>97.14</v>
      </c>
      <c r="AP49" s="45">
        <v>98.619399999999999</v>
      </c>
      <c r="AQ49" s="47">
        <v>2.1480000000000001</v>
      </c>
      <c r="AR49" s="47">
        <v>0.15579999999999999</v>
      </c>
      <c r="AS49" s="47">
        <v>90.360200000000006</v>
      </c>
      <c r="AT49" s="47">
        <v>3.8E-3</v>
      </c>
      <c r="AU49" s="47">
        <v>4.0271999999999997</v>
      </c>
      <c r="AV49" s="47">
        <v>0.33739999999999998</v>
      </c>
      <c r="AW49" s="47">
        <v>6.7500000000000004E-2</v>
      </c>
      <c r="AX49" s="47">
        <v>1</v>
      </c>
      <c r="AY49" s="44">
        <v>98.099899999999991</v>
      </c>
      <c r="BA49" s="3">
        <v>2020</v>
      </c>
      <c r="BB49" s="4">
        <v>2.1989000000000001</v>
      </c>
      <c r="BC49" s="4">
        <v>0.45529999999999998</v>
      </c>
      <c r="BD49" s="4">
        <v>91.528700000000001</v>
      </c>
      <c r="BE49" s="4">
        <v>3.8999999999999998E-3</v>
      </c>
      <c r="BF49" s="4">
        <v>4.0404</v>
      </c>
      <c r="BG49" s="4">
        <v>0.3453</v>
      </c>
      <c r="BH49" s="4">
        <v>6.9099999999999995E-2</v>
      </c>
      <c r="BI49" s="4">
        <v>0</v>
      </c>
      <c r="BJ49" s="5">
        <v>98.641600000000011</v>
      </c>
      <c r="BK49" s="58">
        <v>2020</v>
      </c>
      <c r="BL49" s="60">
        <v>2.1989999999999998</v>
      </c>
      <c r="BM49" s="60">
        <v>0.45279999999999998</v>
      </c>
      <c r="BN49" s="60">
        <v>91.506500000000003</v>
      </c>
      <c r="BO49" s="60">
        <v>3.8999999999999998E-3</v>
      </c>
      <c r="BP49" s="60">
        <v>4.0427</v>
      </c>
      <c r="BQ49" s="60">
        <v>0.34539999999999998</v>
      </c>
      <c r="BR49" s="60">
        <v>6.9099999999999995E-2</v>
      </c>
      <c r="BS49" s="60">
        <v>0</v>
      </c>
      <c r="BT49" s="57">
        <v>98.619399999999999</v>
      </c>
      <c r="BV49" s="57">
        <v>98.619399999999999</v>
      </c>
      <c r="BW49" s="37">
        <v>2020</v>
      </c>
      <c r="BX49" s="39">
        <v>2.1497999999999999</v>
      </c>
      <c r="BY49" s="39">
        <v>0.156</v>
      </c>
      <c r="BZ49" s="39">
        <v>90.397400000000005</v>
      </c>
      <c r="CA49" s="39">
        <v>3.8E-3</v>
      </c>
      <c r="CB49" s="39">
        <v>4.0277000000000003</v>
      </c>
      <c r="CC49" s="39">
        <v>0.3377</v>
      </c>
      <c r="CD49" s="39">
        <v>6.7599999999999993E-2</v>
      </c>
      <c r="CE49" s="39">
        <v>0</v>
      </c>
      <c r="CF49" s="21">
        <v>97.14</v>
      </c>
    </row>
    <row r="50" spans="17:84" ht="15.75" thickBot="1" x14ac:dyDescent="0.3">
      <c r="Q50" s="67">
        <v>2025</v>
      </c>
      <c r="R50" s="68">
        <f t="shared" ref="R50:S50" si="9">+AF9+AF50+AF66</f>
        <v>313.82159999999999</v>
      </c>
      <c r="S50" s="68">
        <f t="shared" si="9"/>
        <v>284.66819999999996</v>
      </c>
      <c r="T50" s="68">
        <f t="shared" si="2"/>
        <v>249.41579999999999</v>
      </c>
      <c r="U50" s="68">
        <f t="shared" si="3"/>
        <v>75.018000000000001</v>
      </c>
      <c r="V50" s="68">
        <f t="shared" si="4"/>
        <v>27.618199999999998</v>
      </c>
      <c r="W50" s="69">
        <f t="shared" si="5"/>
        <v>1.4689000000000001</v>
      </c>
      <c r="X50" s="69">
        <f>+AL50</f>
        <v>8.0299999999999996E-2</v>
      </c>
      <c r="Y50" s="69">
        <f>+AM50+AM66</f>
        <v>0</v>
      </c>
      <c r="Z50" s="69">
        <f t="shared" si="6"/>
        <v>0.66539999999999999</v>
      </c>
      <c r="AA50" s="65">
        <f t="shared" si="7"/>
        <v>952.75639999999987</v>
      </c>
      <c r="AB50" s="65">
        <f t="shared" si="8"/>
        <v>952.75639999999987</v>
      </c>
      <c r="AE50" s="37">
        <v>2025</v>
      </c>
      <c r="AF50" s="39">
        <v>2.5537999999999998</v>
      </c>
      <c r="AG50" s="39">
        <v>0.18429999999999999</v>
      </c>
      <c r="AH50" s="39">
        <v>103.985</v>
      </c>
      <c r="AI50" s="39">
        <v>4.4000000000000003E-3</v>
      </c>
      <c r="AJ50" s="39">
        <v>4.1509999999999998</v>
      </c>
      <c r="AK50" s="39">
        <v>0.40200000000000002</v>
      </c>
      <c r="AL50" s="39">
        <v>8.0299999999999996E-2</v>
      </c>
      <c r="AM50" s="39">
        <v>0</v>
      </c>
      <c r="AN50" s="21">
        <v>111.3608</v>
      </c>
      <c r="AP50" s="45">
        <v>114.10899999999999</v>
      </c>
      <c r="AQ50" s="47">
        <v>2.1126</v>
      </c>
      <c r="AR50" s="47">
        <v>0.1822</v>
      </c>
      <c r="AS50" s="47">
        <v>104.82</v>
      </c>
      <c r="AT50" s="47">
        <v>4.3E-3</v>
      </c>
      <c r="AU50" s="47">
        <v>4.1436999999999999</v>
      </c>
      <c r="AV50" s="47">
        <v>0.39829999999999999</v>
      </c>
      <c r="AW50" s="47">
        <v>7.9399999999999998E-2</v>
      </c>
      <c r="AX50" s="47">
        <v>1</v>
      </c>
      <c r="AY50" s="44">
        <v>112.7405</v>
      </c>
      <c r="BA50" s="3">
        <v>2025</v>
      </c>
      <c r="BB50" s="4">
        <v>2.0251999999999999</v>
      </c>
      <c r="BC50" s="4">
        <v>0.45760000000000001</v>
      </c>
      <c r="BD50" s="4">
        <v>102.5119</v>
      </c>
      <c r="BE50" s="4">
        <v>3.3999999999999998E-3</v>
      </c>
      <c r="BF50" s="4">
        <v>4.1322000000000001</v>
      </c>
      <c r="BG50" s="4">
        <v>0.34660000000000002</v>
      </c>
      <c r="BH50" s="4">
        <v>5.8700000000000002E-2</v>
      </c>
      <c r="BI50" s="4">
        <v>0</v>
      </c>
      <c r="BJ50" s="5">
        <v>109.53559999999999</v>
      </c>
      <c r="BK50" s="58">
        <v>2025</v>
      </c>
      <c r="BL50" s="60">
        <v>1.5875999999999999</v>
      </c>
      <c r="BM50" s="60">
        <v>0.38550000000000001</v>
      </c>
      <c r="BN50" s="60">
        <v>107.77849999999999</v>
      </c>
      <c r="BO50" s="60">
        <v>2.5000000000000001E-3</v>
      </c>
      <c r="BP50" s="60">
        <v>4.0160999999999998</v>
      </c>
      <c r="BQ50" s="60">
        <v>0.28129999999999999</v>
      </c>
      <c r="BR50" s="60">
        <v>3.7600000000000001E-2</v>
      </c>
      <c r="BS50" s="60">
        <v>1.9900000000000001E-2</v>
      </c>
      <c r="BT50" s="57">
        <v>114.10899999999999</v>
      </c>
      <c r="BV50" s="57">
        <v>114.10899999999999</v>
      </c>
      <c r="BW50" s="37">
        <v>2025</v>
      </c>
      <c r="BX50" s="39">
        <v>2.5537999999999998</v>
      </c>
      <c r="BY50" s="39">
        <v>0.18429999999999999</v>
      </c>
      <c r="BZ50" s="39">
        <v>103.985</v>
      </c>
      <c r="CA50" s="39">
        <v>4.4000000000000003E-3</v>
      </c>
      <c r="CB50" s="39">
        <v>4.1509999999999998</v>
      </c>
      <c r="CC50" s="39">
        <v>0.40200000000000002</v>
      </c>
      <c r="CD50" s="39">
        <v>8.0299999999999996E-2</v>
      </c>
      <c r="CE50" s="39">
        <v>0</v>
      </c>
      <c r="CF50" s="21">
        <v>111.3608</v>
      </c>
    </row>
    <row r="51" spans="17:84" ht="15.75" thickBot="1" x14ac:dyDescent="0.3">
      <c r="Q51" s="67">
        <v>2030</v>
      </c>
      <c r="R51" s="68">
        <f t="shared" ref="R51:S51" si="10">+AF10+AF51+AF67</f>
        <v>340.25659999999999</v>
      </c>
      <c r="S51" s="68">
        <f t="shared" si="10"/>
        <v>297.40249999999997</v>
      </c>
      <c r="T51" s="68">
        <f t="shared" si="2"/>
        <v>279.95000000000005</v>
      </c>
      <c r="U51" s="68">
        <f t="shared" si="3"/>
        <v>91.357600000000005</v>
      </c>
      <c r="V51" s="68">
        <f t="shared" si="4"/>
        <v>30.031199999999998</v>
      </c>
      <c r="W51" s="69">
        <f t="shared" si="5"/>
        <v>1.7181999999999999</v>
      </c>
      <c r="X51" s="69">
        <f>+AL51</f>
        <v>8.8800000000000004E-2</v>
      </c>
      <c r="Y51" s="69">
        <f>+AM51+AM67</f>
        <v>0</v>
      </c>
      <c r="Z51" s="69">
        <f t="shared" si="6"/>
        <v>0.81030000000000002</v>
      </c>
      <c r="AA51" s="65">
        <f t="shared" si="7"/>
        <v>1041.6152000000002</v>
      </c>
      <c r="AB51" s="65">
        <f t="shared" si="8"/>
        <v>1041.6152</v>
      </c>
      <c r="AE51" s="37">
        <v>2030</v>
      </c>
      <c r="AF51" s="39">
        <v>2.8365999999999998</v>
      </c>
      <c r="AG51" s="39">
        <v>0.20330000000000001</v>
      </c>
      <c r="AH51" s="39">
        <v>116.0694</v>
      </c>
      <c r="AI51" s="39">
        <v>4.7000000000000002E-3</v>
      </c>
      <c r="AJ51" s="39">
        <v>4.2382</v>
      </c>
      <c r="AK51" s="39">
        <v>0.44819999999999999</v>
      </c>
      <c r="AL51" s="39">
        <v>8.8800000000000004E-2</v>
      </c>
      <c r="AM51" s="39">
        <v>0</v>
      </c>
      <c r="AN51" s="21">
        <v>123.88920000000002</v>
      </c>
      <c r="AP51" s="45">
        <v>131.82839999999999</v>
      </c>
      <c r="AQ51" s="47">
        <v>1.8063</v>
      </c>
      <c r="AR51" s="47">
        <v>0.1915</v>
      </c>
      <c r="AS51" s="47">
        <v>115.8289</v>
      </c>
      <c r="AT51" s="47">
        <v>4.4999999999999997E-3</v>
      </c>
      <c r="AU51" s="47">
        <v>4.1974</v>
      </c>
      <c r="AV51" s="47">
        <v>0.4274</v>
      </c>
      <c r="AW51" s="47">
        <v>8.3500000000000005E-2</v>
      </c>
      <c r="AX51" s="47">
        <v>1</v>
      </c>
      <c r="AY51" s="44">
        <v>123.5395</v>
      </c>
      <c r="BA51" s="3">
        <v>2030</v>
      </c>
      <c r="BB51" s="4">
        <v>1.5765</v>
      </c>
      <c r="BC51" s="4">
        <v>0.38790000000000002</v>
      </c>
      <c r="BD51" s="4">
        <v>108.78440000000001</v>
      </c>
      <c r="BE51" s="4">
        <v>2.5999999999999999E-3</v>
      </c>
      <c r="BF51" s="4">
        <v>4.1471</v>
      </c>
      <c r="BG51" s="4">
        <v>0.3105</v>
      </c>
      <c r="BH51" s="4">
        <v>3.85E-2</v>
      </c>
      <c r="BI51" s="4">
        <v>0</v>
      </c>
      <c r="BJ51" s="5">
        <v>115.2475</v>
      </c>
      <c r="BK51" s="58">
        <v>2030</v>
      </c>
      <c r="BL51" s="60">
        <v>0.81779999999999997</v>
      </c>
      <c r="BM51" s="60">
        <v>0.23599999999999999</v>
      </c>
      <c r="BN51" s="60">
        <v>106.17610000000001</v>
      </c>
      <c r="BO51" s="60">
        <v>8.9999999999999998E-4</v>
      </c>
      <c r="BP51" s="60">
        <v>3.9039999999999999</v>
      </c>
      <c r="BQ51" s="60">
        <v>0.18260000000000001</v>
      </c>
      <c r="BR51" s="60">
        <v>0</v>
      </c>
      <c r="BS51" s="60">
        <v>20.510999999999999</v>
      </c>
      <c r="BT51" s="57">
        <v>131.82839999999999</v>
      </c>
      <c r="BV51" s="57">
        <v>131.82839999999999</v>
      </c>
      <c r="BW51" s="37">
        <v>2030</v>
      </c>
      <c r="BX51" s="39">
        <v>2.8365999999999998</v>
      </c>
      <c r="BY51" s="39">
        <v>0.20330000000000001</v>
      </c>
      <c r="BZ51" s="39">
        <v>116.0694</v>
      </c>
      <c r="CA51" s="39">
        <v>4.7000000000000002E-3</v>
      </c>
      <c r="CB51" s="39">
        <v>4.2382</v>
      </c>
      <c r="CC51" s="39">
        <v>0.44819999999999999</v>
      </c>
      <c r="CD51" s="39">
        <v>8.8800000000000004E-2</v>
      </c>
      <c r="CE51" s="39">
        <v>0</v>
      </c>
      <c r="CF51" s="21">
        <v>123.88920000000002</v>
      </c>
    </row>
    <row r="52" spans="17:84" ht="15.75" thickBot="1" x14ac:dyDescent="0.3">
      <c r="Q52" s="67">
        <v>2035</v>
      </c>
      <c r="R52" s="68">
        <f t="shared" ref="R52:S52" si="11">+AF11+AF52+AF68</f>
        <v>353.62580000000003</v>
      </c>
      <c r="S52" s="68">
        <f t="shared" si="11"/>
        <v>299.3922</v>
      </c>
      <c r="T52" s="68">
        <f t="shared" si="2"/>
        <v>313.51769999999999</v>
      </c>
      <c r="U52" s="68">
        <f t="shared" si="3"/>
        <v>109.45009999999999</v>
      </c>
      <c r="V52" s="68">
        <f t="shared" si="4"/>
        <v>31.882599999999996</v>
      </c>
      <c r="W52" s="69">
        <f t="shared" si="5"/>
        <v>1.9790000000000001</v>
      </c>
      <c r="X52" s="69">
        <f>+AL52</f>
        <v>9.4100000000000003E-2</v>
      </c>
      <c r="Y52" s="69">
        <f>+AM52+AM68</f>
        <v>0</v>
      </c>
      <c r="Z52" s="69">
        <f t="shared" si="6"/>
        <v>0.9708</v>
      </c>
      <c r="AA52" s="65">
        <f t="shared" si="7"/>
        <v>1110.9123</v>
      </c>
      <c r="AB52" s="65">
        <f t="shared" si="8"/>
        <v>1110.9123</v>
      </c>
      <c r="AE52" s="37">
        <v>2035</v>
      </c>
      <c r="AF52" s="39">
        <v>3.0423</v>
      </c>
      <c r="AG52" s="39">
        <v>0.21529999999999999</v>
      </c>
      <c r="AH52" s="39">
        <v>127.72</v>
      </c>
      <c r="AI52" s="39">
        <v>5.0000000000000001E-3</v>
      </c>
      <c r="AJ52" s="39">
        <v>4.3049999999999997</v>
      </c>
      <c r="AK52" s="39">
        <v>0.48480000000000001</v>
      </c>
      <c r="AL52" s="39">
        <v>9.4100000000000003E-2</v>
      </c>
      <c r="AM52" s="39">
        <v>0</v>
      </c>
      <c r="AN52" s="21">
        <v>135.8665</v>
      </c>
      <c r="AP52" s="45">
        <v>147.7099</v>
      </c>
      <c r="AQ52" s="47">
        <v>1.359</v>
      </c>
      <c r="AR52" s="47">
        <v>0.18609999999999999</v>
      </c>
      <c r="AS52" s="47">
        <v>123.8439</v>
      </c>
      <c r="AT52" s="47">
        <v>4.4000000000000003E-3</v>
      </c>
      <c r="AU52" s="47">
        <v>4.2035</v>
      </c>
      <c r="AV52" s="47">
        <v>0.43280000000000002</v>
      </c>
      <c r="AW52" s="47">
        <v>8.0799999999999997E-2</v>
      </c>
      <c r="AX52" s="47">
        <v>1</v>
      </c>
      <c r="AY52" s="44">
        <v>131.1105</v>
      </c>
      <c r="BA52" s="3">
        <v>2035</v>
      </c>
      <c r="BB52" s="4">
        <v>1.1319999999999999</v>
      </c>
      <c r="BC52" s="4">
        <v>0.31919999999999998</v>
      </c>
      <c r="BD52" s="4">
        <v>116.34520000000001</v>
      </c>
      <c r="BE52" s="4">
        <v>1.6999999999999999E-3</v>
      </c>
      <c r="BF52" s="4">
        <v>4.1665999999999999</v>
      </c>
      <c r="BG52" s="4">
        <v>0.2782</v>
      </c>
      <c r="BH52" s="4">
        <v>1.89E-2</v>
      </c>
      <c r="BI52" s="4">
        <v>0</v>
      </c>
      <c r="BJ52" s="5">
        <v>122.26180000000001</v>
      </c>
      <c r="BK52" s="58">
        <v>2035</v>
      </c>
      <c r="BL52" s="60">
        <v>0.69110000000000005</v>
      </c>
      <c r="BM52" s="60">
        <v>0.2475</v>
      </c>
      <c r="BN52" s="60">
        <v>108.7921</v>
      </c>
      <c r="BO52" s="60">
        <v>8.9999999999999998E-4</v>
      </c>
      <c r="BP52" s="60">
        <v>3.9563999999999999</v>
      </c>
      <c r="BQ52" s="60">
        <v>0.2026</v>
      </c>
      <c r="BR52" s="60">
        <v>0</v>
      </c>
      <c r="BS52" s="60">
        <v>33.819299999999998</v>
      </c>
      <c r="BT52" s="57">
        <v>147.7099</v>
      </c>
      <c r="BV52" s="57">
        <v>147.7099</v>
      </c>
      <c r="BW52" s="37">
        <v>2035</v>
      </c>
      <c r="BX52" s="39">
        <v>3.0423</v>
      </c>
      <c r="BY52" s="39">
        <v>0.21529999999999999</v>
      </c>
      <c r="BZ52" s="39">
        <v>127.72</v>
      </c>
      <c r="CA52" s="39">
        <v>5.0000000000000001E-3</v>
      </c>
      <c r="CB52" s="39">
        <v>4.3049999999999997</v>
      </c>
      <c r="CC52" s="39">
        <v>0.48480000000000001</v>
      </c>
      <c r="CD52" s="39">
        <v>9.4100000000000003E-2</v>
      </c>
      <c r="CE52" s="39">
        <v>0</v>
      </c>
      <c r="CF52" s="21">
        <v>135.8665</v>
      </c>
    </row>
    <row r="53" spans="17:84" ht="15.75" thickBot="1" x14ac:dyDescent="0.3">
      <c r="Q53" s="67">
        <v>2040</v>
      </c>
      <c r="R53" s="68">
        <f t="shared" ref="R53:S53" si="12">+AF12+AF53+AF69</f>
        <v>357.47579999999999</v>
      </c>
      <c r="S53" s="68">
        <f t="shared" si="12"/>
        <v>297.62960000000004</v>
      </c>
      <c r="T53" s="68">
        <f t="shared" si="2"/>
        <v>357.16610000000003</v>
      </c>
      <c r="U53" s="68">
        <f t="shared" si="3"/>
        <v>129.768</v>
      </c>
      <c r="V53" s="68">
        <f t="shared" si="4"/>
        <v>34.121699999999997</v>
      </c>
      <c r="W53" s="69">
        <f t="shared" si="5"/>
        <v>2.2671999999999999</v>
      </c>
      <c r="X53" s="69">
        <f>+AL53</f>
        <v>9.8900000000000002E-2</v>
      </c>
      <c r="Y53" s="69">
        <f>+AM53+AM69</f>
        <v>0</v>
      </c>
      <c r="Z53" s="69">
        <f t="shared" si="6"/>
        <v>1.1511</v>
      </c>
      <c r="AA53" s="65">
        <f t="shared" si="7"/>
        <v>1179.6784</v>
      </c>
      <c r="AB53" s="65">
        <f t="shared" si="8"/>
        <v>1179.6784000000002</v>
      </c>
      <c r="AE53" s="37">
        <v>2040</v>
      </c>
      <c r="AF53" s="39">
        <v>3.2429999999999999</v>
      </c>
      <c r="AG53" s="39">
        <v>0.22639999999999999</v>
      </c>
      <c r="AH53" s="39">
        <v>140.4605</v>
      </c>
      <c r="AI53" s="39">
        <v>5.1999999999999998E-3</v>
      </c>
      <c r="AJ53" s="39">
        <v>4.3716999999999997</v>
      </c>
      <c r="AK53" s="39">
        <v>0.52149999999999996</v>
      </c>
      <c r="AL53" s="39">
        <v>9.8900000000000002E-2</v>
      </c>
      <c r="AM53" s="39">
        <v>0</v>
      </c>
      <c r="AN53" s="21">
        <v>148.9272</v>
      </c>
      <c r="AP53" s="45">
        <v>169.75069999999999</v>
      </c>
      <c r="AQ53" s="47">
        <v>0.95550000000000002</v>
      </c>
      <c r="AR53" s="47">
        <v>0.19059999999999999</v>
      </c>
      <c r="AS53" s="47">
        <v>135.77680000000001</v>
      </c>
      <c r="AT53" s="47">
        <v>4.4999999999999997E-3</v>
      </c>
      <c r="AU53" s="47">
        <v>4.2451999999999996</v>
      </c>
      <c r="AV53" s="47">
        <v>0.45590000000000003</v>
      </c>
      <c r="AW53" s="47">
        <v>8.2600000000000007E-2</v>
      </c>
      <c r="AX53" s="47">
        <v>1</v>
      </c>
      <c r="AY53" s="44">
        <v>142.71110000000004</v>
      </c>
      <c r="BA53" s="3">
        <v>2040</v>
      </c>
      <c r="BB53" s="4">
        <v>0.73709999999999998</v>
      </c>
      <c r="BC53" s="4">
        <v>0.29430000000000001</v>
      </c>
      <c r="BD53" s="4">
        <v>131.34880000000001</v>
      </c>
      <c r="BE53" s="4">
        <v>8.9999999999999998E-4</v>
      </c>
      <c r="BF53" s="4">
        <v>4.2641</v>
      </c>
      <c r="BG53" s="4">
        <v>0.2631</v>
      </c>
      <c r="BH53" s="4">
        <v>0</v>
      </c>
      <c r="BI53" s="4">
        <v>0</v>
      </c>
      <c r="BJ53" s="5">
        <v>136.90830000000003</v>
      </c>
      <c r="BK53" s="58">
        <v>2040</v>
      </c>
      <c r="BL53" s="60">
        <v>0.53800000000000003</v>
      </c>
      <c r="BM53" s="60">
        <v>0.28320000000000001</v>
      </c>
      <c r="BN53" s="60">
        <v>112.73609999999999</v>
      </c>
      <c r="BO53" s="60">
        <v>8.9999999999999998E-4</v>
      </c>
      <c r="BP53" s="60">
        <v>4.0437000000000003</v>
      </c>
      <c r="BQ53" s="60">
        <v>0.23250000000000001</v>
      </c>
      <c r="BR53" s="60">
        <v>0</v>
      </c>
      <c r="BS53" s="60">
        <v>51.9163</v>
      </c>
      <c r="BT53" s="57">
        <v>169.75069999999999</v>
      </c>
      <c r="BV53" s="57">
        <v>169.75069999999999</v>
      </c>
      <c r="BW53" s="37">
        <v>2040</v>
      </c>
      <c r="BX53" s="39">
        <v>3.2429999999999999</v>
      </c>
      <c r="BY53" s="39">
        <v>0.22639999999999999</v>
      </c>
      <c r="BZ53" s="39">
        <v>140.4605</v>
      </c>
      <c r="CA53" s="39">
        <v>5.1999999999999998E-3</v>
      </c>
      <c r="CB53" s="39">
        <v>4.3716999999999997</v>
      </c>
      <c r="CC53" s="39">
        <v>0.52149999999999996</v>
      </c>
      <c r="CD53" s="39">
        <v>9.8900000000000002E-2</v>
      </c>
      <c r="CE53" s="39">
        <v>0</v>
      </c>
      <c r="CF53" s="21">
        <v>148.9272</v>
      </c>
    </row>
    <row r="54" spans="17:84" ht="15.75" thickBot="1" x14ac:dyDescent="0.3">
      <c r="Q54" s="67">
        <v>2045</v>
      </c>
      <c r="R54" s="68">
        <f t="shared" ref="R54:S54" si="13">+AF13+AF54+AF70</f>
        <v>350.81380000000001</v>
      </c>
      <c r="S54" s="68">
        <f t="shared" si="13"/>
        <v>294.49270000000001</v>
      </c>
      <c r="T54" s="68">
        <f t="shared" si="2"/>
        <v>418.81800000000004</v>
      </c>
      <c r="U54" s="68">
        <f t="shared" si="3"/>
        <v>151.02089999999998</v>
      </c>
      <c r="V54" s="68">
        <f t="shared" si="4"/>
        <v>37.129800000000003</v>
      </c>
      <c r="W54" s="69">
        <f t="shared" si="5"/>
        <v>2.6068000000000002</v>
      </c>
      <c r="X54" s="69">
        <f>+AL54</f>
        <v>0.1076</v>
      </c>
      <c r="Y54" s="69">
        <f>+AM54+AM70</f>
        <v>0</v>
      </c>
      <c r="Z54" s="69">
        <f t="shared" si="6"/>
        <v>1.3395999999999999</v>
      </c>
      <c r="AA54" s="65">
        <f t="shared" si="7"/>
        <v>1256.3292000000001</v>
      </c>
      <c r="AB54" s="65">
        <f t="shared" si="8"/>
        <v>1256.3292000000001</v>
      </c>
      <c r="AE54" s="37">
        <v>2045</v>
      </c>
      <c r="AF54" s="39">
        <v>3.5529999999999999</v>
      </c>
      <c r="AG54" s="39">
        <v>0.2462</v>
      </c>
      <c r="AH54" s="39">
        <v>157.16470000000001</v>
      </c>
      <c r="AI54" s="39">
        <v>5.5999999999999999E-3</v>
      </c>
      <c r="AJ54" s="39">
        <v>4.4701000000000004</v>
      </c>
      <c r="AK54" s="39">
        <v>0.57410000000000005</v>
      </c>
      <c r="AL54" s="39">
        <v>0.1076</v>
      </c>
      <c r="AM54" s="39">
        <v>0</v>
      </c>
      <c r="AN54" s="21">
        <v>166.12129999999999</v>
      </c>
      <c r="AP54" s="45">
        <v>189.20880000000002</v>
      </c>
      <c r="AQ54" s="47">
        <v>0.54290000000000005</v>
      </c>
      <c r="AR54" s="47">
        <v>0.20880000000000001</v>
      </c>
      <c r="AS54" s="47">
        <v>153.71549999999999</v>
      </c>
      <c r="AT54" s="47">
        <v>4.7999999999999996E-3</v>
      </c>
      <c r="AU54" s="47">
        <v>4.3365</v>
      </c>
      <c r="AV54" s="47">
        <v>0.50429999999999997</v>
      </c>
      <c r="AW54" s="47">
        <v>9.0700000000000003E-2</v>
      </c>
      <c r="AX54" s="47">
        <v>1</v>
      </c>
      <c r="AY54" s="44">
        <v>160.40349999999998</v>
      </c>
      <c r="BA54" s="3">
        <v>2045</v>
      </c>
      <c r="BB54" s="4">
        <v>0.55530000000000002</v>
      </c>
      <c r="BC54" s="4">
        <v>0.33729999999999999</v>
      </c>
      <c r="BD54" s="4">
        <v>153.06899999999999</v>
      </c>
      <c r="BE54" s="4">
        <v>8.9999999999999998E-4</v>
      </c>
      <c r="BF54" s="4">
        <v>4.4028999999999998</v>
      </c>
      <c r="BG54" s="4">
        <v>0.30370000000000003</v>
      </c>
      <c r="BH54" s="4">
        <v>0</v>
      </c>
      <c r="BI54" s="4">
        <v>0</v>
      </c>
      <c r="BJ54" s="5">
        <v>158.66909999999996</v>
      </c>
      <c r="BK54" s="58">
        <v>2045</v>
      </c>
      <c r="BL54" s="60">
        <v>0.3256</v>
      </c>
      <c r="BM54" s="60">
        <v>0.3266</v>
      </c>
      <c r="BN54" s="60">
        <v>124.01</v>
      </c>
      <c r="BO54" s="60">
        <v>8.9999999999999998E-4</v>
      </c>
      <c r="BP54" s="60">
        <v>4.1486000000000001</v>
      </c>
      <c r="BQ54" s="60">
        <v>0.26840000000000003</v>
      </c>
      <c r="BR54" s="60">
        <v>0</v>
      </c>
      <c r="BS54" s="60">
        <v>60.128700000000002</v>
      </c>
      <c r="BT54" s="57">
        <v>189.20880000000002</v>
      </c>
      <c r="BV54" s="57">
        <v>189.20880000000002</v>
      </c>
      <c r="BW54" s="37">
        <v>2045</v>
      </c>
      <c r="BX54" s="39">
        <v>3.5529999999999999</v>
      </c>
      <c r="BY54" s="39">
        <v>0.2462</v>
      </c>
      <c r="BZ54" s="39">
        <v>157.16470000000001</v>
      </c>
      <c r="CA54" s="39">
        <v>5.5999999999999999E-3</v>
      </c>
      <c r="CB54" s="39">
        <v>4.4701000000000004</v>
      </c>
      <c r="CC54" s="39">
        <v>0.57410000000000005</v>
      </c>
      <c r="CD54" s="39">
        <v>0.1076</v>
      </c>
      <c r="CE54" s="39">
        <v>0</v>
      </c>
      <c r="CF54" s="21">
        <v>166.12129999999999</v>
      </c>
    </row>
    <row r="55" spans="17:84" ht="15.75" thickBot="1" x14ac:dyDescent="0.3">
      <c r="Q55" s="67">
        <v>2050</v>
      </c>
      <c r="R55" s="68">
        <f t="shared" ref="R55:S55" si="14">+AF14+AF55+AF71</f>
        <v>343.17560000000003</v>
      </c>
      <c r="S55" s="68">
        <f t="shared" si="14"/>
        <v>293.5419</v>
      </c>
      <c r="T55" s="68">
        <f t="shared" si="2"/>
        <v>494.47460000000001</v>
      </c>
      <c r="U55" s="68">
        <f t="shared" si="3"/>
        <v>172.37039999999999</v>
      </c>
      <c r="V55" s="68">
        <f t="shared" si="4"/>
        <v>40.573300000000003</v>
      </c>
      <c r="W55">
        <f>+AK71+AK55</f>
        <v>2.9931000000000001</v>
      </c>
      <c r="X55" s="70">
        <f>+AL55</f>
        <v>0.1196</v>
      </c>
      <c r="Y55" s="70">
        <f>+AM55+AM71</f>
        <v>0</v>
      </c>
      <c r="Z55" s="70">
        <f>+AL71</f>
        <v>1.5289999999999999</v>
      </c>
      <c r="AA55" s="65">
        <f>+SUM(R55:Z55)</f>
        <v>1348.7774999999999</v>
      </c>
      <c r="AB55" s="65">
        <f t="shared" si="8"/>
        <v>1348.7774999999999</v>
      </c>
      <c r="AE55" s="37">
        <v>2050</v>
      </c>
      <c r="AF55" s="39">
        <v>3.9535999999999998</v>
      </c>
      <c r="AG55" s="39">
        <v>0.27300000000000002</v>
      </c>
      <c r="AH55" s="39">
        <v>177.739</v>
      </c>
      <c r="AI55" s="39">
        <v>6.1000000000000004E-3</v>
      </c>
      <c r="AJ55" s="39">
        <v>4.5945999999999998</v>
      </c>
      <c r="AK55" s="39">
        <v>0.63990000000000002</v>
      </c>
      <c r="AL55" s="39">
        <v>0.1196</v>
      </c>
      <c r="AM55" s="39">
        <v>0</v>
      </c>
      <c r="AN55" s="21">
        <v>187.32580000000002</v>
      </c>
      <c r="AP55" s="45">
        <v>212.33340000000004</v>
      </c>
      <c r="AQ55" s="47">
        <v>3.49E-2</v>
      </c>
      <c r="AR55" s="47">
        <v>0.23319999999999999</v>
      </c>
      <c r="AS55" s="47">
        <v>175.84809999999999</v>
      </c>
      <c r="AT55" s="47">
        <v>5.3E-3</v>
      </c>
      <c r="AU55" s="47">
        <v>4.4513999999999996</v>
      </c>
      <c r="AV55" s="47">
        <v>0.56459999999999999</v>
      </c>
      <c r="AW55" s="47">
        <v>0.10150000000000001</v>
      </c>
      <c r="AX55" s="47">
        <v>1</v>
      </c>
      <c r="AY55" s="44">
        <v>182.239</v>
      </c>
      <c r="BA55" s="3">
        <v>2050</v>
      </c>
      <c r="BB55" s="4">
        <v>0.30159999999999998</v>
      </c>
      <c r="BC55" s="4">
        <v>0.38919999999999999</v>
      </c>
      <c r="BD55" s="4">
        <v>180.05799999999999</v>
      </c>
      <c r="BE55" s="4">
        <v>8.9999999999999998E-4</v>
      </c>
      <c r="BF55" s="4">
        <v>4.5693000000000001</v>
      </c>
      <c r="BG55" s="4">
        <v>0.35220000000000001</v>
      </c>
      <c r="BH55" s="4">
        <v>0</v>
      </c>
      <c r="BI55" s="4">
        <v>0</v>
      </c>
      <c r="BJ55" s="5">
        <v>185.6712</v>
      </c>
      <c r="BK55" s="58">
        <v>2050</v>
      </c>
      <c r="BL55" s="60">
        <v>3.4700000000000002E-2</v>
      </c>
      <c r="BM55" s="60">
        <v>0.37819999999999998</v>
      </c>
      <c r="BN55" s="60">
        <v>137.4393</v>
      </c>
      <c r="BO55" s="60">
        <v>8.9999999999999998E-4</v>
      </c>
      <c r="BP55" s="60">
        <v>4.2732999999999999</v>
      </c>
      <c r="BQ55" s="60">
        <v>0.31109999999999999</v>
      </c>
      <c r="BR55" s="60">
        <v>0</v>
      </c>
      <c r="BS55" s="60">
        <v>69.895899999999997</v>
      </c>
      <c r="BT55" s="57">
        <v>212.33340000000004</v>
      </c>
      <c r="BV55" s="57">
        <v>212.33340000000004</v>
      </c>
      <c r="BW55" s="37">
        <v>2050</v>
      </c>
      <c r="BX55" s="39">
        <v>3.9535999999999998</v>
      </c>
      <c r="BY55" s="39">
        <v>0.27300000000000002</v>
      </c>
      <c r="BZ55" s="39">
        <v>177.739</v>
      </c>
      <c r="CA55" s="39">
        <v>6.1000000000000004E-3</v>
      </c>
      <c r="CB55" s="39">
        <v>4.5945999999999998</v>
      </c>
      <c r="CC55" s="39">
        <v>0.63990000000000002</v>
      </c>
      <c r="CD55" s="39">
        <v>0.1196</v>
      </c>
      <c r="CE55" s="39">
        <v>0</v>
      </c>
      <c r="CF55" s="21">
        <v>187.32580000000002</v>
      </c>
    </row>
    <row r="61" spans="17:84" ht="15.75" thickBot="1" x14ac:dyDescent="0.3"/>
    <row r="62" spans="17:84" ht="15.75" thickBot="1" x14ac:dyDescent="0.3">
      <c r="AE62" s="37" t="s">
        <v>21</v>
      </c>
      <c r="AF62" s="21" t="s">
        <v>23</v>
      </c>
      <c r="AG62" s="37"/>
      <c r="AH62" s="37"/>
      <c r="AI62" s="37"/>
      <c r="AJ62" s="37"/>
      <c r="AK62" s="37"/>
      <c r="AL62" s="37"/>
      <c r="AM62" s="37"/>
      <c r="AN62" s="37"/>
      <c r="AO62" s="37"/>
      <c r="AP62" s="45"/>
      <c r="AQ62" s="44" t="s">
        <v>23</v>
      </c>
      <c r="AR62" s="45"/>
      <c r="AS62" s="45"/>
      <c r="AT62" s="45"/>
      <c r="AU62" s="45"/>
      <c r="AV62" s="45"/>
      <c r="AW62" s="45"/>
      <c r="AX62" s="45"/>
      <c r="AY62" s="45"/>
      <c r="BA62" s="3" t="s">
        <v>21</v>
      </c>
      <c r="BB62" s="5" t="s">
        <v>23</v>
      </c>
      <c r="BC62" s="3"/>
      <c r="BD62" s="3"/>
      <c r="BE62" s="3"/>
      <c r="BF62" s="3"/>
      <c r="BG62" s="3"/>
      <c r="BH62" s="3"/>
      <c r="BI62" s="3"/>
      <c r="BJ62" s="3"/>
      <c r="BK62" s="58" t="s">
        <v>21</v>
      </c>
      <c r="BL62" s="57" t="s">
        <v>23</v>
      </c>
      <c r="BM62" s="58"/>
      <c r="BN62" s="58"/>
      <c r="BO62" s="58"/>
      <c r="BP62" s="58"/>
      <c r="BQ62" s="58"/>
      <c r="BR62" s="58"/>
      <c r="BS62" s="58"/>
      <c r="BT62" s="58"/>
      <c r="BW62" s="37" t="s">
        <v>21</v>
      </c>
      <c r="BX62" s="21" t="s">
        <v>23</v>
      </c>
      <c r="BY62" s="37"/>
      <c r="BZ62" s="37"/>
      <c r="CA62" s="37"/>
      <c r="CB62" s="37"/>
      <c r="CC62" s="37"/>
      <c r="CD62" s="37"/>
      <c r="CE62" s="37"/>
      <c r="CF62" s="37"/>
    </row>
    <row r="63" spans="17:84" ht="27" thickBot="1" x14ac:dyDescent="0.3">
      <c r="AE63" s="37" t="s">
        <v>0</v>
      </c>
      <c r="AF63" s="37" t="s">
        <v>1</v>
      </c>
      <c r="AG63" s="37" t="s">
        <v>2</v>
      </c>
      <c r="AH63" s="37" t="s">
        <v>4</v>
      </c>
      <c r="AI63" s="37" t="s">
        <v>10</v>
      </c>
      <c r="AJ63" s="37" t="s">
        <v>7</v>
      </c>
      <c r="AK63" s="37" t="s">
        <v>13</v>
      </c>
      <c r="AL63" s="37" t="s">
        <v>20</v>
      </c>
      <c r="AM63" s="37" t="s">
        <v>18</v>
      </c>
      <c r="AP63" s="45"/>
      <c r="AQ63" s="45" t="s">
        <v>1</v>
      </c>
      <c r="AR63" s="45" t="s">
        <v>2</v>
      </c>
      <c r="AS63" s="45" t="s">
        <v>4</v>
      </c>
      <c r="AT63" s="45" t="s">
        <v>10</v>
      </c>
      <c r="AU63" s="45" t="s">
        <v>7</v>
      </c>
      <c r="AV63" s="45" t="s">
        <v>13</v>
      </c>
      <c r="AW63" s="45" t="s">
        <v>20</v>
      </c>
      <c r="AX63" s="45" t="s">
        <v>18</v>
      </c>
      <c r="BA63" s="3" t="s">
        <v>0</v>
      </c>
      <c r="BB63" s="3" t="s">
        <v>1</v>
      </c>
      <c r="BC63" s="3" t="s">
        <v>2</v>
      </c>
      <c r="BD63" s="3" t="s">
        <v>4</v>
      </c>
      <c r="BE63" s="3" t="s">
        <v>10</v>
      </c>
      <c r="BF63" s="3" t="s">
        <v>7</v>
      </c>
      <c r="BG63" s="3" t="s">
        <v>13</v>
      </c>
      <c r="BH63" s="3" t="s">
        <v>20</v>
      </c>
      <c r="BI63" s="3" t="s">
        <v>18</v>
      </c>
      <c r="BK63" s="58" t="s">
        <v>0</v>
      </c>
      <c r="BL63" s="58" t="s">
        <v>1</v>
      </c>
      <c r="BM63" s="58" t="s">
        <v>2</v>
      </c>
      <c r="BN63" s="58" t="s">
        <v>4</v>
      </c>
      <c r="BO63" s="58" t="s">
        <v>10</v>
      </c>
      <c r="BP63" s="58" t="s">
        <v>7</v>
      </c>
      <c r="BQ63" s="58" t="s">
        <v>13</v>
      </c>
      <c r="BR63" s="58" t="s">
        <v>20</v>
      </c>
      <c r="BS63" s="58" t="s">
        <v>18</v>
      </c>
      <c r="BW63" s="37" t="s">
        <v>0</v>
      </c>
      <c r="BX63" s="37" t="s">
        <v>1</v>
      </c>
      <c r="BY63" s="37" t="s">
        <v>2</v>
      </c>
      <c r="BZ63" s="37" t="s">
        <v>4</v>
      </c>
      <c r="CA63" s="37" t="s">
        <v>10</v>
      </c>
      <c r="CB63" s="37" t="s">
        <v>7</v>
      </c>
      <c r="CC63" s="37" t="s">
        <v>13</v>
      </c>
      <c r="CD63" s="37" t="s">
        <v>20</v>
      </c>
      <c r="CE63" s="37" t="s">
        <v>18</v>
      </c>
    </row>
    <row r="64" spans="17:84" ht="15.75" thickBot="1" x14ac:dyDescent="0.3">
      <c r="AE64" s="37">
        <v>2019</v>
      </c>
      <c r="AF64" s="39">
        <v>244.58779999999999</v>
      </c>
      <c r="AG64" s="39">
        <v>248.8082</v>
      </c>
      <c r="AH64" s="39">
        <v>20.912099999999999</v>
      </c>
      <c r="AI64" s="39">
        <v>59.130499999999998</v>
      </c>
      <c r="AJ64" s="39">
        <v>3.1099999999999999E-2</v>
      </c>
      <c r="AK64" s="39">
        <v>0.74470000000000003</v>
      </c>
      <c r="AL64" s="39">
        <v>0.52449999999999997</v>
      </c>
      <c r="AM64" s="43">
        <v>0</v>
      </c>
      <c r="AN64" s="21">
        <v>574.73889999999994</v>
      </c>
      <c r="AP64" s="45">
        <v>574.73889999999994</v>
      </c>
      <c r="AQ64" s="47">
        <v>244.58779999999999</v>
      </c>
      <c r="AR64" s="47">
        <v>248.8082</v>
      </c>
      <c r="AS64" s="47">
        <v>20.912099999999999</v>
      </c>
      <c r="AT64" s="47">
        <v>59.130499999999998</v>
      </c>
      <c r="AU64" s="47">
        <v>3.1099999999999999E-2</v>
      </c>
      <c r="AV64" s="47">
        <v>0.74470000000000003</v>
      </c>
      <c r="AW64" s="47">
        <v>0.52449999999999997</v>
      </c>
      <c r="AX64" s="51">
        <v>1</v>
      </c>
      <c r="AY64" s="44">
        <v>575.73889999999994</v>
      </c>
      <c r="BA64" s="3">
        <v>2019</v>
      </c>
      <c r="BB64" s="4">
        <v>244.58779999999999</v>
      </c>
      <c r="BC64" s="4">
        <v>248.8082</v>
      </c>
      <c r="BD64" s="4">
        <v>20.912099999999999</v>
      </c>
      <c r="BE64" s="4">
        <v>59.130499999999998</v>
      </c>
      <c r="BF64" s="4">
        <v>3.1099999999999999E-2</v>
      </c>
      <c r="BG64" s="4">
        <v>0.74470000000000003</v>
      </c>
      <c r="BH64" s="4">
        <v>0.52449999999999997</v>
      </c>
      <c r="BI64" s="56">
        <v>0</v>
      </c>
      <c r="BJ64" s="5">
        <v>574.73889999999994</v>
      </c>
      <c r="BK64" s="58">
        <v>2019</v>
      </c>
      <c r="BL64" s="60">
        <v>244.58779999999999</v>
      </c>
      <c r="BM64" s="60">
        <v>248.8082</v>
      </c>
      <c r="BN64" s="60">
        <v>20.912099999999999</v>
      </c>
      <c r="BO64" s="60">
        <v>59.130499999999998</v>
      </c>
      <c r="BP64" s="60">
        <v>3.1099999999999999E-2</v>
      </c>
      <c r="BQ64" s="60">
        <v>0.74470000000000003</v>
      </c>
      <c r="BR64" s="60">
        <v>0.52449999999999997</v>
      </c>
      <c r="BS64" s="64">
        <v>0</v>
      </c>
      <c r="BT64" s="57">
        <v>574.73889999999994</v>
      </c>
      <c r="BV64" s="57">
        <v>574.73889999999994</v>
      </c>
      <c r="BW64" s="37">
        <v>2019</v>
      </c>
      <c r="BX64" s="39">
        <v>244.58779999999999</v>
      </c>
      <c r="BY64" s="39">
        <v>248.8082</v>
      </c>
      <c r="BZ64" s="39">
        <v>20.912099999999999</v>
      </c>
      <c r="CA64" s="39">
        <v>59.130499999999998</v>
      </c>
      <c r="CB64" s="39">
        <v>3.1099999999999999E-2</v>
      </c>
      <c r="CC64" s="39">
        <v>0.74470000000000003</v>
      </c>
      <c r="CD64" s="39">
        <v>0.52449999999999997</v>
      </c>
      <c r="CE64" s="43">
        <v>0</v>
      </c>
      <c r="CF64" s="21">
        <v>574.73889999999994</v>
      </c>
    </row>
    <row r="65" spans="31:84" ht="15.75" thickBot="1" x14ac:dyDescent="0.3">
      <c r="AE65" s="37">
        <v>2020</v>
      </c>
      <c r="AF65" s="39">
        <v>252.96279999999999</v>
      </c>
      <c r="AG65" s="39">
        <v>255.613</v>
      </c>
      <c r="AH65" s="39">
        <v>20.1708</v>
      </c>
      <c r="AI65" s="39">
        <v>59.680799999999998</v>
      </c>
      <c r="AJ65" s="39">
        <v>3.0499999999999999E-2</v>
      </c>
      <c r="AK65" s="39">
        <v>0.87270000000000003</v>
      </c>
      <c r="AL65" s="39">
        <v>0.52939999999999998</v>
      </c>
      <c r="AM65" s="43">
        <v>0</v>
      </c>
      <c r="AN65" s="21">
        <v>589.8599999999999</v>
      </c>
      <c r="AP65" s="45">
        <v>577.35809999999992</v>
      </c>
      <c r="AQ65" s="47">
        <v>252.9999</v>
      </c>
      <c r="AR65" s="47">
        <v>255.57</v>
      </c>
      <c r="AS65" s="47">
        <v>20.2027</v>
      </c>
      <c r="AT65" s="47">
        <v>45.441299999999998</v>
      </c>
      <c r="AU65" s="47">
        <v>3.1199999999999999E-2</v>
      </c>
      <c r="AV65" s="47">
        <v>0.87270000000000003</v>
      </c>
      <c r="AW65" s="47">
        <v>0.40310000000000001</v>
      </c>
      <c r="AX65" s="51">
        <v>1</v>
      </c>
      <c r="AY65" s="44">
        <v>576.52089999999998</v>
      </c>
      <c r="BA65" s="3">
        <v>2020</v>
      </c>
      <c r="BB65" s="4">
        <v>253.2296</v>
      </c>
      <c r="BC65" s="4">
        <v>255.50380000000001</v>
      </c>
      <c r="BD65" s="4">
        <v>20.2043</v>
      </c>
      <c r="BE65" s="4">
        <v>47.278399999999998</v>
      </c>
      <c r="BF65" s="4">
        <v>3.0700000000000002E-2</v>
      </c>
      <c r="BG65" s="4">
        <v>0.9</v>
      </c>
      <c r="BH65" s="4">
        <v>0</v>
      </c>
      <c r="BI65" s="56">
        <v>0</v>
      </c>
      <c r="BJ65" s="5">
        <v>577.1468000000001</v>
      </c>
      <c r="BK65" s="58">
        <v>2020</v>
      </c>
      <c r="BL65" s="60">
        <v>253.3201</v>
      </c>
      <c r="BM65" s="60">
        <v>255.74809999999999</v>
      </c>
      <c r="BN65" s="60">
        <v>20.0746</v>
      </c>
      <c r="BO65" s="60">
        <v>47.278399999999998</v>
      </c>
      <c r="BP65" s="60">
        <v>3.0499999999999999E-2</v>
      </c>
      <c r="BQ65" s="60">
        <v>0.9</v>
      </c>
      <c r="BR65" s="60">
        <v>0</v>
      </c>
      <c r="BS65" s="64">
        <v>6.4000000000000003E-3</v>
      </c>
      <c r="BT65" s="57">
        <v>577.35809999999992</v>
      </c>
      <c r="BV65" s="57">
        <v>577.35809999999992</v>
      </c>
      <c r="BW65" s="37">
        <v>2020</v>
      </c>
      <c r="BX65" s="39">
        <v>252.96279999999999</v>
      </c>
      <c r="BY65" s="39">
        <v>255.613</v>
      </c>
      <c r="BZ65" s="39">
        <v>20.1708</v>
      </c>
      <c r="CA65" s="39">
        <v>59.680799999999998</v>
      </c>
      <c r="CB65" s="39">
        <v>3.0499999999999999E-2</v>
      </c>
      <c r="CC65" s="39">
        <v>0.87270000000000003</v>
      </c>
      <c r="CD65" s="39">
        <v>0.52939999999999998</v>
      </c>
      <c r="CE65" s="43">
        <v>0</v>
      </c>
      <c r="CF65" s="21">
        <v>589.8599999999999</v>
      </c>
    </row>
    <row r="66" spans="31:84" ht="15.75" thickBot="1" x14ac:dyDescent="0.3">
      <c r="AE66" s="37">
        <v>2025</v>
      </c>
      <c r="AF66" s="39">
        <v>286.48430000000002</v>
      </c>
      <c r="AG66" s="39">
        <v>284.24509999999998</v>
      </c>
      <c r="AH66" s="39">
        <v>18.5305</v>
      </c>
      <c r="AI66" s="39">
        <v>75.013599999999997</v>
      </c>
      <c r="AJ66" s="39">
        <v>3.7199999999999997E-2</v>
      </c>
      <c r="AK66" s="39">
        <v>1.0669</v>
      </c>
      <c r="AL66" s="39">
        <v>0.66539999999999999</v>
      </c>
      <c r="AM66" s="43">
        <v>0</v>
      </c>
      <c r="AN66" s="21">
        <v>666.04299999999989</v>
      </c>
      <c r="AP66" s="45">
        <v>605.93169999999998</v>
      </c>
      <c r="AQ66" s="47">
        <v>286.29399999999998</v>
      </c>
      <c r="AR66" s="47">
        <v>283.96379999999999</v>
      </c>
      <c r="AS66" s="47">
        <v>18.900600000000001</v>
      </c>
      <c r="AT66" s="47">
        <v>55.553899999999999</v>
      </c>
      <c r="AU66" s="47">
        <v>4.2500000000000003E-2</v>
      </c>
      <c r="AV66" s="47">
        <v>1.0669</v>
      </c>
      <c r="AW66" s="47">
        <v>0.49280000000000002</v>
      </c>
      <c r="AX66" s="51">
        <v>1</v>
      </c>
      <c r="AY66" s="44">
        <v>647.31450000000007</v>
      </c>
      <c r="BA66" s="3">
        <v>2025</v>
      </c>
      <c r="BB66" s="4">
        <v>286.93169999999998</v>
      </c>
      <c r="BC66" s="4">
        <v>283.29379999999998</v>
      </c>
      <c r="BD66" s="4">
        <v>18.9406</v>
      </c>
      <c r="BE66" s="4">
        <v>57.951599999999999</v>
      </c>
      <c r="BF66" s="4">
        <v>3.7100000000000001E-2</v>
      </c>
      <c r="BG66" s="4">
        <v>1.1032</v>
      </c>
      <c r="BH66" s="4">
        <v>0</v>
      </c>
      <c r="BI66" s="56">
        <v>0</v>
      </c>
      <c r="BJ66" s="5">
        <v>648.25800000000004</v>
      </c>
      <c r="BK66" s="58">
        <v>2025</v>
      </c>
      <c r="BL66" s="60">
        <v>272.8845</v>
      </c>
      <c r="BM66" s="60">
        <v>257.8929</v>
      </c>
      <c r="BN66" s="60">
        <v>15.879099999999999</v>
      </c>
      <c r="BO66" s="60">
        <v>57.951599999999999</v>
      </c>
      <c r="BP66" s="60">
        <v>3.61E-2</v>
      </c>
      <c r="BQ66" s="60">
        <v>1.1032</v>
      </c>
      <c r="BR66" s="60">
        <v>0</v>
      </c>
      <c r="BS66" s="64">
        <v>0.18429999999999999</v>
      </c>
      <c r="BT66" s="57">
        <v>605.93169999999998</v>
      </c>
      <c r="BV66" s="57">
        <v>605.93169999999998</v>
      </c>
      <c r="BW66" s="37">
        <v>2025</v>
      </c>
      <c r="BX66" s="39">
        <v>286.48430000000002</v>
      </c>
      <c r="BY66" s="39">
        <v>284.24509999999998</v>
      </c>
      <c r="BZ66" s="39">
        <v>18.5305</v>
      </c>
      <c r="CA66" s="39">
        <v>75.013599999999997</v>
      </c>
      <c r="CB66" s="39">
        <v>3.7199999999999997E-2</v>
      </c>
      <c r="CC66" s="39">
        <v>1.0669</v>
      </c>
      <c r="CD66" s="39">
        <v>0.66539999999999999</v>
      </c>
      <c r="CE66" s="43">
        <v>0</v>
      </c>
      <c r="CF66" s="21">
        <v>666.04299999999989</v>
      </c>
    </row>
    <row r="67" spans="31:84" ht="15.75" thickBot="1" x14ac:dyDescent="0.3">
      <c r="AE67" s="37">
        <v>2030</v>
      </c>
      <c r="AF67" s="39">
        <v>307.72309999999999</v>
      </c>
      <c r="AG67" s="39">
        <v>296.92099999999999</v>
      </c>
      <c r="AH67" s="39">
        <v>21.1036</v>
      </c>
      <c r="AI67" s="39">
        <v>91.352900000000005</v>
      </c>
      <c r="AJ67" s="39">
        <v>8.7800000000000003E-2</v>
      </c>
      <c r="AK67" s="39">
        <v>1.27</v>
      </c>
      <c r="AL67" s="39">
        <v>0.81030000000000002</v>
      </c>
      <c r="AM67" s="43">
        <v>0</v>
      </c>
      <c r="AN67" s="21">
        <v>719.26869999999997</v>
      </c>
      <c r="AP67" s="45">
        <v>601.9633</v>
      </c>
      <c r="AQ67" s="47">
        <v>305.6062</v>
      </c>
      <c r="AR67" s="47">
        <v>294.37549999999999</v>
      </c>
      <c r="AS67" s="47">
        <v>22.933900000000001</v>
      </c>
      <c r="AT67" s="47">
        <v>66.131200000000007</v>
      </c>
      <c r="AU67" s="47">
        <v>0.1676</v>
      </c>
      <c r="AV67" s="47">
        <v>1.27</v>
      </c>
      <c r="AW67" s="47">
        <v>0.58660000000000001</v>
      </c>
      <c r="AX67" s="51">
        <v>1</v>
      </c>
      <c r="AY67" s="44">
        <v>692.07100000000003</v>
      </c>
      <c r="BA67" s="3">
        <v>2030</v>
      </c>
      <c r="BB67" s="4">
        <v>306.35079999999999</v>
      </c>
      <c r="BC67" s="4">
        <v>291.30520000000001</v>
      </c>
      <c r="BD67" s="4">
        <v>23.393599999999999</v>
      </c>
      <c r="BE67" s="4">
        <v>69.257300000000001</v>
      </c>
      <c r="BF67" s="4">
        <v>6.3E-2</v>
      </c>
      <c r="BG67" s="4">
        <v>1.3184</v>
      </c>
      <c r="BH67" s="4">
        <v>0</v>
      </c>
      <c r="BI67" s="56">
        <v>0</v>
      </c>
      <c r="BJ67" s="5">
        <v>691.68829999999991</v>
      </c>
      <c r="BK67" s="58">
        <v>2030</v>
      </c>
      <c r="BL67" s="60">
        <v>277.99369999999999</v>
      </c>
      <c r="BM67" s="60">
        <v>236.15520000000001</v>
      </c>
      <c r="BN67" s="60">
        <v>15.2621</v>
      </c>
      <c r="BO67" s="60">
        <v>69.257300000000001</v>
      </c>
      <c r="BP67" s="60">
        <v>6.13E-2</v>
      </c>
      <c r="BQ67" s="60">
        <v>1.3184</v>
      </c>
      <c r="BR67" s="60">
        <v>0</v>
      </c>
      <c r="BS67" s="64">
        <v>1.9153</v>
      </c>
      <c r="BT67" s="57">
        <v>601.9633</v>
      </c>
      <c r="BV67" s="57">
        <v>601.9633</v>
      </c>
      <c r="BW67" s="37">
        <v>2030</v>
      </c>
      <c r="BX67" s="39">
        <v>307.72309999999999</v>
      </c>
      <c r="BY67" s="39">
        <v>296.92099999999999</v>
      </c>
      <c r="BZ67" s="39">
        <v>21.1036</v>
      </c>
      <c r="CA67" s="39">
        <v>91.352900000000005</v>
      </c>
      <c r="CB67" s="39">
        <v>8.7800000000000003E-2</v>
      </c>
      <c r="CC67" s="39">
        <v>1.27</v>
      </c>
      <c r="CD67" s="39">
        <v>0.81030000000000002</v>
      </c>
      <c r="CE67" s="43">
        <v>0</v>
      </c>
      <c r="CF67" s="21">
        <v>719.26869999999997</v>
      </c>
    </row>
    <row r="68" spans="31:84" ht="15.75" thickBot="1" x14ac:dyDescent="0.3">
      <c r="AE68" s="37">
        <v>2035</v>
      </c>
      <c r="AF68" s="39">
        <v>315.50220000000002</v>
      </c>
      <c r="AG68" s="39">
        <v>298.85489999999999</v>
      </c>
      <c r="AH68" s="39">
        <v>30.352599999999999</v>
      </c>
      <c r="AI68" s="39">
        <v>109.4451</v>
      </c>
      <c r="AJ68" s="39">
        <v>0.5464</v>
      </c>
      <c r="AK68" s="39">
        <v>1.4942</v>
      </c>
      <c r="AL68" s="39">
        <v>0.9708</v>
      </c>
      <c r="AM68" s="43">
        <v>0</v>
      </c>
      <c r="AN68" s="21">
        <v>757.1662</v>
      </c>
      <c r="AP68" s="45">
        <v>587.77409999999998</v>
      </c>
      <c r="AQ68" s="47">
        <v>306.31290000000001</v>
      </c>
      <c r="AR68" s="47">
        <v>281.31869999999998</v>
      </c>
      <c r="AS68" s="47">
        <v>40.3598</v>
      </c>
      <c r="AT68" s="47">
        <v>77.803799999999995</v>
      </c>
      <c r="AU68" s="47">
        <v>1.5093000000000001</v>
      </c>
      <c r="AV68" s="47">
        <v>1.4942</v>
      </c>
      <c r="AW68" s="47">
        <v>0.69020000000000004</v>
      </c>
      <c r="AX68" s="51">
        <v>1</v>
      </c>
      <c r="AY68" s="44">
        <v>710.48889999999994</v>
      </c>
      <c r="BA68" s="3">
        <v>2035</v>
      </c>
      <c r="BB68" s="4">
        <v>305.6902</v>
      </c>
      <c r="BC68" s="4">
        <v>268.89929999999998</v>
      </c>
      <c r="BD68" s="4">
        <v>41.036299999999997</v>
      </c>
      <c r="BE68" s="4">
        <v>82.875699999999995</v>
      </c>
      <c r="BF68" s="4">
        <v>0.20849999999999999</v>
      </c>
      <c r="BG68" s="4">
        <v>1.5775999999999999</v>
      </c>
      <c r="BH68" s="4">
        <v>0</v>
      </c>
      <c r="BI68" s="56">
        <v>0</v>
      </c>
      <c r="BJ68" s="5">
        <v>700.2876</v>
      </c>
      <c r="BK68" s="58">
        <v>2035</v>
      </c>
      <c r="BL68" s="60">
        <v>270.02269999999999</v>
      </c>
      <c r="BM68" s="60">
        <v>200.32810000000001</v>
      </c>
      <c r="BN68" s="60">
        <v>23.096900000000002</v>
      </c>
      <c r="BO68" s="60">
        <v>82.875699999999995</v>
      </c>
      <c r="BP68" s="60">
        <v>0.20599999999999999</v>
      </c>
      <c r="BQ68" s="60">
        <v>1.5775999999999999</v>
      </c>
      <c r="BR68" s="60">
        <v>0</v>
      </c>
      <c r="BS68" s="64">
        <v>9.6670999999999996</v>
      </c>
      <c r="BT68" s="57">
        <v>587.77409999999998</v>
      </c>
      <c r="BV68" s="57">
        <v>587.77409999999998</v>
      </c>
      <c r="BW68" s="37">
        <v>2035</v>
      </c>
      <c r="BX68" s="39">
        <v>315.50220000000002</v>
      </c>
      <c r="BY68" s="39">
        <v>298.85489999999999</v>
      </c>
      <c r="BZ68" s="39">
        <v>30.352599999999999</v>
      </c>
      <c r="CA68" s="39">
        <v>109.4451</v>
      </c>
      <c r="CB68" s="39">
        <v>0.5464</v>
      </c>
      <c r="CC68" s="39">
        <v>1.4942</v>
      </c>
      <c r="CD68" s="39">
        <v>0.9708</v>
      </c>
      <c r="CE68" s="43">
        <v>0</v>
      </c>
      <c r="CF68" s="21">
        <v>757.1662</v>
      </c>
    </row>
    <row r="69" spans="31:84" ht="15.75" thickBot="1" x14ac:dyDescent="0.3">
      <c r="AE69" s="37">
        <v>2040</v>
      </c>
      <c r="AF69" s="39">
        <v>313.19569999999999</v>
      </c>
      <c r="AG69" s="39">
        <v>297.03140000000002</v>
      </c>
      <c r="AH69" s="39">
        <v>50.087800000000001</v>
      </c>
      <c r="AI69" s="39">
        <v>129.7628</v>
      </c>
      <c r="AJ69" s="39">
        <v>1.756</v>
      </c>
      <c r="AK69" s="39">
        <v>1.7457</v>
      </c>
      <c r="AL69" s="39">
        <v>1.1511</v>
      </c>
      <c r="AM69" s="43">
        <v>0</v>
      </c>
      <c r="AN69" s="21">
        <v>794.73050000000012</v>
      </c>
      <c r="AP69" s="45">
        <v>578.48169999999993</v>
      </c>
      <c r="AQ69" s="47">
        <v>291.57830000000001</v>
      </c>
      <c r="AR69" s="47">
        <v>250.80940000000001</v>
      </c>
      <c r="AS69" s="47">
        <v>78.609899999999996</v>
      </c>
      <c r="AT69" s="47">
        <v>90.897800000000004</v>
      </c>
      <c r="AU69" s="47">
        <v>5.0979999999999999</v>
      </c>
      <c r="AV69" s="47">
        <v>1.7457</v>
      </c>
      <c r="AW69" s="47">
        <v>0.80630000000000002</v>
      </c>
      <c r="AX69" s="51">
        <v>1</v>
      </c>
      <c r="AY69" s="44">
        <v>720.54539999999997</v>
      </c>
      <c r="BA69" s="3">
        <v>2040</v>
      </c>
      <c r="BB69" s="4">
        <v>288.7953</v>
      </c>
      <c r="BC69" s="4">
        <v>229.89580000000001</v>
      </c>
      <c r="BD69" s="4">
        <v>76.3005</v>
      </c>
      <c r="BE69" s="4">
        <v>99.270399999999995</v>
      </c>
      <c r="BF69" s="4">
        <v>0.56030000000000002</v>
      </c>
      <c r="BG69" s="4">
        <v>1.8896999999999999</v>
      </c>
      <c r="BH69" s="4">
        <v>0</v>
      </c>
      <c r="BI69" s="56">
        <v>0</v>
      </c>
      <c r="BJ69" s="5">
        <v>696.71199999999999</v>
      </c>
      <c r="BK69" s="58">
        <v>2040</v>
      </c>
      <c r="BL69" s="60">
        <v>248.8331</v>
      </c>
      <c r="BM69" s="60">
        <v>158.5401</v>
      </c>
      <c r="BN69" s="60">
        <v>43.961399999999998</v>
      </c>
      <c r="BO69" s="60">
        <v>99.270399999999995</v>
      </c>
      <c r="BP69" s="60">
        <v>0.55710000000000004</v>
      </c>
      <c r="BQ69" s="60">
        <v>1.8896999999999999</v>
      </c>
      <c r="BR69" s="60">
        <v>0</v>
      </c>
      <c r="BS69" s="64">
        <v>25.4299</v>
      </c>
      <c r="BT69" s="57">
        <v>578.48169999999993</v>
      </c>
      <c r="BV69" s="57">
        <v>578.48169999999993</v>
      </c>
      <c r="BW69" s="37">
        <v>2040</v>
      </c>
      <c r="BX69" s="39">
        <v>313.19569999999999</v>
      </c>
      <c r="BY69" s="39">
        <v>297.03140000000002</v>
      </c>
      <c r="BZ69" s="39">
        <v>50.087800000000001</v>
      </c>
      <c r="CA69" s="39">
        <v>129.7628</v>
      </c>
      <c r="CB69" s="39">
        <v>1.756</v>
      </c>
      <c r="CC69" s="39">
        <v>1.7457</v>
      </c>
      <c r="CD69" s="39">
        <v>1.1511</v>
      </c>
      <c r="CE69" s="43">
        <v>0</v>
      </c>
      <c r="CF69" s="21">
        <v>794.73050000000012</v>
      </c>
    </row>
    <row r="70" spans="31:84" ht="15.75" thickBot="1" x14ac:dyDescent="0.3">
      <c r="AE70" s="37">
        <v>2045</v>
      </c>
      <c r="AF70" s="39">
        <v>299.53129999999999</v>
      </c>
      <c r="AG70" s="39">
        <v>293.81720000000001</v>
      </c>
      <c r="AH70" s="39">
        <v>78.781999999999996</v>
      </c>
      <c r="AI70" s="39">
        <v>151.0153</v>
      </c>
      <c r="AJ70" s="39">
        <v>3.1716000000000002</v>
      </c>
      <c r="AK70" s="39">
        <v>2.0327000000000002</v>
      </c>
      <c r="AL70" s="39">
        <v>1.3395999999999999</v>
      </c>
      <c r="AM70" s="43">
        <v>0</v>
      </c>
      <c r="AN70" s="21">
        <v>829.68970000000013</v>
      </c>
      <c r="AP70" s="45">
        <v>569.94369999999992</v>
      </c>
      <c r="AQ70" s="47">
        <v>260.70699999999999</v>
      </c>
      <c r="AR70" s="47">
        <v>219.1772</v>
      </c>
      <c r="AS70" s="47">
        <v>126.3813</v>
      </c>
      <c r="AT70" s="47">
        <v>105.8407</v>
      </c>
      <c r="AU70" s="47">
        <v>9.2148000000000003</v>
      </c>
      <c r="AV70" s="47">
        <v>2.0327000000000002</v>
      </c>
      <c r="AW70" s="47">
        <v>0.93889999999999996</v>
      </c>
      <c r="AX70" s="51">
        <v>1</v>
      </c>
      <c r="AY70" s="44">
        <v>725.29259999999988</v>
      </c>
      <c r="BA70" s="3">
        <v>2045</v>
      </c>
      <c r="BB70" s="4">
        <v>256.0412</v>
      </c>
      <c r="BC70" s="4">
        <v>190.6746</v>
      </c>
      <c r="BD70" s="4">
        <v>120.5284</v>
      </c>
      <c r="BE70" s="4">
        <v>119.0145</v>
      </c>
      <c r="BF70" s="4">
        <v>0.99390000000000001</v>
      </c>
      <c r="BG70" s="4">
        <v>2.2656000000000001</v>
      </c>
      <c r="BH70" s="4">
        <v>0</v>
      </c>
      <c r="BI70" s="56">
        <v>0</v>
      </c>
      <c r="BJ70" s="5">
        <v>689.51819999999998</v>
      </c>
      <c r="BK70" s="58">
        <v>2045</v>
      </c>
      <c r="BL70" s="60">
        <v>213.65010000000001</v>
      </c>
      <c r="BM70" s="60">
        <v>118.5776</v>
      </c>
      <c r="BN70" s="60">
        <v>72.930700000000002</v>
      </c>
      <c r="BO70" s="60">
        <v>119.0145</v>
      </c>
      <c r="BP70" s="60">
        <v>0.98980000000000001</v>
      </c>
      <c r="BQ70" s="60">
        <v>2.2656000000000001</v>
      </c>
      <c r="BR70" s="60">
        <v>0</v>
      </c>
      <c r="BS70" s="64">
        <v>42.5154</v>
      </c>
      <c r="BT70" s="57">
        <v>569.94369999999992</v>
      </c>
      <c r="BV70" s="57">
        <v>569.94369999999992</v>
      </c>
      <c r="BW70" s="37">
        <v>2045</v>
      </c>
      <c r="BX70" s="39">
        <v>299.53129999999999</v>
      </c>
      <c r="BY70" s="39">
        <v>293.81720000000001</v>
      </c>
      <c r="BZ70" s="39">
        <v>78.781999999999996</v>
      </c>
      <c r="CA70" s="39">
        <v>151.0153</v>
      </c>
      <c r="CB70" s="39">
        <v>3.1716000000000002</v>
      </c>
      <c r="CC70" s="39">
        <v>2.0327000000000002</v>
      </c>
      <c r="CD70" s="39">
        <v>1.3395999999999999</v>
      </c>
      <c r="CE70" s="43">
        <v>0</v>
      </c>
      <c r="CF70" s="21">
        <v>829.68970000000013</v>
      </c>
    </row>
    <row r="71" spans="31:84" ht="15.75" thickBot="1" x14ac:dyDescent="0.3">
      <c r="AE71" s="37">
        <v>2050</v>
      </c>
      <c r="AF71" s="39">
        <v>284.1413</v>
      </c>
      <c r="AG71" s="39">
        <v>292.7747</v>
      </c>
      <c r="AH71" s="39">
        <v>113.27979999999999</v>
      </c>
      <c r="AI71" s="39">
        <v>172.36429999999999</v>
      </c>
      <c r="AJ71" s="39">
        <v>4.6405000000000003</v>
      </c>
      <c r="AK71" s="39">
        <v>2.3532000000000002</v>
      </c>
      <c r="AL71" s="39">
        <v>1.5289999999999999</v>
      </c>
      <c r="AM71" s="43">
        <v>0</v>
      </c>
      <c r="AN71" s="21">
        <v>871.08279999999991</v>
      </c>
      <c r="AP71" s="45">
        <v>572.8922</v>
      </c>
      <c r="AQ71" s="47">
        <v>226.75120000000001</v>
      </c>
      <c r="AR71" s="47">
        <v>192.2998</v>
      </c>
      <c r="AS71" s="47">
        <v>178.22900000000001</v>
      </c>
      <c r="AT71" s="47">
        <v>122.5334</v>
      </c>
      <c r="AU71" s="47">
        <v>13.4216</v>
      </c>
      <c r="AV71" s="47">
        <v>2.3532000000000002</v>
      </c>
      <c r="AW71" s="47">
        <v>1.0869</v>
      </c>
      <c r="AX71" s="51">
        <v>1</v>
      </c>
      <c r="AY71" s="44">
        <v>737.67510000000016</v>
      </c>
      <c r="BA71" s="3">
        <v>2050</v>
      </c>
      <c r="BB71" s="4">
        <v>220.80860000000001</v>
      </c>
      <c r="BC71" s="4">
        <v>156.3706</v>
      </c>
      <c r="BD71" s="4">
        <v>168.8604</v>
      </c>
      <c r="BE71" s="4">
        <v>142.80539999999999</v>
      </c>
      <c r="BF71" s="4">
        <v>1.4581999999999999</v>
      </c>
      <c r="BG71" s="4">
        <v>2.7183999999999999</v>
      </c>
      <c r="BH71" s="4">
        <v>0</v>
      </c>
      <c r="BI71" s="56">
        <v>0</v>
      </c>
      <c r="BJ71" s="5">
        <v>693.02160000000003</v>
      </c>
      <c r="BK71" s="58">
        <v>2050</v>
      </c>
      <c r="BL71" s="60">
        <v>177.27719999999999</v>
      </c>
      <c r="BM71" s="60">
        <v>84.142499999999998</v>
      </c>
      <c r="BN71" s="60">
        <v>104.6631</v>
      </c>
      <c r="BO71" s="60">
        <v>142.80539999999999</v>
      </c>
      <c r="BP71" s="60">
        <v>1.4532</v>
      </c>
      <c r="BQ71" s="60">
        <v>2.7183999999999999</v>
      </c>
      <c r="BR71" s="60">
        <v>0</v>
      </c>
      <c r="BS71" s="64">
        <v>59.8324</v>
      </c>
      <c r="BT71" s="57">
        <v>572.8922</v>
      </c>
      <c r="BV71" s="57">
        <v>572.8922</v>
      </c>
      <c r="BW71" s="37">
        <v>2050</v>
      </c>
      <c r="BX71" s="39">
        <v>284.1413</v>
      </c>
      <c r="BY71" s="39">
        <v>292.7747</v>
      </c>
      <c r="BZ71" s="39">
        <v>113.27979999999999</v>
      </c>
      <c r="CA71" s="39">
        <v>172.36429999999999</v>
      </c>
      <c r="CB71" s="39">
        <v>4.6405000000000003</v>
      </c>
      <c r="CC71" s="39">
        <v>2.3532000000000002</v>
      </c>
      <c r="CD71" s="39">
        <v>1.5289999999999999</v>
      </c>
      <c r="CE71" s="43">
        <v>0</v>
      </c>
      <c r="CF71" s="21">
        <v>871.08279999999991</v>
      </c>
    </row>
    <row r="75" spans="31:84" ht="15.75" thickBot="1" x14ac:dyDescent="0.3"/>
    <row r="76" spans="31:84" ht="15.75" thickBot="1" x14ac:dyDescent="0.3">
      <c r="AH76" s="39"/>
      <c r="BZ76" s="39"/>
    </row>
    <row r="77" spans="31:84" ht="15.75" thickBot="1" x14ac:dyDescent="0.3">
      <c r="AH77" s="39"/>
      <c r="BZ77" s="39"/>
    </row>
    <row r="78" spans="31:84" ht="15.75" thickBot="1" x14ac:dyDescent="0.3">
      <c r="AH78" s="39"/>
      <c r="BZ78" s="39"/>
    </row>
    <row r="79" spans="31:84" ht="15.75" thickBot="1" x14ac:dyDescent="0.3">
      <c r="AH79" s="39"/>
      <c r="BZ79" s="39"/>
    </row>
    <row r="80" spans="31:84" ht="15.75" thickBot="1" x14ac:dyDescent="0.3">
      <c r="AH80" s="39"/>
      <c r="BZ80" s="39"/>
    </row>
    <row r="81" spans="34:78" ht="15.75" thickBot="1" x14ac:dyDescent="0.3">
      <c r="AH81" s="39"/>
      <c r="BZ81" s="39"/>
    </row>
    <row r="82" spans="34:78" ht="15.75" thickBot="1" x14ac:dyDescent="0.3">
      <c r="AH82" s="39"/>
      <c r="BZ82" s="39"/>
    </row>
    <row r="83" spans="34:78" ht="15.75" thickBot="1" x14ac:dyDescent="0.3">
      <c r="AH83" s="39"/>
      <c r="BZ83" s="39"/>
    </row>
    <row r="110" spans="42:74" x14ac:dyDescent="0.25">
      <c r="BK110" s="57" t="s">
        <v>19</v>
      </c>
      <c r="BL110" s="57" t="s">
        <v>23</v>
      </c>
    </row>
    <row r="111" spans="42:74" x14ac:dyDescent="0.25">
      <c r="BK111" s="57" t="s">
        <v>0</v>
      </c>
      <c r="BL111" s="57" t="s">
        <v>1</v>
      </c>
      <c r="BM111" s="57" t="s">
        <v>2</v>
      </c>
      <c r="BN111" s="57" t="s">
        <v>4</v>
      </c>
      <c r="BO111" s="57" t="s">
        <v>10</v>
      </c>
      <c r="BP111" s="57" t="s">
        <v>7</v>
      </c>
      <c r="BQ111" s="57" t="s">
        <v>13</v>
      </c>
      <c r="BR111" s="57" t="s">
        <v>14</v>
      </c>
      <c r="BS111" s="57" t="s">
        <v>18</v>
      </c>
    </row>
    <row r="112" spans="42:74" x14ac:dyDescent="0.25">
      <c r="AP112" s="44">
        <v>105.9659</v>
      </c>
      <c r="BK112" s="57">
        <v>2019</v>
      </c>
      <c r="BL112" s="57">
        <v>2.5236000000000001</v>
      </c>
      <c r="BM112" s="57">
        <v>0.21970000000000001</v>
      </c>
      <c r="BN112" s="57">
        <v>98.535499999999999</v>
      </c>
      <c r="BO112" s="57">
        <v>4.0000000000000001E-3</v>
      </c>
      <c r="BP112" s="57">
        <v>4.1689999999999996</v>
      </c>
      <c r="BQ112" s="57">
        <v>0.44080000000000003</v>
      </c>
      <c r="BR112" s="57">
        <v>7.3300000000000004E-2</v>
      </c>
      <c r="BS112" s="57">
        <v>0</v>
      </c>
      <c r="BT112" s="57">
        <v>105.9659</v>
      </c>
      <c r="BV112" s="57">
        <v>105.9659</v>
      </c>
    </row>
    <row r="113" spans="42:74" x14ac:dyDescent="0.25">
      <c r="AP113" s="44">
        <v>98.619399999999999</v>
      </c>
      <c r="BK113" s="57">
        <v>2020</v>
      </c>
      <c r="BL113" s="57">
        <v>2.1989999999999998</v>
      </c>
      <c r="BM113" s="57">
        <v>0.45279999999999998</v>
      </c>
      <c r="BN113" s="57">
        <v>91.506500000000003</v>
      </c>
      <c r="BO113" s="57">
        <v>3.8999999999999998E-3</v>
      </c>
      <c r="BP113" s="57">
        <v>4.0427</v>
      </c>
      <c r="BQ113" s="57">
        <v>0.34539999999999998</v>
      </c>
      <c r="BR113" s="57">
        <v>6.9099999999999995E-2</v>
      </c>
      <c r="BS113" s="57">
        <v>0</v>
      </c>
      <c r="BT113" s="57">
        <v>98.619399999999999</v>
      </c>
      <c r="BV113" s="57">
        <v>98.619399999999999</v>
      </c>
    </row>
    <row r="114" spans="42:74" x14ac:dyDescent="0.25">
      <c r="AP114" s="44">
        <v>114.10899999999999</v>
      </c>
      <c r="BK114" s="57">
        <v>2025</v>
      </c>
      <c r="BL114" s="57">
        <v>1.5875999999999999</v>
      </c>
      <c r="BM114" s="57">
        <v>0.38550000000000001</v>
      </c>
      <c r="BN114" s="57">
        <v>107.77849999999999</v>
      </c>
      <c r="BO114" s="57">
        <v>2.5000000000000001E-3</v>
      </c>
      <c r="BP114" s="57">
        <v>4.0160999999999998</v>
      </c>
      <c r="BQ114" s="57">
        <v>0.28129999999999999</v>
      </c>
      <c r="BR114" s="57">
        <v>3.7600000000000001E-2</v>
      </c>
      <c r="BS114" s="57">
        <v>1.9900000000000001E-2</v>
      </c>
      <c r="BT114" s="57">
        <v>114.10899999999999</v>
      </c>
      <c r="BV114" s="57">
        <v>114.10899999999999</v>
      </c>
    </row>
    <row r="115" spans="42:74" x14ac:dyDescent="0.25">
      <c r="AP115" s="44">
        <v>131.82839999999999</v>
      </c>
      <c r="BK115" s="57">
        <v>2030</v>
      </c>
      <c r="BL115" s="57">
        <v>0.81779999999999997</v>
      </c>
      <c r="BM115" s="57">
        <v>0.23599999999999999</v>
      </c>
      <c r="BN115" s="57">
        <v>106.17610000000001</v>
      </c>
      <c r="BO115" s="57">
        <v>8.9999999999999998E-4</v>
      </c>
      <c r="BP115" s="57">
        <v>3.9039999999999999</v>
      </c>
      <c r="BQ115" s="57">
        <v>0.18260000000000001</v>
      </c>
      <c r="BR115" s="57">
        <v>0</v>
      </c>
      <c r="BS115" s="57">
        <v>20.510999999999999</v>
      </c>
      <c r="BT115" s="57">
        <v>131.82839999999999</v>
      </c>
      <c r="BV115" s="57">
        <v>131.82839999999999</v>
      </c>
    </row>
    <row r="116" spans="42:74" x14ac:dyDescent="0.25">
      <c r="AP116" s="44">
        <v>147.7099</v>
      </c>
      <c r="BK116" s="57">
        <v>2035</v>
      </c>
      <c r="BL116" s="57">
        <v>0.69110000000000005</v>
      </c>
      <c r="BM116" s="57">
        <v>0.2475</v>
      </c>
      <c r="BN116" s="57">
        <v>108.7921</v>
      </c>
      <c r="BO116" s="57">
        <v>8.9999999999999998E-4</v>
      </c>
      <c r="BP116" s="57">
        <v>3.9563999999999999</v>
      </c>
      <c r="BQ116" s="57">
        <v>0.2026</v>
      </c>
      <c r="BR116" s="57">
        <v>0</v>
      </c>
      <c r="BS116" s="57">
        <v>33.819299999999998</v>
      </c>
      <c r="BT116" s="57">
        <v>147.7099</v>
      </c>
      <c r="BV116" s="57">
        <v>147.7099</v>
      </c>
    </row>
    <row r="117" spans="42:74" x14ac:dyDescent="0.25">
      <c r="AP117" s="44">
        <v>169.75069999999999</v>
      </c>
      <c r="BK117" s="57">
        <v>2040</v>
      </c>
      <c r="BL117" s="57">
        <v>0.53800000000000003</v>
      </c>
      <c r="BM117" s="57">
        <v>0.28320000000000001</v>
      </c>
      <c r="BN117" s="57">
        <v>112.73609999999999</v>
      </c>
      <c r="BO117" s="57">
        <v>8.9999999999999998E-4</v>
      </c>
      <c r="BP117" s="57">
        <v>4.0437000000000003</v>
      </c>
      <c r="BQ117" s="57">
        <v>0.23250000000000001</v>
      </c>
      <c r="BR117" s="57">
        <v>0</v>
      </c>
      <c r="BS117" s="57">
        <v>51.9163</v>
      </c>
      <c r="BT117" s="57">
        <v>169.75069999999999</v>
      </c>
      <c r="BV117" s="57">
        <v>169.75069999999999</v>
      </c>
    </row>
    <row r="118" spans="42:74" x14ac:dyDescent="0.25">
      <c r="AP118" s="44">
        <v>189.20880000000002</v>
      </c>
      <c r="BK118" s="57">
        <v>2045</v>
      </c>
      <c r="BL118" s="57">
        <v>0.3256</v>
      </c>
      <c r="BM118" s="57">
        <v>0.3266</v>
      </c>
      <c r="BN118" s="57">
        <v>124.01</v>
      </c>
      <c r="BO118" s="57">
        <v>8.9999999999999998E-4</v>
      </c>
      <c r="BP118" s="57">
        <v>4.1486000000000001</v>
      </c>
      <c r="BQ118" s="57">
        <v>0.26840000000000003</v>
      </c>
      <c r="BR118" s="57">
        <v>0</v>
      </c>
      <c r="BS118" s="57">
        <v>60.128700000000002</v>
      </c>
      <c r="BT118" s="57">
        <v>189.20880000000002</v>
      </c>
      <c r="BV118" s="57">
        <v>189.20880000000002</v>
      </c>
    </row>
    <row r="119" spans="42:74" x14ac:dyDescent="0.25">
      <c r="AP119" s="44">
        <v>212.33340000000004</v>
      </c>
      <c r="BK119" s="57">
        <v>2050</v>
      </c>
      <c r="BL119" s="57">
        <v>3.4700000000000002E-2</v>
      </c>
      <c r="BM119" s="57">
        <v>0.37819999999999998</v>
      </c>
      <c r="BN119" s="57">
        <v>137.4393</v>
      </c>
      <c r="BO119" s="57">
        <v>8.9999999999999998E-4</v>
      </c>
      <c r="BP119" s="57">
        <v>4.2732999999999999</v>
      </c>
      <c r="BQ119" s="57">
        <v>0.31109999999999999</v>
      </c>
      <c r="BR119" s="57">
        <v>0</v>
      </c>
      <c r="BS119" s="57">
        <v>69.895899999999997</v>
      </c>
      <c r="BT119" s="57">
        <v>212.33340000000004</v>
      </c>
      <c r="BV119" s="57">
        <v>212.33340000000004</v>
      </c>
    </row>
    <row r="122" spans="42:74" x14ac:dyDescent="0.25">
      <c r="BK122" s="57" t="s">
        <v>19</v>
      </c>
      <c r="BL122" s="57" t="s">
        <v>0</v>
      </c>
      <c r="BM122" s="57">
        <v>2019</v>
      </c>
      <c r="BN122" s="57">
        <v>2020</v>
      </c>
      <c r="BO122" s="57">
        <v>2025</v>
      </c>
      <c r="BP122" s="57">
        <v>2030</v>
      </c>
      <c r="BQ122" s="57">
        <v>2035</v>
      </c>
      <c r="BR122" s="57">
        <v>2040</v>
      </c>
      <c r="BS122" s="57">
        <v>2045</v>
      </c>
      <c r="BT122" s="57">
        <v>2050</v>
      </c>
    </row>
    <row r="123" spans="42:74" x14ac:dyDescent="0.25">
      <c r="BK123" s="57" t="s">
        <v>23</v>
      </c>
      <c r="BL123" s="57" t="s">
        <v>1</v>
      </c>
      <c r="BM123" s="57">
        <v>2.5236000000000001</v>
      </c>
      <c r="BN123" s="57">
        <v>2.1989999999999998</v>
      </c>
      <c r="BO123" s="57">
        <v>1.5875999999999999</v>
      </c>
      <c r="BP123" s="57">
        <v>0.81779999999999997</v>
      </c>
      <c r="BQ123" s="57">
        <v>0.69110000000000005</v>
      </c>
      <c r="BR123" s="57">
        <v>0.53800000000000003</v>
      </c>
      <c r="BS123" s="57">
        <v>0.3256</v>
      </c>
      <c r="BT123" s="57">
        <v>3.4700000000000002E-2</v>
      </c>
    </row>
    <row r="124" spans="42:74" x14ac:dyDescent="0.25">
      <c r="BL124" s="57" t="s">
        <v>2</v>
      </c>
      <c r="BM124" s="57">
        <v>0.21970000000000001</v>
      </c>
      <c r="BN124" s="57">
        <v>0.45279999999999998</v>
      </c>
      <c r="BO124" s="57">
        <v>0.38550000000000001</v>
      </c>
      <c r="BP124" s="57">
        <v>0.23599999999999999</v>
      </c>
      <c r="BQ124" s="57">
        <v>0.2475</v>
      </c>
      <c r="BR124" s="57">
        <v>0.28320000000000001</v>
      </c>
      <c r="BS124" s="57">
        <v>0.3266</v>
      </c>
      <c r="BT124" s="57">
        <v>0.37819999999999998</v>
      </c>
    </row>
    <row r="125" spans="42:74" x14ac:dyDescent="0.25">
      <c r="BL125" s="57" t="s">
        <v>4</v>
      </c>
      <c r="BM125" s="57">
        <v>98.535499999999999</v>
      </c>
      <c r="BN125" s="57">
        <v>91.506500000000003</v>
      </c>
      <c r="BO125" s="57">
        <v>107.77849999999999</v>
      </c>
      <c r="BP125" s="57">
        <v>106.17610000000001</v>
      </c>
      <c r="BQ125" s="57">
        <v>108.7921</v>
      </c>
      <c r="BR125" s="57">
        <v>112.73609999999999</v>
      </c>
      <c r="BS125" s="57">
        <v>124.01</v>
      </c>
      <c r="BT125" s="57">
        <v>137.4393</v>
      </c>
    </row>
    <row r="126" spans="42:74" x14ac:dyDescent="0.25">
      <c r="BL126" s="57" t="s">
        <v>10</v>
      </c>
      <c r="BM126" s="57">
        <v>4.0000000000000001E-3</v>
      </c>
      <c r="BN126" s="57">
        <v>3.8999999999999998E-3</v>
      </c>
      <c r="BO126" s="57">
        <v>2.5000000000000001E-3</v>
      </c>
      <c r="BP126" s="57">
        <v>8.9999999999999998E-4</v>
      </c>
      <c r="BQ126" s="57">
        <v>8.9999999999999998E-4</v>
      </c>
      <c r="BR126" s="57">
        <v>8.9999999999999998E-4</v>
      </c>
      <c r="BS126" s="57">
        <v>8.9999999999999998E-4</v>
      </c>
      <c r="BT126" s="57">
        <v>8.9999999999999998E-4</v>
      </c>
    </row>
    <row r="127" spans="42:74" x14ac:dyDescent="0.25">
      <c r="BL127" s="57" t="s">
        <v>7</v>
      </c>
      <c r="BM127" s="57">
        <v>4.1689999999999996</v>
      </c>
      <c r="BN127" s="57">
        <v>4.0427</v>
      </c>
      <c r="BO127" s="57">
        <v>4.0160999999999998</v>
      </c>
      <c r="BP127" s="57">
        <v>3.9039999999999999</v>
      </c>
      <c r="BQ127" s="57">
        <v>3.9563999999999999</v>
      </c>
      <c r="BR127" s="57">
        <v>4.0437000000000003</v>
      </c>
      <c r="BS127" s="57">
        <v>4.1486000000000001</v>
      </c>
      <c r="BT127" s="57">
        <v>4.2732999999999999</v>
      </c>
    </row>
    <row r="128" spans="42:74" x14ac:dyDescent="0.25">
      <c r="BL128" s="57" t="s">
        <v>13</v>
      </c>
      <c r="BM128" s="57">
        <v>0.44080000000000003</v>
      </c>
      <c r="BN128" s="57">
        <v>0.34539999999999998</v>
      </c>
      <c r="BO128" s="57">
        <v>0.28129999999999999</v>
      </c>
      <c r="BP128" s="57">
        <v>0.18260000000000001</v>
      </c>
      <c r="BQ128" s="57">
        <v>0.2026</v>
      </c>
      <c r="BR128" s="57">
        <v>0.23250000000000001</v>
      </c>
      <c r="BS128" s="57">
        <v>0.26840000000000003</v>
      </c>
      <c r="BT128" s="57">
        <v>0.31109999999999999</v>
      </c>
    </row>
    <row r="129" spans="64:72" x14ac:dyDescent="0.25">
      <c r="BL129" s="57" t="s">
        <v>14</v>
      </c>
      <c r="BM129" s="57">
        <v>7.3300000000000004E-2</v>
      </c>
      <c r="BN129" s="57">
        <v>6.9099999999999995E-2</v>
      </c>
      <c r="BO129" s="57">
        <v>3.7600000000000001E-2</v>
      </c>
      <c r="BP129" s="57">
        <v>0</v>
      </c>
      <c r="BQ129" s="57">
        <v>0</v>
      </c>
      <c r="BR129" s="57">
        <v>0</v>
      </c>
      <c r="BS129" s="57">
        <v>0</v>
      </c>
      <c r="BT129" s="57">
        <v>0</v>
      </c>
    </row>
    <row r="130" spans="64:72" x14ac:dyDescent="0.25">
      <c r="BL130" s="57" t="s">
        <v>18</v>
      </c>
      <c r="BM130" s="57">
        <v>0</v>
      </c>
      <c r="BN130" s="57">
        <v>0</v>
      </c>
      <c r="BO130" s="57">
        <v>1.9900000000000001E-2</v>
      </c>
      <c r="BP130" s="57">
        <v>20.510999999999999</v>
      </c>
      <c r="BQ130" s="57">
        <v>33.819299999999998</v>
      </c>
      <c r="BR130" s="57">
        <v>51.9163</v>
      </c>
      <c r="BS130" s="57">
        <v>60.128700000000002</v>
      </c>
      <c r="BT130" s="57">
        <v>69.895899999999997</v>
      </c>
    </row>
    <row r="131" spans="64:72" x14ac:dyDescent="0.25">
      <c r="BM131" s="57">
        <v>105.9659</v>
      </c>
      <c r="BN131" s="57">
        <v>98.619399999999999</v>
      </c>
      <c r="BO131" s="57">
        <v>114.10899999999999</v>
      </c>
      <c r="BP131" s="57">
        <v>131.82839999999999</v>
      </c>
      <c r="BQ131" s="57">
        <v>147.7099</v>
      </c>
      <c r="BR131" s="57">
        <v>169.75069999999999</v>
      </c>
      <c r="BS131" s="57">
        <v>189.20880000000002</v>
      </c>
      <c r="BT131" s="57">
        <v>212.33340000000004</v>
      </c>
    </row>
    <row r="133" spans="64:72" x14ac:dyDescent="0.25">
      <c r="BM133" s="57">
        <v>105.9659</v>
      </c>
      <c r="BN133" s="57">
        <v>98.619399999999999</v>
      </c>
      <c r="BO133" s="57">
        <v>114.10899999999999</v>
      </c>
      <c r="BP133" s="57">
        <v>131.82839999999999</v>
      </c>
      <c r="BQ133" s="57">
        <v>147.7099</v>
      </c>
      <c r="BR133" s="57">
        <v>169.75069999999999</v>
      </c>
      <c r="BS133" s="57">
        <v>189.20880000000002</v>
      </c>
      <c r="BT133" s="57">
        <v>212.33340000000004</v>
      </c>
    </row>
  </sheetData>
  <pageMargins left="0.7" right="0.7" top="0.75" bottom="0.75" header="0.3" footer="0.3"/>
  <ignoredErrors>
    <ignoredError sqref="V49:V5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Updating (BAU)</vt:lpstr>
      <vt:lpstr>Upgrading</vt:lpstr>
      <vt:lpstr>Inflection</vt:lpstr>
      <vt:lpstr>Disruptivo</vt:lpstr>
      <vt:lpstr>Oferta Primaria BUA</vt:lpstr>
      <vt:lpstr>Comparacion de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2022-11-18T22:36:21Z</dcterms:modified>
</cp:coreProperties>
</file>