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filterPrivacy="1" defaultThemeVersion="166925"/>
  <xr:revisionPtr revIDLastSave="0" documentId="13_ncr:1_{B4CAD87C-A004-4CBE-B623-470D66ECE199}" xr6:coauthVersionLast="46" xr6:coauthVersionMax="46" xr10:uidLastSave="{00000000-0000-0000-0000-000000000000}"/>
  <bookViews>
    <workbookView xWindow="28680" yWindow="-120" windowWidth="29040" windowHeight="16440" xr2:uid="{309BC983-DC2B-4829-93B1-E1F1480804B3}"/>
  </bookViews>
  <sheets>
    <sheet name="Sheet1 (2)" sheetId="2" r:id="rId1"/>
    <sheet name="Sheet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1" i="2" l="1"/>
  <c r="I13" i="2"/>
  <c r="I12" i="2"/>
  <c r="Z24" i="2"/>
  <c r="Z25" i="2"/>
  <c r="Z26" i="2"/>
  <c r="Z27" i="2"/>
  <c r="Z28" i="2"/>
  <c r="Z29" i="2"/>
  <c r="Z30" i="2"/>
  <c r="Z31" i="2"/>
  <c r="Z32" i="2"/>
  <c r="Z23" i="2"/>
  <c r="U20" i="2"/>
  <c r="C20" i="2"/>
  <c r="F16" i="2"/>
  <c r="H37" i="2" l="1"/>
  <c r="H36" i="2"/>
  <c r="F36" i="2"/>
  <c r="C38" i="2"/>
  <c r="C37" i="2"/>
  <c r="C36" i="2"/>
  <c r="I16" i="2"/>
  <c r="I17" i="2"/>
  <c r="I18" i="2"/>
  <c r="F17" i="2"/>
  <c r="H16" i="2"/>
  <c r="H17" i="2"/>
  <c r="H18" i="2"/>
  <c r="G18" i="2"/>
  <c r="G17" i="2"/>
  <c r="G16" i="2"/>
  <c r="J21" i="2" l="1"/>
  <c r="I19" i="2"/>
  <c r="H19" i="2"/>
  <c r="H20" i="2"/>
  <c r="F23" i="2" l="1"/>
  <c r="F18" i="2"/>
  <c r="G6" i="2"/>
  <c r="F8" i="2"/>
  <c r="F7" i="2"/>
  <c r="F6" i="2"/>
  <c r="L29" i="2" a="1"/>
  <c r="L29" i="2" s="1"/>
  <c r="N6" i="2"/>
  <c r="N7" i="2"/>
  <c r="N8" i="2"/>
  <c r="J6" i="2"/>
  <c r="K6" i="2"/>
  <c r="L6" i="2"/>
  <c r="M6" i="2"/>
  <c r="J7" i="2"/>
  <c r="K7" i="2"/>
  <c r="L7" i="2"/>
  <c r="M7" i="2"/>
  <c r="J8" i="2"/>
  <c r="K8" i="2"/>
  <c r="L8" i="2"/>
  <c r="M8" i="2"/>
  <c r="F20" i="2" l="1"/>
  <c r="E24" i="2" s="1"/>
  <c r="G24" i="2" s="1"/>
  <c r="G25" i="2" s="1"/>
  <c r="L17" i="2"/>
  <c r="M17" i="2"/>
  <c r="L18" i="2"/>
  <c r="M18" i="2"/>
  <c r="L19" i="2"/>
  <c r="M19" i="2"/>
  <c r="L20" i="2"/>
  <c r="M20" i="2"/>
  <c r="K18" i="2"/>
  <c r="K19" i="2"/>
  <c r="K20" i="2"/>
  <c r="K17" i="2"/>
  <c r="H8" i="2"/>
  <c r="I8" i="2"/>
  <c r="H7" i="2"/>
  <c r="I7" i="2"/>
  <c r="H6" i="2"/>
  <c r="I6" i="2"/>
  <c r="F24" i="2" l="1"/>
  <c r="G7" i="2"/>
  <c r="G8" i="2"/>
  <c r="O11" i="3"/>
  <c r="S13" i="3"/>
  <c r="O16" i="3"/>
  <c r="S18" i="3"/>
  <c r="O24" i="3"/>
  <c r="P24" i="3"/>
  <c r="S26" i="3"/>
  <c r="O32" i="3"/>
  <c r="S37" i="3"/>
  <c r="O43" i="3"/>
  <c r="S45" i="3"/>
  <c r="S48" i="3"/>
  <c r="Q51" i="3"/>
  <c r="S55" i="3"/>
  <c r="S57" i="3"/>
  <c r="O59" i="3"/>
  <c r="O61" i="3"/>
  <c r="P61" i="3"/>
  <c r="O63" i="3"/>
  <c r="O66" i="3"/>
  <c r="O67" i="3"/>
  <c r="S68" i="3"/>
  <c r="O70" i="3"/>
  <c r="S71" i="3"/>
  <c r="O73" i="3"/>
  <c r="S74" i="3"/>
  <c r="O76" i="3"/>
  <c r="K9" i="3"/>
  <c r="L9" i="3"/>
  <c r="K17" i="3"/>
  <c r="L17" i="3"/>
  <c r="K24" i="3"/>
  <c r="L24" i="3"/>
  <c r="L29" i="3"/>
  <c r="K31" i="3"/>
  <c r="L36" i="3"/>
  <c r="K37" i="3"/>
  <c r="K43" i="3"/>
  <c r="K44" i="3"/>
  <c r="K49" i="3"/>
  <c r="L49" i="3"/>
  <c r="K56" i="3"/>
  <c r="L56" i="3"/>
  <c r="L61" i="3"/>
  <c r="K63" i="3"/>
  <c r="K68" i="3"/>
  <c r="L68" i="3"/>
  <c r="T68" i="3" s="1"/>
  <c r="K72" i="3"/>
  <c r="L72" i="3"/>
  <c r="K76" i="3"/>
  <c r="K77" i="3"/>
  <c r="Q3" i="3"/>
  <c r="H10" i="3"/>
  <c r="H9" i="3"/>
  <c r="S17" i="3" s="1"/>
  <c r="H8" i="3"/>
  <c r="F10" i="3"/>
  <c r="F9" i="3"/>
  <c r="L13" i="3" s="1"/>
  <c r="F8" i="3"/>
  <c r="K21" i="3" s="1"/>
  <c r="M3" i="3"/>
  <c r="K3" i="3"/>
  <c r="G4" i="3"/>
  <c r="G9" i="3" s="1"/>
  <c r="O7" i="3" s="1"/>
  <c r="Q6" i="3" l="1"/>
  <c r="R6" i="3" s="1"/>
  <c r="Q7" i="3"/>
  <c r="Q9" i="3"/>
  <c r="R9" i="3" s="1"/>
  <c r="Q16" i="3"/>
  <c r="Q18" i="3"/>
  <c r="R18" i="3" s="1"/>
  <c r="Q22" i="3"/>
  <c r="Q24" i="3"/>
  <c r="R24" i="3" s="1"/>
  <c r="Q26" i="3"/>
  <c r="Q30" i="3"/>
  <c r="Q32" i="3"/>
  <c r="Q39" i="3"/>
  <c r="Q41" i="3"/>
  <c r="Q45" i="3"/>
  <c r="Q50" i="3"/>
  <c r="Q54" i="3"/>
  <c r="Q57" i="3"/>
  <c r="Q61" i="3"/>
  <c r="R61" i="3" s="1"/>
  <c r="Q11" i="3"/>
  <c r="Q13" i="3"/>
  <c r="Q15" i="3"/>
  <c r="Q31" i="3"/>
  <c r="R31" i="3" s="1"/>
  <c r="Q33" i="3"/>
  <c r="Q37" i="3"/>
  <c r="R37" i="3" s="1"/>
  <c r="Q43" i="3"/>
  <c r="R43" i="3" s="1"/>
  <c r="Q44" i="3"/>
  <c r="R44" i="3" s="1"/>
  <c r="Q48" i="3"/>
  <c r="Q23" i="3"/>
  <c r="Q35" i="3"/>
  <c r="Q42" i="3"/>
  <c r="R42" i="3" s="1"/>
  <c r="Q46" i="3"/>
  <c r="Q49" i="3"/>
  <c r="R49" i="3" s="1"/>
  <c r="Q62" i="3"/>
  <c r="Q63" i="3"/>
  <c r="R63" i="3" s="1"/>
  <c r="Q65" i="3"/>
  <c r="Q67" i="3"/>
  <c r="Q68" i="3"/>
  <c r="R68" i="3" s="1"/>
  <c r="Q70" i="3"/>
  <c r="R70" i="3" s="1"/>
  <c r="Q73" i="3"/>
  <c r="Q75" i="3"/>
  <c r="Q76" i="3"/>
  <c r="R76" i="3" s="1"/>
  <c r="Q10" i="3"/>
  <c r="R10" i="3" s="1"/>
  <c r="Q14" i="3"/>
  <c r="Q19" i="3"/>
  <c r="Q27" i="3"/>
  <c r="Q34" i="3"/>
  <c r="R34" i="3" s="1"/>
  <c r="Q38" i="3"/>
  <c r="Q52" i="3"/>
  <c r="Q53" i="3"/>
  <c r="R53" i="3" s="1"/>
  <c r="Q55" i="3"/>
  <c r="R55" i="3" s="1"/>
  <c r="Q66" i="3"/>
  <c r="Q71" i="3"/>
  <c r="Q74" i="3"/>
  <c r="Q12" i="3"/>
  <c r="R12" i="3" s="1"/>
  <c r="Q17" i="3"/>
  <c r="R17" i="3" s="1"/>
  <c r="Q25" i="3"/>
  <c r="Q36" i="3"/>
  <c r="R36" i="3" s="1"/>
  <c r="Q56" i="3"/>
  <c r="R56" i="3" s="1"/>
  <c r="Q58" i="3"/>
  <c r="Q60" i="3"/>
  <c r="Q69" i="3"/>
  <c r="Q8" i="3"/>
  <c r="R8" i="3" s="1"/>
  <c r="Q21" i="3"/>
  <c r="R21" i="3" s="1"/>
  <c r="Q29" i="3"/>
  <c r="Q20" i="3"/>
  <c r="Q28" i="3"/>
  <c r="R28" i="3" s="1"/>
  <c r="Q47" i="3"/>
  <c r="Q72" i="3"/>
  <c r="R72" i="3" s="1"/>
  <c r="Q77" i="3"/>
  <c r="R77" i="3" s="1"/>
  <c r="P76" i="3"/>
  <c r="Q64" i="3"/>
  <c r="Q59" i="3"/>
  <c r="Q40" i="3"/>
  <c r="R40" i="3" s="1"/>
  <c r="T13" i="3"/>
  <c r="T17" i="3"/>
  <c r="T37" i="3"/>
  <c r="K75" i="3"/>
  <c r="K71" i="3"/>
  <c r="L65" i="3"/>
  <c r="K60" i="3"/>
  <c r="K53" i="3"/>
  <c r="K47" i="3"/>
  <c r="L40" i="3"/>
  <c r="L33" i="3"/>
  <c r="K28" i="3"/>
  <c r="O74" i="3"/>
  <c r="O68" i="3"/>
  <c r="P68" i="3" s="1"/>
  <c r="S66" i="3"/>
  <c r="T66" i="3" s="1"/>
  <c r="O65" i="3"/>
  <c r="S56" i="3"/>
  <c r="T56" i="3" s="1"/>
  <c r="S44" i="3"/>
  <c r="O39" i="3"/>
  <c r="P39" i="3" s="1"/>
  <c r="S25" i="3"/>
  <c r="K7" i="3"/>
  <c r="K8" i="3"/>
  <c r="K12" i="3"/>
  <c r="K16" i="3"/>
  <c r="K19" i="3"/>
  <c r="K25" i="3"/>
  <c r="K32" i="3"/>
  <c r="K35" i="3"/>
  <c r="K41" i="3"/>
  <c r="K48" i="3"/>
  <c r="K51" i="3"/>
  <c r="R51" i="3" s="1"/>
  <c r="K57" i="3"/>
  <c r="K64" i="3"/>
  <c r="K67" i="3"/>
  <c r="K73" i="3"/>
  <c r="K20" i="3"/>
  <c r="K23" i="3"/>
  <c r="K29" i="3"/>
  <c r="K36" i="3"/>
  <c r="K39" i="3"/>
  <c r="K45" i="3"/>
  <c r="K52" i="3"/>
  <c r="K55" i="3"/>
  <c r="K61" i="3"/>
  <c r="S8" i="3"/>
  <c r="T8" i="3" s="1"/>
  <c r="S10" i="3"/>
  <c r="S12" i="3"/>
  <c r="S19" i="3"/>
  <c r="S21" i="3"/>
  <c r="T21" i="3" s="1"/>
  <c r="S27" i="3"/>
  <c r="S29" i="3"/>
  <c r="T29" i="3" s="1"/>
  <c r="S36" i="3"/>
  <c r="T36" i="3" s="1"/>
  <c r="S38" i="3"/>
  <c r="T38" i="3" s="1"/>
  <c r="S42" i="3"/>
  <c r="S51" i="3"/>
  <c r="S53" i="3"/>
  <c r="S58" i="3"/>
  <c r="S23" i="3"/>
  <c r="S14" i="3"/>
  <c r="S20" i="3"/>
  <c r="S28" i="3"/>
  <c r="S30" i="3"/>
  <c r="S34" i="3"/>
  <c r="S40" i="3"/>
  <c r="T40" i="3" s="1"/>
  <c r="S41" i="3"/>
  <c r="S47" i="3"/>
  <c r="S52" i="3"/>
  <c r="S7" i="3"/>
  <c r="T7" i="3" s="1"/>
  <c r="S11" i="3"/>
  <c r="T11" i="3" s="1"/>
  <c r="S16" i="3"/>
  <c r="S24" i="3"/>
  <c r="T24" i="3" s="1"/>
  <c r="S32" i="3"/>
  <c r="S39" i="3"/>
  <c r="T39" i="3" s="1"/>
  <c r="S43" i="3"/>
  <c r="S50" i="3"/>
  <c r="S59" i="3"/>
  <c r="S60" i="3"/>
  <c r="S69" i="3"/>
  <c r="S77" i="3"/>
  <c r="S15" i="3"/>
  <c r="S31" i="3"/>
  <c r="T31" i="3" s="1"/>
  <c r="S35" i="3"/>
  <c r="S46" i="3"/>
  <c r="S49" i="3"/>
  <c r="T49" i="3" s="1"/>
  <c r="S61" i="3"/>
  <c r="T61" i="3" s="1"/>
  <c r="S62" i="3"/>
  <c r="S64" i="3"/>
  <c r="S65" i="3"/>
  <c r="T65" i="3" s="1"/>
  <c r="S67" i="3"/>
  <c r="S70" i="3"/>
  <c r="S72" i="3"/>
  <c r="T72" i="3" s="1"/>
  <c r="S73" i="3"/>
  <c r="T73" i="3" s="1"/>
  <c r="S75" i="3"/>
  <c r="T75" i="3" s="1"/>
  <c r="O12" i="3"/>
  <c r="O15" i="3"/>
  <c r="O21" i="3"/>
  <c r="O29" i="3"/>
  <c r="P29" i="3" s="1"/>
  <c r="O31" i="3"/>
  <c r="O33" i="3"/>
  <c r="O35" i="3"/>
  <c r="O42" i="3"/>
  <c r="O44" i="3"/>
  <c r="O46" i="3"/>
  <c r="O53" i="3"/>
  <c r="O55" i="3"/>
  <c r="P55" i="3" s="1"/>
  <c r="O58" i="3"/>
  <c r="O60" i="3"/>
  <c r="O62" i="3"/>
  <c r="O8" i="3"/>
  <c r="P8" i="3" s="1"/>
  <c r="O10" i="3"/>
  <c r="O14" i="3"/>
  <c r="O17" i="3"/>
  <c r="P17" i="3" s="1"/>
  <c r="O19" i="3"/>
  <c r="P19" i="3" s="1"/>
  <c r="O25" i="3"/>
  <c r="O27" i="3"/>
  <c r="O34" i="3"/>
  <c r="P34" i="3" s="1"/>
  <c r="O36" i="3"/>
  <c r="P36" i="3" s="1"/>
  <c r="O38" i="3"/>
  <c r="O40" i="3"/>
  <c r="P40" i="3" s="1"/>
  <c r="O49" i="3"/>
  <c r="P49" i="3" s="1"/>
  <c r="O51" i="3"/>
  <c r="O23" i="3"/>
  <c r="O18" i="3"/>
  <c r="O22" i="3"/>
  <c r="P22" i="3" s="1"/>
  <c r="O26" i="3"/>
  <c r="O30" i="3"/>
  <c r="O45" i="3"/>
  <c r="O52" i="3"/>
  <c r="P52" i="3" s="1"/>
  <c r="O54" i="3"/>
  <c r="P54" i="3" s="1"/>
  <c r="O56" i="3"/>
  <c r="P56" i="3" s="1"/>
  <c r="O71" i="3"/>
  <c r="O9" i="3"/>
  <c r="P9" i="3" s="1"/>
  <c r="O13" i="3"/>
  <c r="P13" i="3" s="1"/>
  <c r="O37" i="3"/>
  <c r="O41" i="3"/>
  <c r="O48" i="3"/>
  <c r="P48" i="3" s="1"/>
  <c r="O57" i="3"/>
  <c r="P57" i="3" s="1"/>
  <c r="O64" i="3"/>
  <c r="O69" i="3"/>
  <c r="P69" i="3" s="1"/>
  <c r="O72" i="3"/>
  <c r="P72" i="3" s="1"/>
  <c r="O77" i="3"/>
  <c r="L7" i="3"/>
  <c r="P7" i="3" s="1"/>
  <c r="L23" i="3"/>
  <c r="L21" i="3"/>
  <c r="L28" i="3"/>
  <c r="L37" i="3"/>
  <c r="L44" i="3"/>
  <c r="L53" i="3"/>
  <c r="L60" i="3"/>
  <c r="L69" i="3"/>
  <c r="L76" i="3"/>
  <c r="L8" i="3"/>
  <c r="L12" i="3"/>
  <c r="L16" i="3"/>
  <c r="P16" i="3" s="1"/>
  <c r="L25" i="3"/>
  <c r="L32" i="3"/>
  <c r="P32" i="3" s="1"/>
  <c r="L41" i="3"/>
  <c r="L48" i="3"/>
  <c r="T48" i="3" s="1"/>
  <c r="L57" i="3"/>
  <c r="T57" i="3" s="1"/>
  <c r="L64" i="3"/>
  <c r="L77" i="3"/>
  <c r="L73" i="3"/>
  <c r="P73" i="3" s="1"/>
  <c r="K69" i="3"/>
  <c r="K65" i="3"/>
  <c r="K59" i="3"/>
  <c r="L52" i="3"/>
  <c r="L45" i="3"/>
  <c r="T45" i="3" s="1"/>
  <c r="K40" i="3"/>
  <c r="K33" i="3"/>
  <c r="K27" i="3"/>
  <c r="L20" i="3"/>
  <c r="K13" i="3"/>
  <c r="S76" i="3"/>
  <c r="T76" i="3" s="1"/>
  <c r="O75" i="3"/>
  <c r="S63" i="3"/>
  <c r="T63" i="3" s="1"/>
  <c r="S54" i="3"/>
  <c r="T54" i="3" s="1"/>
  <c r="O50" i="3"/>
  <c r="P50" i="3" s="1"/>
  <c r="O47" i="3"/>
  <c r="S33" i="3"/>
  <c r="O28" i="3"/>
  <c r="S22" i="3"/>
  <c r="T22" i="3" s="1"/>
  <c r="O20" i="3"/>
  <c r="S9" i="3"/>
  <c r="T9" i="3" s="1"/>
  <c r="S6" i="3"/>
  <c r="T6" i="3" s="1"/>
  <c r="L74" i="3"/>
  <c r="T74" i="3" s="1"/>
  <c r="L70" i="3"/>
  <c r="P70" i="3" s="1"/>
  <c r="L66" i="3"/>
  <c r="P66" i="3" s="1"/>
  <c r="L62" i="3"/>
  <c r="L58" i="3"/>
  <c r="L54" i="3"/>
  <c r="L50" i="3"/>
  <c r="L46" i="3"/>
  <c r="L42" i="3"/>
  <c r="L38" i="3"/>
  <c r="L34" i="3"/>
  <c r="L30" i="3"/>
  <c r="L26" i="3"/>
  <c r="T26" i="3" s="1"/>
  <c r="L22" i="3"/>
  <c r="L18" i="3"/>
  <c r="T18" i="3" s="1"/>
  <c r="L14" i="3"/>
  <c r="L10" i="3"/>
  <c r="K74" i="3"/>
  <c r="K70" i="3"/>
  <c r="K66" i="3"/>
  <c r="K62" i="3"/>
  <c r="K58" i="3"/>
  <c r="K54" i="3"/>
  <c r="K50" i="3"/>
  <c r="K46" i="3"/>
  <c r="K42" i="3"/>
  <c r="K38" i="3"/>
  <c r="K34" i="3"/>
  <c r="K30" i="3"/>
  <c r="K26" i="3"/>
  <c r="K22" i="3"/>
  <c r="K18" i="3"/>
  <c r="K14" i="3"/>
  <c r="K10" i="3"/>
  <c r="L75" i="3"/>
  <c r="L71" i="3"/>
  <c r="T71" i="3" s="1"/>
  <c r="L67" i="3"/>
  <c r="P67" i="3" s="1"/>
  <c r="L63" i="3"/>
  <c r="P63" i="3" s="1"/>
  <c r="L59" i="3"/>
  <c r="P59" i="3" s="1"/>
  <c r="L55" i="3"/>
  <c r="T55" i="3" s="1"/>
  <c r="L51" i="3"/>
  <c r="L47" i="3"/>
  <c r="L43" i="3"/>
  <c r="P43" i="3" s="1"/>
  <c r="L39" i="3"/>
  <c r="L35" i="3"/>
  <c r="L31" i="3"/>
  <c r="L27" i="3"/>
  <c r="L19" i="3"/>
  <c r="L15" i="3"/>
  <c r="L11" i="3"/>
  <c r="P11" i="3" s="1"/>
  <c r="K15" i="3"/>
  <c r="K11" i="3"/>
  <c r="G10" i="3"/>
  <c r="K6" i="3"/>
  <c r="L6" i="3"/>
  <c r="O6" i="3"/>
  <c r="P6" i="3" s="1"/>
  <c r="G8" i="3"/>
  <c r="F19" i="2"/>
  <c r="E22" i="2" s="1"/>
  <c r="F22" i="2" s="1"/>
  <c r="AC24" i="2" s="1"/>
  <c r="AB27" i="2" l="1"/>
  <c r="AA24" i="2"/>
  <c r="AA27" i="2"/>
  <c r="AC27" i="2"/>
  <c r="AB28" i="2"/>
  <c r="AA23" i="2"/>
  <c r="AC23" i="2"/>
  <c r="AB26" i="2"/>
  <c r="AB23" i="2"/>
  <c r="A20" i="2"/>
  <c r="AC30" i="2"/>
  <c r="AA29" i="2"/>
  <c r="AA32" i="2"/>
  <c r="AC32" i="2"/>
  <c r="AB29" i="2"/>
  <c r="AA26" i="2"/>
  <c r="AC26" i="2"/>
  <c r="AB31" i="2"/>
  <c r="AA28" i="2"/>
  <c r="AC28" i="2"/>
  <c r="AC31" i="2"/>
  <c r="AB32" i="2"/>
  <c r="AC25" i="2"/>
  <c r="AA25" i="2"/>
  <c r="AC29" i="2"/>
  <c r="AB30" i="2"/>
  <c r="AA31" i="2"/>
  <c r="AB25" i="2"/>
  <c r="AA30" i="2"/>
  <c r="AB24" i="2"/>
  <c r="G22" i="2"/>
  <c r="A18" i="2" s="1"/>
  <c r="A16" i="2"/>
  <c r="G19" i="2"/>
  <c r="P26" i="3"/>
  <c r="P42" i="3"/>
  <c r="T67" i="3"/>
  <c r="T60" i="3"/>
  <c r="T41" i="3"/>
  <c r="R30" i="3"/>
  <c r="P62" i="3"/>
  <c r="P53" i="3"/>
  <c r="P35" i="3"/>
  <c r="P21" i="3"/>
  <c r="T15" i="3"/>
  <c r="T59" i="3"/>
  <c r="T32" i="3"/>
  <c r="T20" i="3"/>
  <c r="T53" i="3"/>
  <c r="T19" i="3"/>
  <c r="T44" i="3"/>
  <c r="R20" i="3"/>
  <c r="R69" i="3"/>
  <c r="R74" i="3"/>
  <c r="R27" i="3"/>
  <c r="R62" i="3"/>
  <c r="R35" i="3"/>
  <c r="R15" i="3"/>
  <c r="R57" i="3"/>
  <c r="R41" i="3"/>
  <c r="R26" i="3"/>
  <c r="R16" i="3"/>
  <c r="P51" i="3"/>
  <c r="T58" i="3"/>
  <c r="P28" i="3"/>
  <c r="T33" i="3"/>
  <c r="P41" i="3"/>
  <c r="P71" i="3"/>
  <c r="P45" i="3"/>
  <c r="P18" i="3"/>
  <c r="P27" i="3"/>
  <c r="P14" i="3"/>
  <c r="P60" i="3"/>
  <c r="P46" i="3"/>
  <c r="P33" i="3"/>
  <c r="P15" i="3"/>
  <c r="T64" i="3"/>
  <c r="T46" i="3"/>
  <c r="T77" i="3"/>
  <c r="T50" i="3"/>
  <c r="T52" i="3"/>
  <c r="T34" i="3"/>
  <c r="T14" i="3"/>
  <c r="T51" i="3"/>
  <c r="T12" i="3"/>
  <c r="P74" i="3"/>
  <c r="R59" i="3"/>
  <c r="R29" i="3"/>
  <c r="R60" i="3"/>
  <c r="R25" i="3"/>
  <c r="R71" i="3"/>
  <c r="R52" i="3"/>
  <c r="R19" i="3"/>
  <c r="R75" i="3"/>
  <c r="R67" i="3"/>
  <c r="R23" i="3"/>
  <c r="R13" i="3"/>
  <c r="R54" i="3"/>
  <c r="R39" i="3"/>
  <c r="P77" i="3"/>
  <c r="T28" i="3"/>
  <c r="R45" i="3"/>
  <c r="P20" i="3"/>
  <c r="P47" i="3"/>
  <c r="P75" i="3"/>
  <c r="P64" i="3"/>
  <c r="P37" i="3"/>
  <c r="P30" i="3"/>
  <c r="P23" i="3"/>
  <c r="P38" i="3"/>
  <c r="P25" i="3"/>
  <c r="P10" i="3"/>
  <c r="P58" i="3"/>
  <c r="P44" i="3"/>
  <c r="P31" i="3"/>
  <c r="P12" i="3"/>
  <c r="T70" i="3"/>
  <c r="T62" i="3"/>
  <c r="T35" i="3"/>
  <c r="T69" i="3"/>
  <c r="T43" i="3"/>
  <c r="T16" i="3"/>
  <c r="T47" i="3"/>
  <c r="T30" i="3"/>
  <c r="T23" i="3"/>
  <c r="T42" i="3"/>
  <c r="T27" i="3"/>
  <c r="T10" i="3"/>
  <c r="T25" i="3"/>
  <c r="P65" i="3"/>
  <c r="R64" i="3"/>
  <c r="R47" i="3"/>
  <c r="R58" i="3"/>
  <c r="R66" i="3"/>
  <c r="R38" i="3"/>
  <c r="R14" i="3"/>
  <c r="R73" i="3"/>
  <c r="R65" i="3"/>
  <c r="R46" i="3"/>
  <c r="R48" i="3"/>
  <c r="R33" i="3"/>
  <c r="R11" i="3"/>
  <c r="R50" i="3"/>
  <c r="R32" i="3"/>
  <c r="R22" i="3"/>
  <c r="R7" i="3"/>
  <c r="M8" i="3"/>
  <c r="N8" i="3" s="1"/>
  <c r="M12" i="3"/>
  <c r="N12" i="3" s="1"/>
  <c r="M16" i="3"/>
  <c r="N16" i="3" s="1"/>
  <c r="M20" i="3"/>
  <c r="N20" i="3" s="1"/>
  <c r="M24" i="3"/>
  <c r="N24" i="3" s="1"/>
  <c r="M28" i="3"/>
  <c r="N28" i="3" s="1"/>
  <c r="M32" i="3"/>
  <c r="N32" i="3" s="1"/>
  <c r="M36" i="3"/>
  <c r="N36" i="3" s="1"/>
  <c r="M40" i="3"/>
  <c r="N40" i="3" s="1"/>
  <c r="M44" i="3"/>
  <c r="N44" i="3" s="1"/>
  <c r="M48" i="3"/>
  <c r="N48" i="3" s="1"/>
  <c r="M52" i="3"/>
  <c r="N52" i="3" s="1"/>
  <c r="M56" i="3"/>
  <c r="N56" i="3" s="1"/>
  <c r="M60" i="3"/>
  <c r="N60" i="3" s="1"/>
  <c r="M64" i="3"/>
  <c r="N64" i="3" s="1"/>
  <c r="M68" i="3"/>
  <c r="N68" i="3" s="1"/>
  <c r="M72" i="3"/>
  <c r="N72" i="3" s="1"/>
  <c r="M76" i="3"/>
  <c r="N76" i="3" s="1"/>
  <c r="M54" i="3"/>
  <c r="N54" i="3" s="1"/>
  <c r="M66" i="3"/>
  <c r="N66" i="3" s="1"/>
  <c r="M21" i="3"/>
  <c r="N21" i="3" s="1"/>
  <c r="M25" i="3"/>
  <c r="N25" i="3" s="1"/>
  <c r="M29" i="3"/>
  <c r="N29" i="3" s="1"/>
  <c r="M33" i="3"/>
  <c r="N33" i="3" s="1"/>
  <c r="M7" i="3"/>
  <c r="N7" i="3" s="1"/>
  <c r="M11" i="3"/>
  <c r="N11" i="3" s="1"/>
  <c r="M15" i="3"/>
  <c r="N15" i="3" s="1"/>
  <c r="M19" i="3"/>
  <c r="N19" i="3" s="1"/>
  <c r="M23" i="3"/>
  <c r="N23" i="3" s="1"/>
  <c r="M27" i="3"/>
  <c r="N27" i="3" s="1"/>
  <c r="M31" i="3"/>
  <c r="N31" i="3" s="1"/>
  <c r="M35" i="3"/>
  <c r="N35" i="3" s="1"/>
  <c r="M39" i="3"/>
  <c r="N39" i="3" s="1"/>
  <c r="M43" i="3"/>
  <c r="N43" i="3" s="1"/>
  <c r="M47" i="3"/>
  <c r="N47" i="3" s="1"/>
  <c r="M51" i="3"/>
  <c r="N51" i="3" s="1"/>
  <c r="M55" i="3"/>
  <c r="N55" i="3" s="1"/>
  <c r="M59" i="3"/>
  <c r="N59" i="3" s="1"/>
  <c r="M63" i="3"/>
  <c r="N63" i="3" s="1"/>
  <c r="M67" i="3"/>
  <c r="N67" i="3" s="1"/>
  <c r="M71" i="3"/>
  <c r="N71" i="3" s="1"/>
  <c r="M75" i="3"/>
  <c r="N75" i="3" s="1"/>
  <c r="M14" i="3"/>
  <c r="N14" i="3" s="1"/>
  <c r="M22" i="3"/>
  <c r="N22" i="3" s="1"/>
  <c r="M42" i="3"/>
  <c r="N42" i="3" s="1"/>
  <c r="M46" i="3"/>
  <c r="N46" i="3" s="1"/>
  <c r="M58" i="3"/>
  <c r="N58" i="3" s="1"/>
  <c r="M74" i="3"/>
  <c r="N74" i="3" s="1"/>
  <c r="M9" i="3"/>
  <c r="N9" i="3" s="1"/>
  <c r="M37" i="3"/>
  <c r="N37" i="3" s="1"/>
  <c r="M41" i="3"/>
  <c r="N41" i="3" s="1"/>
  <c r="M45" i="3"/>
  <c r="N45" i="3" s="1"/>
  <c r="M10" i="3"/>
  <c r="N10" i="3" s="1"/>
  <c r="M18" i="3"/>
  <c r="N18" i="3" s="1"/>
  <c r="M26" i="3"/>
  <c r="N26" i="3" s="1"/>
  <c r="M30" i="3"/>
  <c r="N30" i="3" s="1"/>
  <c r="M34" i="3"/>
  <c r="N34" i="3" s="1"/>
  <c r="M38" i="3"/>
  <c r="N38" i="3" s="1"/>
  <c r="M50" i="3"/>
  <c r="N50" i="3" s="1"/>
  <c r="M62" i="3"/>
  <c r="N62" i="3" s="1"/>
  <c r="M70" i="3"/>
  <c r="N70" i="3" s="1"/>
  <c r="M13" i="3"/>
  <c r="N13" i="3" s="1"/>
  <c r="M17" i="3"/>
  <c r="N17" i="3" s="1"/>
  <c r="M61" i="3"/>
  <c r="N61" i="3" s="1"/>
  <c r="M77" i="3"/>
  <c r="N77" i="3" s="1"/>
  <c r="M65" i="3"/>
  <c r="N65" i="3" s="1"/>
  <c r="M57" i="3"/>
  <c r="N57" i="3" s="1"/>
  <c r="M53" i="3"/>
  <c r="N53" i="3" s="1"/>
  <c r="M49" i="3"/>
  <c r="N49" i="3" s="1"/>
  <c r="M73" i="3"/>
  <c r="N73" i="3" s="1"/>
  <c r="M69" i="3"/>
  <c r="N69" i="3" s="1"/>
  <c r="M6" i="3"/>
  <c r="N6" i="3" s="1"/>
  <c r="G20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<sst xmlns="http://schemas.openxmlformats.org/spreadsheetml/2006/main" count="127" uniqueCount="80">
  <si>
    <t>hit chance</t>
  </si>
  <si>
    <t>visibility</t>
  </si>
  <si>
    <t>speed</t>
  </si>
  <si>
    <t>heavy</t>
  </si>
  <si>
    <t>light</t>
  </si>
  <si>
    <t>torpedo</t>
  </si>
  <si>
    <t xml:space="preserve">light </t>
  </si>
  <si>
    <t xml:space="preserve">heavy </t>
  </si>
  <si>
    <t>base chance</t>
  </si>
  <si>
    <t>destroyer 3</t>
  </si>
  <si>
    <t>destroyer 3 raiding</t>
  </si>
  <si>
    <t>cooldown</t>
  </si>
  <si>
    <t>D3</t>
  </si>
  <si>
    <t>Destroyer 2</t>
  </si>
  <si>
    <t>Destroyer 3</t>
  </si>
  <si>
    <t>Destroyer 3 raiding</t>
  </si>
  <si>
    <t>hit avoidance probability</t>
  </si>
  <si>
    <t>cost</t>
  </si>
  <si>
    <t>% of DS 2</t>
  </si>
  <si>
    <t>D 2</t>
  </si>
  <si>
    <t>D3 as % of D2</t>
  </si>
  <si>
    <t>D3 raid as % of D2</t>
  </si>
  <si>
    <t>D3 raiding</t>
  </si>
  <si>
    <t>hours fired upon</t>
  </si>
  <si>
    <t>Ha</t>
  </si>
  <si>
    <t>La</t>
  </si>
  <si>
    <t>IC</t>
  </si>
  <si>
    <t>HP</t>
  </si>
  <si>
    <t>shbb</t>
  </si>
  <si>
    <t>Hp/ha</t>
  </si>
  <si>
    <t xml:space="preserve">COMBAT_DAMAGE_SCALE_CARRIER = 8,     </t>
  </si>
  <si>
    <t xml:space="preserve">CARRIER_HOURS_DELAY_AFTER_EACH_COMBAT = 2,   </t>
  </si>
  <si>
    <t>NAVAL_STRIKE_DAMAGE_TO_STR = 2.0,</t>
  </si>
  <si>
    <t>NAVAL_STRIKE_DAMAGE_TO_ORG = 2.5,</t>
  </si>
  <si>
    <t>NAVAL_STRIKE_CARRIER_MULTIPLIER = 12.0,</t>
  </si>
  <si>
    <t>DISRUPTION_FACTOR_CARRIER = 10.0,</t>
  </si>
  <si>
    <t>CARRIER_ONLY_COMBAT_ACTIVATE_TIME = 0,</t>
  </si>
  <si>
    <t>CAPITAL_ONLY_COMBAT_ACTIVATE_TIME = 12,</t>
  </si>
  <si>
    <t>ALL_SHIPS_ACTIVATE_TIME = 24,</t>
  </si>
  <si>
    <t>piercing</t>
  </si>
  <si>
    <t>hp</t>
  </si>
  <si>
    <t>vis</t>
  </si>
  <si>
    <t>ic</t>
  </si>
  <si>
    <t>ca2</t>
  </si>
  <si>
    <t>torp</t>
  </si>
  <si>
    <t>Heavyeq</t>
  </si>
  <si>
    <t>dd2cheaper</t>
  </si>
  <si>
    <t>bb2</t>
  </si>
  <si>
    <t>multiplier</t>
  </si>
  <si>
    <t>torps per light attack against bbs</t>
  </si>
  <si>
    <t>1/above:</t>
  </si>
  <si>
    <t>lord yoghurt</t>
  </si>
  <si>
    <t>dr healty</t>
  </si>
  <si>
    <t>florian</t>
  </si>
  <si>
    <t>maho</t>
  </si>
  <si>
    <t>mofarres</t>
  </si>
  <si>
    <t xml:space="preserve">heart </t>
  </si>
  <si>
    <t>panik</t>
  </si>
  <si>
    <t>bb3</t>
  </si>
  <si>
    <t>dd3cheaper</t>
  </si>
  <si>
    <t>dd3</t>
  </si>
  <si>
    <t>cl3</t>
  </si>
  <si>
    <t>ca3</t>
  </si>
  <si>
    <t>torp per heavy attack</t>
  </si>
  <si>
    <t>F22*(1-0.95*(1-7/70))</t>
  </si>
  <si>
    <t>heavyeqcd</t>
  </si>
  <si>
    <t>a</t>
  </si>
  <si>
    <t>b</t>
  </si>
  <si>
    <t>c</t>
  </si>
  <si>
    <t>d</t>
  </si>
  <si>
    <t>torps per light attack against screen(assuming piercing)</t>
  </si>
  <si>
    <t>remember capital bonus</t>
  </si>
  <si>
    <t>hpvslight</t>
  </si>
  <si>
    <t>armor</t>
  </si>
  <si>
    <t>light piercing</t>
  </si>
  <si>
    <t>light armor</t>
  </si>
  <si>
    <t>heavy armor</t>
  </si>
  <si>
    <t>dmg vs cl</t>
  </si>
  <si>
    <t>dmg vs dd</t>
  </si>
  <si>
    <t>dmg vs 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</si>
</sst>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%"/>
    <numFmt numFmtId="165" formatCode="0.000%"/>
  </numFmts>
  <fonts count="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5">
    <xf numFmtId="0" fontId="0" fillId="0" borderId="0" xfId="0"/>
    <xf numFmtId="9" fontId="0" fillId="0" borderId="0" xfId="0" applyNumberFormat="1"/>
    <xf numFmtId="164" fontId="0" fillId="0" borderId="0" xfId="1" applyNumberFormat="1" applyFont="1"/>
    <xf numFmtId="2" fontId="0" fillId="0" borderId="0" xfId="0" applyNumberFormat="1"/>
    <xf numFmtId="2" fontId="0" fillId="0" borderId="0" xfId="1" applyNumberFormat="1" applyFont="1"/>
    <xf numFmtId="43" fontId="0" fillId="0" borderId="0" xfId="2" applyFont="1"/>
    <xf numFmtId="10" fontId="0" fillId="0" borderId="0" xfId="1" applyNumberFormat="1" applyFont="1"/>
    <xf numFmtId="9" fontId="0" fillId="0" borderId="0" xfId="1" applyFont="1"/>
    <xf numFmtId="9" fontId="0" fillId="0" borderId="0" xfId="1" applyFont="1" applyAlignment="1">
      <alignment horizontal="center"/>
    </xf>
    <xf numFmtId="165" fontId="0" fillId="0" borderId="0" xfId="1" applyNumberFormat="1" applyFont="1"/>
    <xf numFmtId="165" fontId="0" fillId="0" borderId="0" xfId="0" applyNumberFormat="1"/>
    <xf numFmtId="0" fontId="0" fillId="0" borderId="0" xfId="0" applyNumberFormat="1"/>
    <xf numFmtId="2" fontId="0" fillId="0" borderId="0" xfId="0" applyNumberFormat="1" applyAlignment="1">
      <alignment horizontal="center"/>
    </xf>
    <xf numFmtId="2" fontId="0" fillId="0" borderId="0" xfId="1" applyNumberFormat="1" applyFont="1" applyAlignment="1">
      <alignment horizontal="center"/>
    </xf>
    <xf numFmtId="43" fontId="0" fillId="0" borderId="0" xfId="2" applyFont="1" applyAlignment="1">
      <alignment horizontal="center"/>
    </xf>
  </cellXfs>
  <cellStyles count="3">
    <cellStyle name="Komma" xfId="2" builtinId="3"/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Hit avoidance probability against LIGHT guns </a:t>
            </a:r>
            <a:br>
              <a:rPr lang="hu-HU"/>
            </a:br>
            <a:r>
              <a:rPr lang="hu-HU"/>
              <a:t>by number of hours fired upon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Sheet1!$K$5</c:f>
              <c:strCache>
                <c:ptCount val="1"/>
                <c:pt idx="0">
                  <c:v> D 2 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Sheet1!$J$6:$J$77</c:f>
              <c:numCache>
                <c:formatCode>General</c:formatCode>
                <c:ptCount val="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</c:numCache>
            </c:numRef>
          </c:cat>
          <c:val>
            <c:numRef>
              <c:f>Sheet1!$K$6:$K$77</c:f>
              <c:numCache>
                <c:formatCode>_(* #,##0.00_);_(* \(#,##0.00\);_(* "-"??_);_(@_)</c:formatCode>
                <c:ptCount val="72"/>
                <c:pt idx="0">
                  <c:v>0.96598072757188036</c:v>
                </c:pt>
                <c:pt idx="1">
                  <c:v>0.93311876604029931</c:v>
                </c:pt>
                <c:pt idx="2">
                  <c:v>0.90137474453058353</c:v>
                </c:pt>
                <c:pt idx="3">
                  <c:v>0.8707106315365708</c:v>
                </c:pt>
                <c:pt idx="4">
                  <c:v>0.84108968935626804</c:v>
                </c:pt>
                <c:pt idx="5">
                  <c:v>0.81247643007757464</c:v>
                </c:pt>
                <c:pt idx="6">
                  <c:v>0.78483657306133958</c:v>
                </c:pt>
                <c:pt idx="7">
                  <c:v>0.75813700387081395</c:v>
                </c:pt>
                <c:pt idx="8">
                  <c:v>0.73234573459829433</c:v>
                </c:pt>
                <c:pt idx="9">
                  <c:v>0.70743186554142357</c:v>
                </c:pt>
                <c:pt idx="10">
                  <c:v>0.68336554818323691</c:v>
                </c:pt>
                <c:pt idx="11">
                  <c:v>0.66011794943160007</c:v>
                </c:pt>
                <c:pt idx="12">
                  <c:v>0.63766121707519474</c:v>
                </c:pt>
                <c:pt idx="13">
                  <c:v>0.6159684464146673</c:v>
                </c:pt>
                <c:pt idx="14">
                  <c:v>0.59501364802896117</c:v>
                </c:pt>
                <c:pt idx="15">
                  <c:v>0.57477171663821458</c:v>
                </c:pt>
                <c:pt idx="16">
                  <c:v>0.55521840102592113</c:v>
                </c:pt>
                <c:pt idx="17">
                  <c:v>0.5363302749843154</c:v>
                </c:pt>
                <c:pt idx="18">
                  <c:v>0.51808470924817562</c:v>
                </c:pt>
                <c:pt idx="19">
                  <c:v>0.50045984438341873</c:v>
                </c:pt>
                <c:pt idx="20">
                  <c:v>0.48343456459800482</c:v>
                </c:pt>
                <c:pt idx="21">
                  <c:v>0.46698847244377589</c:v>
                </c:pt>
                <c:pt idx="22">
                  <c:v>0.45110186437891969</c:v>
                </c:pt>
                <c:pt idx="23">
                  <c:v>0.43575570716178047</c:v>
                </c:pt>
                <c:pt idx="24">
                  <c:v>0.42093161504773591</c:v>
                </c:pt>
                <c:pt idx="25">
                  <c:v>0.40661182776181864</c:v>
                </c:pt>
                <c:pt idx="26">
                  <c:v>0.3927791892206936</c:v>
                </c:pt>
                <c:pt idx="27">
                  <c:v>0.37941712697849889</c:v>
                </c:pt>
                <c:pt idx="28">
                  <c:v>0.36650963237192286</c:v>
                </c:pt>
                <c:pt idx="29">
                  <c:v>0.35404124134073239</c:v>
                </c:pt>
                <c:pt idx="30">
                  <c:v>0.34199701590077242</c:v>
                </c:pt>
                <c:pt idx="31">
                  <c:v>0.33036252624724005</c:v>
                </c:pt>
                <c:pt idx="32">
                  <c:v>0.31912383346679335</c:v>
                </c:pt>
                <c:pt idx="33">
                  <c:v>0.30826747283778061</c:v>
                </c:pt>
                <c:pt idx="34">
                  <c:v>0.2977804376985842</c:v>
                </c:pt>
                <c:pt idx="35">
                  <c:v>0.28765016386475134</c:v>
                </c:pt>
                <c:pt idx="36">
                  <c:v>0.27786451457624306</c:v>
                </c:pt>
                <c:pt idx="37">
                  <c:v>0.26841176595676663</c:v>
                </c:pt>
                <c:pt idx="38">
                  <c:v>0.25928059296777073</c:v>
                </c:pt>
                <c:pt idx="39">
                  <c:v>0.2504600558402757</c:v>
                </c:pt>
                <c:pt idx="40">
                  <c:v>0.2419395869682833</c:v>
                </c:pt>
                <c:pt idx="41">
                  <c:v>0.23370897824806253</c:v>
                </c:pt>
                <c:pt idx="42">
                  <c:v>0.22575836884814418</c:v>
                </c:pt>
                <c:pt idx="43">
                  <c:v>0.21807823339537125</c:v>
                </c:pt>
                <c:pt idx="44">
                  <c:v>0.21065937056285106</c:v>
                </c:pt>
                <c:pt idx="45">
                  <c:v>0.20349289204613721</c:v>
                </c:pt>
                <c:pt idx="46">
                  <c:v>0.19657021191443375</c:v>
                </c:pt>
                <c:pt idx="47">
                  <c:v>0.18988303632406339</c:v>
                </c:pt>
                <c:pt idx="48">
                  <c:v>0.18342335358187653</c:v>
                </c:pt>
                <c:pt idx="49">
                  <c:v>0.17718342454669536</c:v>
                </c:pt>
                <c:pt idx="50">
                  <c:v>0.17115577335729415</c:v>
                </c:pt>
                <c:pt idx="51">
                  <c:v>0.16533317847580684</c:v>
                </c:pt>
                <c:pt idx="52">
                  <c:v>0.15970866403583142</c:v>
                </c:pt>
                <c:pt idx="53">
                  <c:v>0.15427549148486544</c:v>
                </c:pt>
                <c:pt idx="54">
                  <c:v>0.14902715151105977</c:v>
                </c:pt>
                <c:pt idx="55">
                  <c:v>0.14395735624461836</c:v>
                </c:pt>
                <c:pt idx="56">
                  <c:v>0.13906003172450079</c:v>
                </c:pt>
                <c:pt idx="57">
                  <c:v>0.13432931062140208</c:v>
                </c:pt>
                <c:pt idx="58">
                  <c:v>0.12975952520829107</c:v>
                </c:pt>
                <c:pt idx="59">
                  <c:v>0.12534520057008675</c:v>
                </c:pt>
                <c:pt idx="60">
                  <c:v>0.12108104804433567</c:v>
                </c:pt>
                <c:pt idx="61">
                  <c:v>0.11696195888503315</c:v>
                </c:pt>
                <c:pt idx="62">
                  <c:v>0.11298299814199671</c:v>
                </c:pt>
                <c:pt idx="63">
                  <c:v>0.10913939874845838</c:v>
                </c:pt>
                <c:pt idx="64">
                  <c:v>0.10542655580979339</c:v>
                </c:pt>
                <c:pt idx="65">
                  <c:v>0.10184002108654167</c:v>
                </c:pt>
                <c:pt idx="66">
                  <c:v>9.8375497665113151E-2</c:v>
                </c:pt>
                <c:pt idx="67">
                  <c:v>9.5028834809791823E-2</c:v>
                </c:pt>
                <c:pt idx="68">
                  <c:v>9.1796022989870732E-2</c:v>
                </c:pt>
                <c:pt idx="69">
                  <c:v>8.8673189075960376E-2</c:v>
                </c:pt>
                <c:pt idx="70">
                  <c:v>8.5656591699715123E-2</c:v>
                </c:pt>
                <c:pt idx="71">
                  <c:v>8.2742616771418295E-2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9A-47FE-B659-7A26E8C1B07B}"/>
            </c:ext>
          </c:extLst>
        </c:ser>
        <c:ser>
          <c:idx val="1"/>
          <c:order val="1"/>
          <c:tx>
            <c:strRef>
              <c:f>Sheet1!$M$5</c:f>
              <c:strCache>
                <c:ptCount val="1"/>
                <c:pt idx="0">
                  <c:v> D3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Sheet1!$J$6:$J$77</c:f>
              <c:numCache>
                <c:formatCode>General</c:formatCode>
                <c:ptCount val="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</c:numCache>
            </c:numRef>
          </c:cat>
          <c:val>
            <c:numRef>
              <c:f>Sheet1!$M$6:$M$77</c:f>
              <c:numCache>
                <c:formatCode>_(* #,##0.00_);_(* \(#,##0.00\);_(* "-"??_);_(@_)</c:formatCode>
                <c:ptCount val="72"/>
                <c:pt idx="0">
                  <c:v>0.97434213336750819</c:v>
                </c:pt>
                <c:pt idx="1">
                  <c:v>0.9493425928551471</c:v>
                </c:pt>
                <c:pt idx="2">
                  <c:v>0.92498448721912574</c:v>
                </c:pt>
                <c:pt idx="3">
                  <c:v>0.90125135860893357</c:v>
                </c:pt>
                <c:pt idx="4">
                  <c:v>0.8781271714473935</c:v>
                </c:pt>
                <c:pt idx="5">
                  <c:v>0.85559630159602895</c:v>
                </c:pt>
                <c:pt idx="6">
                  <c:v>0.83364352579842482</c:v>
                </c:pt>
                <c:pt idx="7">
                  <c:v>0.81225401139444864</c:v>
                </c:pt>
                <c:pt idx="8">
                  <c:v>0.79141330629838336</c:v>
                </c:pt>
                <c:pt idx="9">
                  <c:v>0.77110732923420011</c:v>
                </c:pt>
                <c:pt idx="10">
                  <c:v>0.751322360221372</c:v>
                </c:pt>
                <c:pt idx="11">
                  <c:v>0.73204503130480303</c:v>
                </c:pt>
                <c:pt idx="12">
                  <c:v>0.71326231752260616</c:v>
                </c:pt>
                <c:pt idx="13">
                  <c:v>0.69496152810562906</c:v>
                </c:pt>
                <c:pt idx="14">
                  <c:v>0.67713029790278212</c:v>
                </c:pt>
                <c:pt idx="15">
                  <c:v>0.65975657902637308</c:v>
                </c:pt>
                <c:pt idx="16">
                  <c:v>0.64282863271180535</c:v>
                </c:pt>
                <c:pt idx="17">
                  <c:v>0.62633502138613883</c:v>
                </c:pt>
                <c:pt idx="18">
                  <c:v>0.61026460094015433</c:v>
                </c:pt>
                <c:pt idx="19">
                  <c:v>0.59460651319870095</c:v>
                </c:pt>
                <c:pt idx="20">
                  <c:v>0.57935017858423776</c:v>
                </c:pt>
                <c:pt idx="21">
                  <c:v>0.56448528896861305</c:v>
                </c:pt>
                <c:pt idx="22">
                  <c:v>0.55000180070825277</c:v>
                </c:pt>
                <c:pt idx="23">
                  <c:v>0.53588992785805012</c:v>
                </c:pt>
                <c:pt idx="24">
                  <c:v>0.52214013555937255</c:v>
                </c:pt>
                <c:pt idx="25">
                  <c:v>0.50874313359771905</c:v>
                </c:pt>
                <c:pt idx="26">
                  <c:v>0.49568987012567278</c:v>
                </c:pt>
                <c:pt idx="27">
                  <c:v>0.48297152554691103</c:v>
                </c:pt>
                <c:pt idx="28">
                  <c:v>0.47057950655713732</c:v>
                </c:pt>
                <c:pt idx="29">
                  <c:v>0.45850544033791046</c:v>
                </c:pt>
                <c:pt idx="30">
                  <c:v>0.44674116889944843</c:v>
                </c:pt>
                <c:pt idx="31">
                  <c:v>0.43527874356858287</c:v>
                </c:pt>
                <c:pt idx="32">
                  <c:v>0.42411041961814155</c:v>
                </c:pt>
                <c:pt idx="33">
                  <c:v>0.41322865103412915</c:v>
                </c:pt>
                <c:pt idx="34">
                  <c:v>0.40262608541717093</c:v>
                </c:pt>
                <c:pt idx="35">
                  <c:v>0.39229555901477492</c:v>
                </c:pt>
                <c:pt idx="36">
                  <c:v>0.382230091881055</c:v>
                </c:pt>
                <c:pt idx="37">
                  <c:v>0.37242288316064576</c:v>
                </c:pt>
                <c:pt idx="38">
                  <c:v>0.36286730649362187</c:v>
                </c:pt>
                <c:pt idx="39">
                  <c:v>0.35355690553831698</c:v>
                </c:pt>
                <c:pt idx="40">
                  <c:v>0.34448538960901837</c:v>
                </c:pt>
                <c:pt idx="41">
                  <c:v>0.33564662942558821</c:v>
                </c:pt>
                <c:pt idx="42">
                  <c:v>0.32703465297214102</c:v>
                </c:pt>
                <c:pt idx="43">
                  <c:v>0.3186436414619786</c:v>
                </c:pt>
                <c:pt idx="44">
                  <c:v>0.31046792540605561</c:v>
                </c:pt>
                <c:pt idx="45">
                  <c:v>0.3025019807823206</c:v>
                </c:pt>
                <c:pt idx="46">
                  <c:v>0.29474042530334321</c:v>
                </c:pt>
                <c:pt idx="47">
                  <c:v>0.28717801477970611</c:v>
                </c:pt>
                <c:pt idx="48">
                  <c:v>0.27980963957670468</c:v>
                </c:pt>
                <c:pt idx="49">
                  <c:v>0.27263032116196001</c:v>
                </c:pt>
                <c:pt idx="50">
                  <c:v>0.265635208741613</c:v>
                </c:pt>
                <c:pt idx="51">
                  <c:v>0.25881957598282651</c:v>
                </c:pt>
                <c:pt idx="52">
                  <c:v>0.2521788178203811</c:v>
                </c:pt>
                <c:pt idx="53">
                  <c:v>0.24570844734520633</c:v>
                </c:pt>
                <c:pt idx="54">
                  <c:v>0.23940409277274638</c:v>
                </c:pt>
                <c:pt idx="55">
                  <c:v>0.23326149448911057</c:v>
                </c:pt>
                <c:pt idx="56">
                  <c:v>0.22727650217301323</c:v>
                </c:pt>
                <c:pt idx="57">
                  <c:v>0.22144507199155886</c:v>
                </c:pt>
                <c:pt idx="58">
                  <c:v>0.21576326386797687</c:v>
                </c:pt>
                <c:pt idx="59">
                  <c:v>0.21022723881946115</c:v>
                </c:pt>
                <c:pt idx="60">
                  <c:v>0.20483325636331443</c:v>
                </c:pt>
                <c:pt idx="61">
                  <c:v>0.19957767198964549</c:v>
                </c:pt>
                <c:pt idx="62">
                  <c:v>0.19445693469891198</c:v>
                </c:pt>
                <c:pt idx="63">
                  <c:v>0.18946758460264412</c:v>
                </c:pt>
                <c:pt idx="64">
                  <c:v>0.18460625058572913</c:v>
                </c:pt>
                <c:pt idx="65">
                  <c:v>0.17986964802867611</c:v>
                </c:pt>
                <c:pt idx="66">
                  <c:v>0.17525457658832311</c:v>
                </c:pt>
                <c:pt idx="67">
                  <c:v>0.17075791803548607</c:v>
                </c:pt>
                <c:pt idx="68">
                  <c:v>0.16637663414808962</c:v>
                </c:pt>
                <c:pt idx="69">
                  <c:v>0.16210776465835502</c:v>
                </c:pt>
                <c:pt idx="70">
                  <c:v>0.15794842525265959</c:v>
                </c:pt>
                <c:pt idx="71">
                  <c:v>0.15389580562271477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9A-47FE-B659-7A26E8C1B07B}"/>
            </c:ext>
          </c:extLst>
        </c:ser>
        <c:ser>
          <c:idx val="3"/>
          <c:order val="3"/>
          <c:tx>
            <c:strRef>
              <c:f>Sheet1!$Q$5</c:f>
              <c:strCache>
                <c:ptCount val="1"/>
                <c:pt idx="0">
                  <c:v> D3 raiding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Sheet1!$J$6:$J$77</c:f>
              <c:numCache>
                <c:formatCode>General</c:formatCode>
                <c:ptCount val="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</c:numCache>
            </c:numRef>
          </c:cat>
          <c:val>
            <c:numRef>
              <c:f>Sheet1!$Q$6:$Q$77</c:f>
              <c:numCache>
                <c:formatCode>_(* #,##0.00_);_(* \(#,##0.00\);_(* "-"??_);_(@_)</c:formatCode>
                <c:ptCount val="72"/>
                <c:pt idx="0">
                  <c:v>0.97773654056884185</c:v>
                </c:pt>
                <c:pt idx="1">
                  <c:v>0.9559687427635265</c:v>
                </c:pt>
                <c:pt idx="2">
                  <c:v>0.93468557144155551</c:v>
                </c:pt>
                <c:pt idx="3">
                  <c:v>0.91387623714087751</c:v>
                </c:pt>
                <c:pt idx="4">
                  <c:v>0.89353019061019212</c:v>
                </c:pt>
                <c:pt idx="5">
                  <c:v>0.87363711746102712</c:v>
                </c:pt>
                <c:pt idx="6">
                  <c:v>0.8541869329388796</c:v>
                </c:pt>
                <c:pt idx="7">
                  <c:v>0.83516977681076943</c:v>
                </c:pt>
                <c:pt idx="8">
                  <c:v>0.81657600836661348</c:v>
                </c:pt>
                <c:pt idx="9">
                  <c:v>0.79839620153188628</c:v>
                </c:pt>
                <c:pt idx="10">
                  <c:v>0.78062114008909045</c:v>
                </c:pt>
                <c:pt idx="11">
                  <c:v>0.76324181300561245</c:v>
                </c:pt>
                <c:pt idx="12">
                  <c:v>0.7462494098655984</c:v>
                </c:pt>
                <c:pt idx="13">
                  <c:v>0.72963531640352997</c:v>
                </c:pt>
                <c:pt idx="14">
                  <c:v>0.71339111013723977</c:v>
                </c:pt>
                <c:pt idx="15">
                  <c:v>0.69750855609815043</c:v>
                </c:pt>
                <c:pt idx="16">
                  <c:v>0.68197960265657354</c:v>
                </c:pt>
                <c:pt idx="17">
                  <c:v>0.66679637743995157</c:v>
                </c:pt>
                <c:pt idx="18">
                  <c:v>0.65195118334197399</c:v>
                </c:pt>
                <c:pt idx="19">
                  <c:v>0.63743649462054441</c:v>
                </c:pt>
                <c:pt idx="20">
                  <c:v>0.62324495308262029</c:v>
                </c:pt>
                <c:pt idx="21">
                  <c:v>0.60936936435399125</c:v>
                </c:pt>
                <c:pt idx="22">
                  <c:v>0.59580269423210552</c:v>
                </c:pt>
                <c:pt idx="23">
                  <c:v>0.58253806512009432</c:v>
                </c:pt>
                <c:pt idx="24">
                  <c:v>0.56956875254018779</c:v>
                </c:pt>
                <c:pt idx="25">
                  <c:v>0.55688818172475396</c:v>
                </c:pt>
                <c:pt idx="26">
                  <c:v>0.54448992428323351</c:v>
                </c:pt>
                <c:pt idx="27">
                  <c:v>0.53236769494327929</c:v>
                </c:pt>
                <c:pt idx="28">
                  <c:v>0.52051534836445035</c:v>
                </c:pt>
                <c:pt idx="29">
                  <c:v>0.50892687602284337</c:v>
                </c:pt>
                <c:pt idx="30">
                  <c:v>0.49759640316508275</c:v>
                </c:pt>
                <c:pt idx="31">
                  <c:v>0.48651818583012668</c:v>
                </c:pt>
                <c:pt idx="32">
                  <c:v>0.47568660793737699</c:v>
                </c:pt>
                <c:pt idx="33">
                  <c:v>0.46509617843961798</c:v>
                </c:pt>
                <c:pt idx="34">
                  <c:v>0.45474152853934086</c:v>
                </c:pt>
                <c:pt idx="35">
                  <c:v>0.44461740896704238</c:v>
                </c:pt>
                <c:pt idx="36">
                  <c:v>0.43471868732011798</c:v>
                </c:pt>
                <c:pt idx="37">
                  <c:v>0.42504034546100022</c:v>
                </c:pt>
                <c:pt idx="38">
                  <c:v>0.41557747697322378</c:v>
                </c:pt>
                <c:pt idx="39">
                  <c:v>0.40632528467412732</c:v>
                </c:pt>
                <c:pt idx="40">
                  <c:v>0.39727907818293112</c:v>
                </c:pt>
                <c:pt idx="41">
                  <c:v>0.38843427154295751</c:v>
                </c:pt>
                <c:pt idx="42">
                  <c:v>0.37978638089678945</c:v>
                </c:pt>
                <c:pt idx="43">
                  <c:v>0.37133102221318737</c:v>
                </c:pt>
                <c:pt idx="44">
                  <c:v>0.36306390906461355</c:v>
                </c:pt>
                <c:pt idx="45">
                  <c:v>0.35498085045423589</c:v>
                </c:pt>
                <c:pt idx="46">
                  <c:v>0.34707774869130997</c:v>
                </c:pt>
                <c:pt idx="47">
                  <c:v>0.3393505973138633</c:v>
                </c:pt>
                <c:pt idx="48">
                  <c:v>0.3317954790576268</c:v>
                </c:pt>
                <c:pt idx="49">
                  <c:v>0.32440856387018563</c:v>
                </c:pt>
                <c:pt idx="50">
                  <c:v>0.31718610696934152</c:v>
                </c:pt>
                <c:pt idx="51">
                  <c:v>0.31012444694470259</c:v>
                </c:pt>
                <c:pt idx="52">
                  <c:v>0.30322000390153886</c:v>
                </c:pt>
                <c:pt idx="53">
                  <c:v>0.29646927764596132</c:v>
                </c:pt>
                <c:pt idx="54">
                  <c:v>0.28986884591050566</c:v>
                </c:pt>
                <c:pt idx="55">
                  <c:v>0.28341536261922051</c:v>
                </c:pt>
                <c:pt idx="56">
                  <c:v>0.2771055561913805</c:v>
                </c:pt>
                <c:pt idx="57">
                  <c:v>0.27093622788296523</c:v>
                </c:pt>
                <c:pt idx="58">
                  <c:v>0.26490425016506181</c:v>
                </c:pt>
                <c:pt idx="59">
                  <c:v>0.25900656513837056</c:v>
                </c:pt>
                <c:pt idx="60">
                  <c:v>0.25324018298300877</c:v>
                </c:pt>
                <c:pt idx="61">
                  <c:v>0.24760218044282756</c:v>
                </c:pt>
                <c:pt idx="62">
                  <c:v>0.24208969934347235</c:v>
                </c:pt>
                <c:pt idx="63">
                  <c:v>0.23669994514343767</c:v>
                </c:pt>
                <c:pt idx="64">
                  <c:v>0.2314301855173794</c:v>
                </c:pt>
                <c:pt idx="65">
                  <c:v>0.22627774897096781</c:v>
                </c:pt>
                <c:pt idx="66">
                  <c:v>0.2212400234865789</c:v>
                </c:pt>
                <c:pt idx="67">
                  <c:v>0.21631445519913695</c:v>
                </c:pt>
                <c:pt idx="68">
                  <c:v>0.21149854710143789</c:v>
                </c:pt>
                <c:pt idx="69">
                  <c:v>0.20678985777829614</c:v>
                </c:pt>
                <c:pt idx="70">
                  <c:v>0.20218600016887409</c:v>
                </c:pt>
                <c:pt idx="71">
                  <c:v>0.19768464035656622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9A-47FE-B659-7A26E8C1B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512879"/>
        <c:axId val="2087978975"/>
      </c:lineChart>
      <c:lineChart>
        <c:grouping val="standard"/>
        <c:varyColors val="0"/>
        <c:ser>
          <c:idx val="2"/>
          <c:order val="2"/>
          <c:tx>
            <c:strRef>
              <c:f>Sheet1!$N$5</c:f>
              <c:strCache>
                <c:ptCount val="1"/>
                <c:pt idx="0">
                  <c:v> D3 as % of D2 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Sheet1!$J$6:$J$77</c:f>
              <c:numCache>
                <c:formatCode>General</c:formatCode>
                <c:ptCount val="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</c:numCache>
            </c:numRef>
          </c:cat>
          <c:val>
            <c:numRef>
              <c:f>Sheet1!$N$6:$N$77</c:f>
              <c:numCache>
                <c:formatCode>0%</c:formatCode>
                <c:ptCount val="72"/>
                <c:pt idx="0">
                  <c:v>1.0086558722725714</c:v>
                </c:pt>
                <c:pt idx="1">
                  <c:v>1.017386668669942</c:v>
                </c:pt>
                <c:pt idx="2">
                  <c:v>1.026193037725766</c:v>
                </c:pt>
                <c:pt idx="3">
                  <c:v>1.0350756335873224</c:v>
                </c:pt>
                <c:pt idx="4">
                  <c:v>1.0440351160641053</c:v>
                </c:pt>
                <c:pt idx="5">
                  <c:v>1.0530721506768352</c:v>
                </c:pt>
                <c:pt idx="6">
                  <c:v>1.0621874087068961</c:v>
                </c:pt>
                <c:pt idx="7">
                  <c:v>1.0713815672461968</c:v>
                </c:pt>
                <c:pt idx="8">
                  <c:v>1.0806553092474673</c:v>
                </c:pt>
                <c:pt idx="9">
                  <c:v>1.0900093235749897</c:v>
                </c:pt>
                <c:pt idx="10">
                  <c:v>1.0994443050557667</c:v>
                </c:pt>
                <c:pt idx="11">
                  <c:v>1.1089609545311354</c:v>
                </c:pt>
                <c:pt idx="12">
                  <c:v>1.1185599789088261</c:v>
                </c:pt>
                <c:pt idx="13">
                  <c:v>1.1282420912154711</c:v>
                </c:pt>
                <c:pt idx="14">
                  <c:v>1.1380080106495709</c:v>
                </c:pt>
                <c:pt idx="15">
                  <c:v>1.1478584626349169</c:v>
                </c:pt>
                <c:pt idx="16">
                  <c:v>1.157794178874475</c:v>
                </c:pt>
                <c:pt idx="17">
                  <c:v>1.1678158974047392</c:v>
                </c:pt>
                <c:pt idx="18">
                  <c:v>1.1779243626505529</c:v>
                </c:pt>
                <c:pt idx="19">
                  <c:v>1.1881203254804062</c:v>
                </c:pt>
                <c:pt idx="20">
                  <c:v>1.1984045432622108</c:v>
                </c:pt>
                <c:pt idx="21">
                  <c:v>1.2087777799195578</c:v>
                </c:pt>
                <c:pt idx="22">
                  <c:v>1.2192408059884638</c:v>
                </c:pt>
                <c:pt idx="23">
                  <c:v>1.2297943986746074</c:v>
                </c:pt>
                <c:pt idx="24">
                  <c:v>1.2404393419110586</c:v>
                </c:pt>
                <c:pt idx="25">
                  <c:v>1.2511764264165133</c:v>
                </c:pt>
                <c:pt idx="26">
                  <c:v>1.2620064497540271</c:v>
                </c:pt>
                <c:pt idx="27">
                  <c:v>1.2729302163902592</c:v>
                </c:pt>
                <c:pt idx="28">
                  <c:v>1.2839485377552302</c:v>
                </c:pt>
                <c:pt idx="29">
                  <c:v>1.2950622323025944</c:v>
                </c:pt>
                <c:pt idx="30">
                  <c:v>1.3062721255704368</c:v>
                </c:pt>
                <c:pt idx="31">
                  <c:v>1.3175790502425948</c:v>
                </c:pt>
                <c:pt idx="32">
                  <c:v>1.3289838462105108</c:v>
                </c:pt>
                <c:pt idx="33">
                  <c:v>1.3404873606356198</c:v>
                </c:pt>
                <c:pt idx="34">
                  <c:v>1.352090448012278</c:v>
                </c:pt>
                <c:pt idx="35">
                  <c:v>1.3637939702312363</c:v>
                </c:pt>
                <c:pt idx="36">
                  <c:v>1.3755987966436611</c:v>
                </c:pt>
                <c:pt idx="37">
                  <c:v>1.3875058041257116</c:v>
                </c:pt>
                <c:pt idx="38">
                  <c:v>1.3995158771436751</c:v>
                </c:pt>
                <c:pt idx="39">
                  <c:v>1.4116299078196668</c:v>
                </c:pt>
                <c:pt idx="40">
                  <c:v>1.4238487959978958</c:v>
                </c:pt>
                <c:pt idx="41">
                  <c:v>1.4361734493115081</c:v>
                </c:pt>
                <c:pt idx="42">
                  <c:v>1.4486047832500069</c:v>
                </c:pt>
                <c:pt idx="43">
                  <c:v>1.4611437212272551</c:v>
                </c:pt>
                <c:pt idx="44">
                  <c:v>1.4737911946500679</c:v>
                </c:pt>
                <c:pt idx="45">
                  <c:v>1.4865481429873992</c:v>
                </c:pt>
                <c:pt idx="46">
                  <c:v>1.4994155138401264</c:v>
                </c:pt>
                <c:pt idx="47">
                  <c:v>1.5123942630114389</c:v>
                </c:pt>
                <c:pt idx="48">
                  <c:v>1.525485354577836</c:v>
                </c:pt>
                <c:pt idx="49">
                  <c:v>1.5386897609607402</c:v>
                </c:pt>
                <c:pt idx="50">
                  <c:v>1.5520084629987296</c:v>
                </c:pt>
                <c:pt idx="51">
                  <c:v>1.5654424500203963</c:v>
                </c:pt>
                <c:pt idx="52">
                  <c:v>1.5789927199178346</c:v>
                </c:pt>
                <c:pt idx="53">
                  <c:v>1.5926602792207636</c:v>
                </c:pt>
                <c:pt idx="54">
                  <c:v>1.6064461431712962</c:v>
                </c:pt>
                <c:pt idx="55">
                  <c:v>1.6203513357993522</c:v>
                </c:pt>
                <c:pt idx="56">
                  <c:v>1.6343768899987221</c:v>
                </c:pt>
                <c:pt idx="57">
                  <c:v>1.6485238476037933</c:v>
                </c:pt>
                <c:pt idx="58">
                  <c:v>1.6627932594669399</c:v>
                </c:pt>
                <c:pt idx="59">
                  <c:v>1.6771861855365784</c:v>
                </c:pt>
                <c:pt idx="60">
                  <c:v>1.6917036949359046</c:v>
                </c:pt>
                <c:pt idx="61">
                  <c:v>1.7063468660423071</c:v>
                </c:pt>
                <c:pt idx="62">
                  <c:v>1.7211167865674715</c:v>
                </c:pt>
                <c:pt idx="63">
                  <c:v>1.7360145536381784</c:v>
                </c:pt>
                <c:pt idx="64">
                  <c:v>1.7510412738777956</c:v>
                </c:pt>
                <c:pt idx="65">
                  <c:v>1.7661980634884824</c:v>
                </c:pt>
                <c:pt idx="66">
                  <c:v>1.781486048334102</c:v>
                </c:pt>
                <c:pt idx="67">
                  <c:v>1.7969063640238496</c:v>
                </c:pt>
                <c:pt idx="68">
                  <c:v>1.8124601559966111</c:v>
                </c:pt>
                <c:pt idx="69">
                  <c:v>1.8281485796060426</c:v>
                </c:pt>
                <c:pt idx="70">
                  <c:v>1.8439728002063955</c:v>
                </c:pt>
                <c:pt idx="71">
                  <c:v>1.8599339932390784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9A-47FE-B659-7A26E8C1B07B}"/>
            </c:ext>
          </c:extLst>
        </c:ser>
        <c:ser>
          <c:idx val="4"/>
          <c:order val="4"/>
          <c:tx>
            <c:strRef>
              <c:f>Sheet1!$R$5</c:f>
              <c:strCache>
                <c:ptCount val="1"/>
                <c:pt idx="0">
                  <c:v> D3 raid as % of D2 </c:v>
                </c:pt>
              </c:strCache>
            </c:strRef>
          </c:tx>
          <c:spPr>
            <a:ln w="28575" cap="rnd" cmpd="sng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Sheet1!$J$6:$J$77</c:f>
              <c:numCache>
                <c:formatCode>General</c:formatCode>
                <c:ptCount val="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</c:numCache>
            </c:numRef>
          </c:cat>
          <c:val>
            <c:numRef>
              <c:f>Sheet1!$R$6:$R$77</c:f>
              <c:numCache>
                <c:formatCode>0%</c:formatCode>
                <c:ptCount val="72"/>
                <c:pt idx="0">
                  <c:v>1.0121698214689141</c:v>
                </c:pt>
                <c:pt idx="1">
                  <c:v>1.0244877474924134</c:v>
                </c:pt>
                <c:pt idx="2">
                  <c:v>1.0369555804764861</c:v>
                </c:pt>
                <c:pt idx="3">
                  <c:v>1.0495751447620789</c:v>
                </c:pt>
                <c:pt idx="4">
                  <c:v>1.0623482868920431</c:v>
                </c:pt>
                <c:pt idx="5">
                  <c:v>1.075276875881326</c:v>
                </c:pt>
                <c:pt idx="6">
                  <c:v>1.0883628034904533</c:v>
                </c:pt>
                <c:pt idx="7">
                  <c:v>1.1016079845023392</c:v>
                </c:pt>
                <c:pt idx="8">
                  <c:v>1.1150143570024629</c:v>
                </c:pt>
                <c:pt idx="9">
                  <c:v>1.1285838826624588</c:v>
                </c:pt>
                <c:pt idx="10">
                  <c:v>1.1423185470271551</c:v>
                </c:pt>
                <c:pt idx="11">
                  <c:v>1.1562203598051046</c:v>
                </c:pt>
                <c:pt idx="12">
                  <c:v>1.1702913551626564</c:v>
                </c:pt>
                <c:pt idx="13">
                  <c:v>1.1845335920215994</c:v>
                </c:pt>
                <c:pt idx="14">
                  <c:v>1.1989491543604338</c:v>
                </c:pt>
                <c:pt idx="15">
                  <c:v>1.2135401515193058</c:v>
                </c:pt>
                <c:pt idx="16">
                  <c:v>1.2283087185086548</c:v>
                </c:pt>
                <c:pt idx="17">
                  <c:v>1.2432570163216154</c:v>
                </c:pt>
                <c:pt idx="18">
                  <c:v>1.2583872322502245</c:v>
                </c:pt>
                <c:pt idx="19">
                  <c:v>1.2737015802054708</c:v>
                </c:pt>
                <c:pt idx="20">
                  <c:v>1.2892023010412452</c:v>
                </c:pt>
                <c:pt idx="21">
                  <c:v>1.3048916628822302</c:v>
                </c:pt>
                <c:pt idx="22">
                  <c:v>1.3207719614557811</c:v>
                </c:pt>
                <c:pt idx="23">
                  <c:v>1.3368455204278455</c:v>
                </c:pt>
                <c:pt idx="24">
                  <c:v>1.3531146917429702</c:v>
                </c:pt>
                <c:pt idx="25">
                  <c:v>1.3695818559684467</c:v>
                </c:pt>
                <c:pt idx="26">
                  <c:v>1.3862494226426469</c:v>
                </c:pt>
                <c:pt idx="27">
                  <c:v>1.4031198306275929</c:v>
                </c:pt>
                <c:pt idx="28">
                  <c:v>1.4201955484658235</c:v>
                </c:pt>
                <c:pt idx="29">
                  <c:v>1.4374790747415995</c:v>
                </c:pt>
                <c:pt idx="30">
                  <c:v>1.4549729384465044</c:v>
                </c:pt>
                <c:pt idx="31">
                  <c:v>1.4726796993494997</c:v>
                </c:pt>
                <c:pt idx="32">
                  <c:v>1.4906019483714772</c:v>
                </c:pt>
                <c:pt idx="33">
                  <c:v>1.5087423079643736</c:v>
                </c:pt>
                <c:pt idx="34">
                  <c:v>1.5271034324948973</c:v>
                </c:pt>
                <c:pt idx="35">
                  <c:v>1.5456880086329261</c:v>
                </c:pt>
                <c:pt idx="36">
                  <c:v>1.5644987557446304</c:v>
                </c:pt>
                <c:pt idx="37">
                  <c:v>1.5835384262903807</c:v>
                </c:pt>
                <c:pt idx="38">
                  <c:v>1.6028098062274996</c:v>
                </c:pt>
                <c:pt idx="39">
                  <c:v>1.6223157154179131</c:v>
                </c:pt>
                <c:pt idx="40">
                  <c:v>1.6420590080407627</c:v>
                </c:pt>
                <c:pt idx="41">
                  <c:v>1.6620425730100408</c:v>
                </c:pt>
                <c:pt idx="42">
                  <c:v>1.6822693343973079</c:v>
                </c:pt>
                <c:pt idx="43">
                  <c:v>1.7027422518595519</c:v>
                </c:pt>
                <c:pt idx="44">
                  <c:v>1.7234643210722591</c:v>
                </c:pt>
                <c:pt idx="45">
                  <c:v>1.7444385741677519</c:v>
                </c:pt>
                <c:pt idx="46">
                  <c:v>1.7656680801788605</c:v>
                </c:pt>
                <c:pt idx="47">
                  <c:v>1.7871559454879975</c:v>
                </c:pt>
                <c:pt idx="48">
                  <c:v>1.8089053142816949</c:v>
                </c:pt>
                <c:pt idx="49">
                  <c:v>1.8309193690106729</c:v>
                </c:pt>
                <c:pt idx="50">
                  <c:v>1.8532013308555098</c:v>
                </c:pt>
                <c:pt idx="51">
                  <c:v>1.8757544601979754</c:v>
                </c:pt>
                <c:pt idx="52">
                  <c:v>1.8985820570981045</c:v>
                </c:pt>
                <c:pt idx="53">
                  <c:v>1.9216874617770718</c:v>
                </c:pt>
                <c:pt idx="54">
                  <c:v>1.9450740551059489</c:v>
                </c:pt>
                <c:pt idx="55">
                  <c:v>1.9687452591004051</c:v>
                </c:pt>
                <c:pt idx="56">
                  <c:v>1.9927045374214283</c:v>
                </c:pt>
                <c:pt idx="57">
                  <c:v>2.016955395882142</c:v>
                </c:pt>
                <c:pt idx="58">
                  <c:v>2.0415013829607909</c:v>
                </c:pt>
                <c:pt idx="59">
                  <c:v>2.0663460903199646</c:v>
                </c:pt>
                <c:pt idx="60">
                  <c:v>2.0914931533321468</c:v>
                </c:pt>
                <c:pt idx="61">
                  <c:v>2.1169462516116559</c:v>
                </c:pt>
                <c:pt idx="62">
                  <c:v>2.1427091095530559</c:v>
                </c:pt>
                <c:pt idx="63">
                  <c:v>2.1687854968761329</c:v>
                </c:pt>
                <c:pt idx="64">
                  <c:v>2.1951792291774854</c:v>
                </c:pt>
                <c:pt idx="65">
                  <c:v>2.2218941684888436</c:v>
                </c:pt>
                <c:pt idx="66">
                  <c:v>2.2489342238421743</c:v>
                </c:pt>
                <c:pt idx="67">
                  <c:v>2.2763033518416642</c:v>
                </c:pt>
                <c:pt idx="68">
                  <c:v>2.3040055572426681</c:v>
                </c:pt>
                <c:pt idx="69">
                  <c:v>2.3320448935376974</c:v>
                </c:pt>
                <c:pt idx="70">
                  <c:v>2.3604254635495439</c:v>
                </c:pt>
                <c:pt idx="71">
                  <c:v>2.3891514200316206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9A-47FE-B659-7A26E8C1B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543679"/>
        <c:axId val="2087978143"/>
      </c:lineChart>
      <c:catAx>
        <c:axId val="38651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78975"/>
        <c:crosses val="autoZero"/>
        <c:auto val="1"/>
        <c:lblAlgn val="ctr"/>
        <c:lblOffset val="100"/>
        <c:noMultiLvlLbl val="0"/>
      </c:catAx>
      <c:valAx>
        <c:axId val="208797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12879"/>
        <c:crosses val="autoZero"/>
        <c:crossBetween val="between"/>
      </c:valAx>
      <c:valAx>
        <c:axId val="2087978143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43679"/>
        <c:crosses val="max"/>
        <c:crossBetween val="between"/>
      </c:valAx>
      <c:catAx>
        <c:axId val="38654367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79781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Hit avoidance probability against HEAVY guns </a:t>
            </a:r>
            <a:br>
              <a:rPr lang="hu-HU"/>
            </a:br>
            <a:r>
              <a:rPr lang="hu-HU"/>
              <a:t>by number of hours fired upon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Sheet1!$L$5</c:f>
              <c:strCache>
                <c:ptCount val="1"/>
                <c:pt idx="0">
                  <c:v> D 2 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Sheet1!$J$6:$J$77</c:f>
              <c:numCache>
                <c:formatCode>General</c:formatCode>
                <c:ptCount val="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</c:numCache>
            </c:numRef>
          </c:cat>
          <c:val>
            <c:numRef>
              <c:f>Sheet1!$L$6:$L$77</c:f>
              <c:numCache>
                <c:formatCode>_(* #,##0.00_);_(* \(#,##0.00\);_(* "-"??_);_(@_)</c:formatCode>
                <c:ptCount val="72"/>
                <c:pt idx="0">
                  <c:v>0.98923608958329023</c:v>
                </c:pt>
                <c:pt idx="1">
                  <c:v>0.97858804093403939</c:v>
                </c:pt>
                <c:pt idx="2">
                  <c:v>0.96805460692656187</c:v>
                </c:pt>
                <c:pt idx="3">
                  <c:v>0.95763455385912111</c:v>
                </c:pt>
                <c:pt idx="4">
                  <c:v>0.94732666130943566</c:v>
                </c:pt>
                <c:pt idx="5">
                  <c:v>0.93712972199174016</c:v>
                </c:pt>
                <c:pt idx="6">
                  <c:v>0.92704254161538491</c:v>
                </c:pt>
                <c:pt idx="7">
                  <c:v>0.91706393874495795</c:v>
                </c:pt>
                <c:pt idx="8">
                  <c:v>0.90719274466191224</c:v>
                </c:pt>
                <c:pt idx="9">
                  <c:v>0.89742780322768234</c:v>
                </c:pt>
                <c:pt idx="10">
                  <c:v>0.88776797074827485</c:v>
                </c:pt>
                <c:pt idx="11">
                  <c:v>0.87821211584031622</c:v>
                </c:pt>
                <c:pt idx="12">
                  <c:v>0.86875911929854188</c:v>
                </c:pt>
                <c:pt idx="13">
                  <c:v>0.85940787396471263</c:v>
                </c:pt>
                <c:pt idx="14">
                  <c:v>0.85015728459794149</c:v>
                </c:pt>
                <c:pt idx="15">
                  <c:v>0.84100626774641596</c:v>
                </c:pt>
                <c:pt idx="16">
                  <c:v>0.83195375162050211</c:v>
                </c:pt>
                <c:pt idx="17">
                  <c:v>0.82299867596721343</c:v>
                </c:pt>
                <c:pt idx="18">
                  <c:v>0.81413999194603159</c:v>
                </c:pt>
                <c:pt idx="19">
                  <c:v>0.80537666200606361</c:v>
                </c:pt>
                <c:pt idx="20">
                  <c:v>0.79670765976452151</c:v>
                </c:pt>
                <c:pt idx="21">
                  <c:v>0.7881319698865098</c:v>
                </c:pt>
                <c:pt idx="22">
                  <c:v>0.77964858796610637</c:v>
                </c:pt>
                <c:pt idx="23">
                  <c:v>0.77125652040872494</c:v>
                </c:pt>
                <c:pt idx="24">
                  <c:v>0.76295478431474217</c:v>
                </c:pt>
                <c:pt idx="25">
                  <c:v>0.75474240736437814</c:v>
                </c:pt>
                <c:pt idx="26">
                  <c:v>0.74661842770381603</c:v>
                </c:pt>
                <c:pt idx="27">
                  <c:v>0.73858189383254746</c:v>
                </c:pt>
                <c:pt idx="28">
                  <c:v>0.73063186449193007</c:v>
                </c:pt>
                <c:pt idx="29">
                  <c:v>0.72276740855494526</c:v>
                </c:pt>
                <c:pt idx="30">
                  <c:v>0.71498760491714231</c:v>
                </c:pt>
                <c:pt idx="31">
                  <c:v>0.70729154238875624</c:v>
                </c:pt>
                <c:pt idx="32">
                  <c:v>0.69967831958798721</c:v>
                </c:pt>
                <c:pt idx="33">
                  <c:v>0.6921470448354281</c:v>
                </c:pt>
                <c:pt idx="34">
                  <c:v>0.68469683604962905</c:v>
                </c:pt>
                <c:pt idx="35">
                  <c:v>0.67732682064378624</c:v>
                </c:pt>
                <c:pt idx="36">
                  <c:v>0.67003613542354168</c:v>
                </c:pt>
                <c:pt idx="37">
                  <c:v>0.66282392648588428</c:v>
                </c:pt>
                <c:pt idx="38">
                  <c:v>0.65568934911913834</c:v>
                </c:pt>
                <c:pt idx="39">
                  <c:v>0.64863156770402919</c:v>
                </c:pt>
                <c:pt idx="40">
                  <c:v>0.64164975561581306</c:v>
                </c:pt>
                <c:pt idx="41">
                  <c:v>0.63474309512746063</c:v>
                </c:pt>
                <c:pt idx="42">
                  <c:v>0.62791077731388356</c:v>
                </c:pt>
                <c:pt idx="43">
                  <c:v>0.62115200195719034</c:v>
                </c:pt>
                <c:pt idx="44">
                  <c:v>0.61446597745296316</c:v>
                </c:pt>
                <c:pt idx="45">
                  <c:v>0.60785192071754346</c:v>
                </c:pt>
                <c:pt idx="46">
                  <c:v>0.60130905709631488</c:v>
                </c:pt>
                <c:pt idx="47">
                  <c:v>0.59483662027297379</c:v>
                </c:pt>
                <c:pt idx="48">
                  <c:v>0.58843385217977717</c:v>
                </c:pt>
                <c:pt idx="49">
                  <c:v>0.58210000290875463</c:v>
                </c:pt>
                <c:pt idx="50">
                  <c:v>0.57583433062387823</c:v>
                </c:pt>
                <c:pt idx="51">
                  <c:v>0.56963610147417676</c:v>
                </c:pt>
                <c:pt idx="52">
                  <c:v>0.56350458950778481</c:v>
                </c:pt>
                <c:pt idx="53">
                  <c:v>0.55743907658691827</c:v>
                </c:pt>
                <c:pt idx="54">
                  <c:v>0.55143885230376333</c:v>
                </c:pt>
                <c:pt idx="55">
                  <c:v>0.5455032138972723</c:v>
                </c:pt>
                <c:pt idx="56">
                  <c:v>0.53963146617085489</c:v>
                </c:pt>
                <c:pt idx="57">
                  <c:v>0.533822921410954</c:v>
                </c:pt>
                <c:pt idx="58">
                  <c:v>0.52807689930650015</c:v>
                </c:pt>
                <c:pt idx="59">
                  <c:v>0.52239272686923111</c:v>
                </c:pt>
                <c:pt idx="60">
                  <c:v>0.51676973835486995</c:v>
                </c:pt>
                <c:pt idx="61">
                  <c:v>0.51120727518515152</c:v>
                </c:pt>
                <c:pt idx="62">
                  <c:v>0.50570468587068829</c:v>
                </c:pt>
                <c:pt idx="63">
                  <c:v>0.50026132593466577</c:v>
                </c:pt>
                <c:pt idx="64">
                  <c:v>0.49487655783736056</c:v>
                </c:pt>
                <c:pt idx="65">
                  <c:v>0.48954975090146952</c:v>
                </c:pt>
                <c:pt idx="66">
                  <c:v>0.48428028123824352</c:v>
                </c:pt>
                <c:pt idx="67">
                  <c:v>0.47906753167441601</c:v>
                </c:pt>
                <c:pt idx="68">
                  <c:v>0.47391089167991834</c:v>
                </c:pt>
                <c:pt idx="69">
                  <c:v>0.46880975729637264</c:v>
                </c:pt>
                <c:pt idx="70">
                  <c:v>0.46376353106635504</c:v>
                </c:pt>
                <c:pt idx="71">
                  <c:v>0.45877162196341975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25-42D9-824D-8B0C7821C4A3}"/>
            </c:ext>
          </c:extLst>
        </c:ser>
        <c:ser>
          <c:idx val="1"/>
          <c:order val="1"/>
          <c:tx>
            <c:strRef>
              <c:f>Sheet1!$O$5</c:f>
              <c:strCache>
                <c:ptCount val="1"/>
                <c:pt idx="0">
                  <c:v> D3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Sheet1!$J$6:$J$77</c:f>
              <c:numCache>
                <c:formatCode>General</c:formatCode>
                <c:ptCount val="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</c:numCache>
            </c:numRef>
          </c:cat>
          <c:val>
            <c:numRef>
              <c:f>Sheet1!$O$6:$O$77</c:f>
              <c:numCache>
                <c:formatCode>_(* #,##0.00_);_(* \(#,##0.00\);_(* "-"??_);_(@_)</c:formatCode>
                <c:ptCount val="72"/>
                <c:pt idx="0">
                  <c:v>0.99188169063581311</c:v>
                </c:pt>
                <c:pt idx="1">
                  <c:v>0.98382928821855886</c:v>
                </c:pt>
                <c:pt idx="2">
                  <c:v>0.97584225769525279</c:v>
                </c:pt>
                <c:pt idx="3">
                  <c:v>0.96792006835663613</c:v>
                </c:pt>
                <c:pt idx="4">
                  <c:v>0.96006219380191204</c:v>
                </c:pt>
                <c:pt idx="5">
                  <c:v>0.95226811190376814</c:v>
                </c:pt>
                <c:pt idx="6">
                  <c:v>0.94453730477368325</c:v>
                </c:pt>
                <c:pt idx="7">
                  <c:v>0.93686925872751514</c:v>
                </c:pt>
                <c:pt idx="8">
                  <c:v>0.92926346425136874</c:v>
                </c:pt>
                <c:pt idx="9">
                  <c:v>0.9217194159677401</c:v>
                </c:pt>
                <c:pt idx="10">
                  <c:v>0.91423661260193634</c:v>
                </c:pt>
                <c:pt idx="11">
                  <c:v>0.90681455694876745</c:v>
                </c:pt>
                <c:pt idx="12">
                  <c:v>0.89945275583950934</c:v>
                </c:pt>
                <c:pt idx="13">
                  <c:v>0.89215072010913365</c:v>
                </c:pt>
                <c:pt idx="14">
                  <c:v>0.88490796456380572</c:v>
                </c:pt>
                <c:pt idx="15">
                  <c:v>0.87772400794864369</c:v>
                </c:pt>
                <c:pt idx="16">
                  <c:v>0.8705983729157426</c:v>
                </c:pt>
                <c:pt idx="17">
                  <c:v>0.8635305859924548</c:v>
                </c:pt>
                <c:pt idx="18">
                  <c:v>0.85652017754993048</c:v>
                </c:pt>
                <c:pt idx="19">
                  <c:v>0.84956668177191186</c:v>
                </c:pt>
                <c:pt idx="20">
                  <c:v>0.8426696366237818</c:v>
                </c:pt>
                <c:pt idx="21">
                  <c:v>0.83582858382186287</c:v>
                </c:pt>
                <c:pt idx="22">
                  <c:v>0.82904306880296685</c:v>
                </c:pt>
                <c:pt idx="23">
                  <c:v>0.82231264069418941</c:v>
                </c:pt>
                <c:pt idx="24">
                  <c:v>0.81563685228295257</c:v>
                </c:pt>
                <c:pt idx="25">
                  <c:v>0.80901525998728796</c:v>
                </c:pt>
                <c:pt idx="26">
                  <c:v>0.80244742382636303</c:v>
                </c:pt>
                <c:pt idx="27">
                  <c:v>0.79593290739124578</c:v>
                </c:pt>
                <c:pt idx="28">
                  <c:v>0.78947127781590698</c:v>
                </c:pt>
                <c:pt idx="29">
                  <c:v>0.78306210574845747</c:v>
                </c:pt>
                <c:pt idx="30">
                  <c:v>0.7767049653226199</c:v>
                </c:pt>
                <c:pt idx="31">
                  <c:v>0.77039943412943068</c:v>
                </c:pt>
                <c:pt idx="32">
                  <c:v>0.76414509318917345</c:v>
                </c:pt>
                <c:pt idx="33">
                  <c:v>0.75794152692353833</c:v>
                </c:pt>
                <c:pt idx="34">
                  <c:v>0.75178832312800881</c:v>
                </c:pt>
                <c:pt idx="35">
                  <c:v>0.74568507294447239</c:v>
                </c:pt>
                <c:pt idx="36">
                  <c:v>0.73963137083405284</c:v>
                </c:pt>
                <c:pt idx="37">
                  <c:v>0.73362681455016432</c:v>
                </c:pt>
                <c:pt idx="38">
                  <c:v>0.72767100511178318</c:v>
                </c:pt>
                <c:pt idx="39">
                  <c:v>0.72176354677693688</c:v>
                </c:pt>
                <c:pt idx="40">
                  <c:v>0.71590404701640886</c:v>
                </c:pt>
                <c:pt idx="41">
                  <c:v>0.71009211648765636</c:v>
                </c:pt>
                <c:pt idx="42">
                  <c:v>0.70432736900893933</c:v>
                </c:pt>
                <c:pt idx="43">
                  <c:v>0.69860942153366079</c:v>
                </c:pt>
                <c:pt idx="44">
                  <c:v>0.69293789412491502</c:v>
                </c:pt>
                <c:pt idx="45">
                  <c:v>0.68731240993024068</c:v>
                </c:pt>
                <c:pt idx="46">
                  <c:v>0.68173259515658224</c:v>
                </c:pt>
                <c:pt idx="47">
                  <c:v>0.67619807904545104</c:v>
                </c:pt>
                <c:pt idx="48">
                  <c:v>0.67070849384829112</c:v>
                </c:pt>
                <c:pt idx="49">
                  <c:v>0.66526347480204284</c:v>
                </c:pt>
                <c:pt idx="50">
                  <c:v>0.65986266010490591</c:v>
                </c:pt>
                <c:pt idx="51">
                  <c:v>0.65450569089229904</c:v>
                </c:pt>
                <c:pt idx="52">
                  <c:v>0.64919221121301451</c:v>
                </c:pt>
                <c:pt idx="53">
                  <c:v>0.64392186800556661</c:v>
                </c:pt>
                <c:pt idx="54">
                  <c:v>0.63869431107473229</c:v>
                </c:pt>
                <c:pt idx="55">
                  <c:v>0.63350919306828135</c:v>
                </c:pt>
                <c:pt idx="56">
                  <c:v>0.62836616945389667</c:v>
                </c:pt>
                <c:pt idx="57">
                  <c:v>0.62326489849628086</c:v>
                </c:pt>
                <c:pt idx="58">
                  <c:v>0.61820504123444953</c:v>
                </c:pt>
                <c:pt idx="59">
                  <c:v>0.61318626145920829</c:v>
                </c:pt>
                <c:pt idx="60">
                  <c:v>0.60820822569081334</c:v>
                </c:pt>
                <c:pt idx="61">
                  <c:v>0.60327060315681202</c:v>
                </c:pt>
                <c:pt idx="62">
                  <c:v>0.59837306577006544</c:v>
                </c:pt>
                <c:pt idx="63">
                  <c:v>0.59351528810694698</c:v>
                </c:pt>
                <c:pt idx="64">
                  <c:v>0.58869694738572032</c:v>
                </c:pt>
                <c:pt idx="65">
                  <c:v>0.58391772344509052</c:v>
                </c:pt>
                <c:pt idx="66">
                  <c:v>0.57917729872293156</c:v>
                </c:pt>
                <c:pt idx="67">
                  <c:v>0.5744753582351847</c:v>
                </c:pt>
                <c:pt idx="68">
                  <c:v>0.56981158955492939</c:v>
                </c:pt>
                <c:pt idx="69">
                  <c:v>0.5651856827916234</c:v>
                </c:pt>
                <c:pt idx="70">
                  <c:v>0.56059733057051175</c:v>
                </c:pt>
                <c:pt idx="71">
                  <c:v>0.55604622801220305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525-42D9-824D-8B0C7821C4A3}"/>
            </c:ext>
          </c:extLst>
        </c:ser>
        <c:ser>
          <c:idx val="3"/>
          <c:order val="3"/>
          <c:tx>
            <c:strRef>
              <c:f>Sheet1!$S$5</c:f>
              <c:strCache>
                <c:ptCount val="1"/>
                <c:pt idx="0">
                  <c:v> D3 raiding 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Sheet1!$J$6:$J$77</c:f>
              <c:numCache>
                <c:formatCode>General</c:formatCode>
                <c:ptCount val="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</c:numCache>
            </c:numRef>
          </c:cat>
          <c:val>
            <c:numRef>
              <c:f>Sheet1!$S$6:$S$77</c:f>
              <c:numCache>
                <c:formatCode>_(* #,##0.00_);_(* \(#,##0.00\);_(* "-"??_);_(@_)</c:formatCode>
                <c:ptCount val="72"/>
                <c:pt idx="0">
                  <c:v>0.99295570228936014</c:v>
                </c:pt>
                <c:pt idx="1">
                  <c:v>0.98596102670895636</c:v>
                </c:pt>
                <c:pt idx="2">
                  <c:v>0.97901562370573036</c:v>
                </c:pt>
                <c:pt idx="3">
                  <c:v>0.97211914618897932</c:v>
                </c:pt>
                <c:pt idx="4">
                  <c:v>0.96527124951301113</c:v>
                </c:pt>
                <c:pt idx="5">
                  <c:v>0.95847159145992011</c:v>
                </c:pt>
                <c:pt idx="6">
                  <c:v>0.95171983222248568</c:v>
                </c:pt>
                <c:pt idx="7">
                  <c:v>0.94501563438719016</c:v>
                </c:pt>
                <c:pt idx="8">
                  <c:v>0.93835866291735759</c:v>
                </c:pt>
                <c:pt idx="9">
                  <c:v>0.93174858513640968</c:v>
                </c:pt>
                <c:pt idx="10">
                  <c:v>0.92518507071124145</c:v>
                </c:pt>
                <c:pt idx="11">
                  <c:v>0.91866779163571199</c:v>
                </c:pt>
                <c:pt idx="12">
                  <c:v>0.9121964222142539</c:v>
                </c:pt>
                <c:pt idx="13">
                  <c:v>0.90577063904559618</c:v>
                </c:pt>
                <c:pt idx="14">
                  <c:v>0.89939012100660254</c:v>
                </c:pt>
                <c:pt idx="15">
                  <c:v>0.89305454923622352</c:v>
                </c:pt>
                <c:pt idx="16">
                  <c:v>0.88676360711956226</c:v>
                </c:pt>
                <c:pt idx="17">
                  <c:v>0.88051698027205116</c:v>
                </c:pt>
                <c:pt idx="18">
                  <c:v>0.87431435652374123</c:v>
                </c:pt>
                <c:pt idx="19">
                  <c:v>0.86815542590370143</c:v>
                </c:pt>
                <c:pt idx="20">
                  <c:v>0.86203988062452841</c:v>
                </c:pt>
                <c:pt idx="21">
                  <c:v>0.85596741506696472</c:v>
                </c:pt>
                <c:pt idx="22">
                  <c:v>0.84993772576462623</c:v>
                </c:pt>
                <c:pt idx="23">
                  <c:v>0.84395051138883592</c:v>
                </c:pt>
                <c:pt idx="24">
                  <c:v>0.83800547273356618</c:v>
                </c:pt>
                <c:pt idx="25">
                  <c:v>0.8321023127004854</c:v>
                </c:pt>
                <c:pt idx="26">
                  <c:v>0.82624073628411132</c:v>
                </c:pt>
                <c:pt idx="27">
                  <c:v>0.82042045055706769</c:v>
                </c:pt>
                <c:pt idx="28">
                  <c:v>0.81464116465544634</c:v>
                </c:pt>
                <c:pt idx="29">
                  <c:v>0.80890258976427099</c:v>
                </c:pt>
                <c:pt idx="30">
                  <c:v>0.80320443910306394</c:v>
                </c:pt>
                <c:pt idx="31">
                  <c:v>0.79754642791151442</c:v>
                </c:pt>
                <c:pt idx="32">
                  <c:v>0.7919282734352483</c:v>
                </c:pt>
                <c:pt idx="33">
                  <c:v>0.78634969491169737</c:v>
                </c:pt>
                <c:pt idx="34">
                  <c:v>0.78081041355606862</c:v>
                </c:pt>
                <c:pt idx="35">
                  <c:v>0.77531015254741176</c:v>
                </c:pt>
                <c:pt idx="36">
                  <c:v>0.76984863701478623</c:v>
                </c:pt>
                <c:pt idx="37">
                  <c:v>0.76442559402352372</c:v>
                </c:pt>
                <c:pt idx="38">
                  <c:v>0.75904075256158932</c:v>
                </c:pt>
                <c:pt idx="39">
                  <c:v>0.75369384352603719</c:v>
                </c:pt>
                <c:pt idx="40">
                  <c:v>0.74838459970956339</c:v>
                </c:pt>
                <c:pt idx="41">
                  <c:v>0.74311275578715108</c:v>
                </c:pt>
                <c:pt idx="42">
                  <c:v>0.73787804830281245</c:v>
                </c:pt>
                <c:pt idx="43">
                  <c:v>0.7326802156564215</c:v>
                </c:pt>
                <c:pt idx="44">
                  <c:v>0.7275189980906418</c:v>
                </c:pt>
                <c:pt idx="45">
                  <c:v>0.72239413767794491</c:v>
                </c:pt>
                <c:pt idx="46">
                  <c:v>0.71730537830772056</c:v>
                </c:pt>
                <c:pt idx="47">
                  <c:v>0.71225246567347777</c:v>
                </c:pt>
                <c:pt idx="48">
                  <c:v>0.70723514726013648</c:v>
                </c:pt>
                <c:pt idx="49">
                  <c:v>0.70225317233140783</c:v>
                </c:pt>
                <c:pt idx="50">
                  <c:v>0.69730629191726412</c:v>
                </c:pt>
                <c:pt idx="51">
                  <c:v>0.69239425880149652</c:v>
                </c:pt>
                <c:pt idx="52">
                  <c:v>0.68751682750936094</c:v>
                </c:pt>
                <c:pt idx="53">
                  <c:v>0.6826737542953103</c:v>
                </c:pt>
                <c:pt idx="54">
                  <c:v>0.67786479713081393</c:v>
                </c:pt>
                <c:pt idx="55">
                  <c:v>0.67308971569226195</c:v>
                </c:pt>
                <c:pt idx="56">
                  <c:v>0.66834827134895569</c:v>
                </c:pt>
                <c:pt idx="57">
                  <c:v>0.66364022715118209</c:v>
                </c:pt>
                <c:pt idx="58">
                  <c:v>0.65896534781837257</c:v>
                </c:pt>
                <c:pt idx="59">
                  <c:v>0.65432339972734455</c:v>
                </c:pt>
                <c:pt idx="60">
                  <c:v>0.64971415090062712</c:v>
                </c:pt>
                <c:pt idx="61">
                  <c:v>0.64513737099486745</c:v>
                </c:pt>
                <c:pt idx="62">
                  <c:v>0.64059283128932021</c:v>
                </c:pt>
                <c:pt idx="63">
                  <c:v>0.63608030467441645</c:v>
                </c:pt>
                <c:pt idx="64">
                  <c:v>0.63159956564041531</c:v>
                </c:pt>
                <c:pt idx="65">
                  <c:v>0.6271503902661334</c:v>
                </c:pt>
                <c:pt idx="66">
                  <c:v>0.62273255620775481</c:v>
                </c:pt>
                <c:pt idx="67">
                  <c:v>0.61834584268771953</c:v>
                </c:pt>
                <c:pt idx="68">
                  <c:v>0.61399003048369083</c:v>
                </c:pt>
                <c:pt idx="69">
                  <c:v>0.60966490191759881</c:v>
                </c:pt>
                <c:pt idx="70">
                  <c:v>0.60537024084476321</c:v>
                </c:pt>
                <c:pt idx="71">
                  <c:v>0.60110583264309081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525-42D9-824D-8B0C7821C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512879"/>
        <c:axId val="2087978975"/>
      </c:lineChart>
      <c:lineChart>
        <c:grouping val="standard"/>
        <c:varyColors val="0"/>
        <c:ser>
          <c:idx val="2"/>
          <c:order val="2"/>
          <c:tx>
            <c:strRef>
              <c:f>Sheet1!$P$5</c:f>
              <c:strCache>
                <c:ptCount val="1"/>
                <c:pt idx="0">
                  <c:v>D3 as % of D2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Sheet1!$J$6:$J$77</c:f>
              <c:numCache>
                <c:formatCode>General</c:formatCode>
                <c:ptCount val="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</c:numCache>
            </c:numRef>
          </c:cat>
          <c:val>
            <c:numRef>
              <c:f>Sheet1!$P$6:$P$77</c:f>
              <c:numCache>
                <c:formatCode>0%</c:formatCode>
                <c:ptCount val="72"/>
                <c:pt idx="0">
                  <c:v>1.0026743879245623</c:v>
                </c:pt>
                <c:pt idx="1">
                  <c:v>1.0053559281998958</c:v>
                </c:pt>
                <c:pt idx="2">
                  <c:v>1.0080446399541609</c:v>
                </c:pt>
                <c:pt idx="3">
                  <c:v>1.0107405423666742</c:v>
                </c:pt>
                <c:pt idx="4">
                  <c:v>1.0134436546680454</c:v>
                </c:pt>
                <c:pt idx="5">
                  <c:v>1.0161539961403139</c:v>
                </c:pt>
                <c:pt idx="6">
                  <c:v>1.0188715861170874</c:v>
                </c:pt>
                <c:pt idx="7">
                  <c:v>1.0215964439836787</c:v>
                </c:pt>
                <c:pt idx="8">
                  <c:v>1.0243285891772445</c:v>
                </c:pt>
                <c:pt idx="9">
                  <c:v>1.0270680411869242</c:v>
                </c:pt>
                <c:pt idx="10">
                  <c:v>1.0298148195539785</c:v>
                </c:pt>
                <c:pt idx="11">
                  <c:v>1.032568943871929</c:v>
                </c:pt>
                <c:pt idx="12">
                  <c:v>1.0353304337866982</c:v>
                </c:pt>
                <c:pt idx="13">
                  <c:v>1.0380993089967494</c:v>
                </c:pt>
                <c:pt idx="14">
                  <c:v>1.0408755892532269</c:v>
                </c:pt>
                <c:pt idx="15">
                  <c:v>1.0436592943600975</c:v>
                </c:pt>
                <c:pt idx="16">
                  <c:v>1.0464504441742914</c:v>
                </c:pt>
                <c:pt idx="17">
                  <c:v>1.0492490586058441</c:v>
                </c:pt>
                <c:pt idx="18">
                  <c:v>1.0520551576180381</c:v>
                </c:pt>
                <c:pt idx="19">
                  <c:v>1.0548687612275454</c:v>
                </c:pt>
                <c:pt idx="20">
                  <c:v>1.0576898895045705</c:v>
                </c:pt>
                <c:pt idx="21">
                  <c:v>1.0605185625729932</c:v>
                </c:pt>
                <c:pt idx="22">
                  <c:v>1.0633548006105127</c:v>
                </c:pt>
                <c:pt idx="23">
                  <c:v>1.0661986238487908</c:v>
                </c:pt>
                <c:pt idx="24">
                  <c:v>1.0690500525735971</c:v>
                </c:pt>
                <c:pt idx="25">
                  <c:v>1.0719091071249527</c:v>
                </c:pt>
                <c:pt idx="26">
                  <c:v>1.0747758078972762</c:v>
                </c:pt>
                <c:pt idx="27">
                  <c:v>1.0776501753395284</c:v>
                </c:pt>
                <c:pt idx="28">
                  <c:v>1.080532229955359</c:v>
                </c:pt>
                <c:pt idx="29">
                  <c:v>1.0834219923032522</c:v>
                </c:pt>
                <c:pt idx="30">
                  <c:v>1.0863194829966736</c:v>
                </c:pt>
                <c:pt idx="31">
                  <c:v>1.0892247227042167</c:v>
                </c:pt>
                <c:pt idx="32">
                  <c:v>1.0921377321497516</c:v>
                </c:pt>
                <c:pt idx="33">
                  <c:v>1.0950585321125719</c:v>
                </c:pt>
                <c:pt idx="34">
                  <c:v>1.0979871434275428</c:v>
                </c:pt>
                <c:pt idx="35">
                  <c:v>1.1009235869852503</c:v>
                </c:pt>
                <c:pt idx="36">
                  <c:v>1.1038678837321494</c:v>
                </c:pt>
                <c:pt idx="37">
                  <c:v>1.1068200546707148</c:v>
                </c:pt>
                <c:pt idx="38">
                  <c:v>1.1097801208595899</c:v>
                </c:pt>
                <c:pt idx="39">
                  <c:v>1.1127481034137361</c:v>
                </c:pt>
                <c:pt idx="40">
                  <c:v>1.1157240235045853</c:v>
                </c:pt>
                <c:pt idx="41">
                  <c:v>1.1187079023601905</c:v>
                </c:pt>
                <c:pt idx="42">
                  <c:v>1.1216997612653752</c:v>
                </c:pt>
                <c:pt idx="43">
                  <c:v>1.1246996215618876</c:v>
                </c:pt>
                <c:pt idx="44">
                  <c:v>1.1277075046485527</c:v>
                </c:pt>
                <c:pt idx="45">
                  <c:v>1.1307234319814232</c:v>
                </c:pt>
                <c:pt idx="46">
                  <c:v>1.1337474250739341</c:v>
                </c:pt>
                <c:pt idx="47">
                  <c:v>1.1367795054970558</c:v>
                </c:pt>
                <c:pt idx="48">
                  <c:v>1.1398196948794468</c:v>
                </c:pt>
                <c:pt idx="49">
                  <c:v>1.1428680149076107</c:v>
                </c:pt>
                <c:pt idx="50">
                  <c:v>1.1459244873260483</c:v>
                </c:pt>
                <c:pt idx="51">
                  <c:v>1.1489891339374136</c:v>
                </c:pt>
                <c:pt idx="52">
                  <c:v>1.1520619766026696</c:v>
                </c:pt>
                <c:pt idx="53">
                  <c:v>1.155143037241243</c:v>
                </c:pt>
                <c:pt idx="54">
                  <c:v>1.1582323378311832</c:v>
                </c:pt>
                <c:pt idx="55">
                  <c:v>1.1613299004093165</c:v>
                </c:pt>
                <c:pt idx="56">
                  <c:v>1.1644357470714044</c:v>
                </c:pt>
                <c:pt idx="57">
                  <c:v>1.1675498999723011</c:v>
                </c:pt>
                <c:pt idx="58">
                  <c:v>1.1706723813261111</c:v>
                </c:pt>
                <c:pt idx="59">
                  <c:v>1.1738032134063483</c:v>
                </c:pt>
                <c:pt idx="60">
                  <c:v>1.176942418546095</c:v>
                </c:pt>
                <c:pt idx="61">
                  <c:v>1.1800900191381598</c:v>
                </c:pt>
                <c:pt idx="62">
                  <c:v>1.1832460376352396</c:v>
                </c:pt>
                <c:pt idx="63">
                  <c:v>1.1864104965500775</c:v>
                </c:pt>
                <c:pt idx="64">
                  <c:v>1.1895834184556253</c:v>
                </c:pt>
                <c:pt idx="65">
                  <c:v>1.1927648259852024</c:v>
                </c:pt>
                <c:pt idx="66">
                  <c:v>1.1959547418326602</c:v>
                </c:pt>
                <c:pt idx="67">
                  <c:v>1.1991531887525406</c:v>
                </c:pt>
                <c:pt idx="68">
                  <c:v>1.2023601895602409</c:v>
                </c:pt>
                <c:pt idx="69">
                  <c:v>1.2055757671321754</c:v>
                </c:pt>
                <c:pt idx="70">
                  <c:v>1.2087999444059385</c:v>
                </c:pt>
                <c:pt idx="71">
                  <c:v>1.2120327443804697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525-42D9-824D-8B0C7821C4A3}"/>
            </c:ext>
          </c:extLst>
        </c:ser>
        <c:ser>
          <c:idx val="4"/>
          <c:order val="4"/>
          <c:tx>
            <c:strRef>
              <c:f>Sheet1!$T$5</c:f>
              <c:strCache>
                <c:ptCount val="1"/>
                <c:pt idx="0">
                  <c:v>D3 raid as % of D2</c:v>
                </c:pt>
              </c:strCache>
            </c:strRef>
          </c:tx>
          <c:spPr>
            <a:ln w="28575" cap="rnd">
              <a:solidFill>
                <a:srgbClr val="0070C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Sheet1!$J$6:$J$77</c:f>
              <c:numCache>
                <c:formatCode>General</c:formatCode>
                <c:ptCount val="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</c:numCache>
            </c:numRef>
          </c:cat>
          <c:val>
            <c:numRef>
              <c:f>Sheet1!$T$6:$T$77</c:f>
              <c:numCache>
                <c:formatCode>0%</c:formatCode>
                <c:ptCount val="72"/>
                <c:pt idx="0">
                  <c:v>1.0037600859342251</c:v>
                </c:pt>
                <c:pt idx="1">
                  <c:v>1.0075343101146828</c:v>
                </c:pt>
                <c:pt idx="2">
                  <c:v>1.0113227257023942</c:v>
                </c:pt>
                <c:pt idx="3">
                  <c:v>1.0151253860582699</c:v>
                </c:pt>
                <c:pt idx="4">
                  <c:v>1.0189423447438624</c:v>
                </c:pt>
                <c:pt idx="5">
                  <c:v>1.0227736555221201</c:v>
                </c:pt>
                <c:pt idx="6">
                  <c:v>1.0266193723581447</c:v>
                </c:pt>
                <c:pt idx="7">
                  <c:v>1.0304795494199515</c:v>
                </c:pt>
                <c:pt idx="8">
                  <c:v>1.0343542410792319</c:v>
                </c:pt>
                <c:pt idx="9">
                  <c:v>1.0382435019121199</c:v>
                </c:pt>
                <c:pt idx="10">
                  <c:v>1.0421473866999604</c:v>
                </c:pt>
                <c:pt idx="11">
                  <c:v>1.04606595043008</c:v>
                </c:pt>
                <c:pt idx="12">
                  <c:v>1.0499992482965639</c:v>
                </c:pt>
                <c:pt idx="13">
                  <c:v>1.0539473357010309</c:v>
                </c:pt>
                <c:pt idx="14">
                  <c:v>1.0579102682534143</c:v>
                </c:pt>
                <c:pt idx="15">
                  <c:v>1.0618881017727462</c:v>
                </c:pt>
                <c:pt idx="16">
                  <c:v>1.0658808922879428</c:v>
                </c:pt>
                <c:pt idx="17">
                  <c:v>1.0698886960385938</c:v>
                </c:pt>
                <c:pt idx="18">
                  <c:v>1.0739115694757548</c:v>
                </c:pt>
                <c:pt idx="19">
                  <c:v>1.0779495692627423</c:v>
                </c:pt>
                <c:pt idx="20">
                  <c:v>1.0820027522759312</c:v>
                </c:pt>
                <c:pt idx="21">
                  <c:v>1.0860711756055565</c:v>
                </c:pt>
                <c:pt idx="22">
                  <c:v>1.0901548965565182</c:v>
                </c:pt>
                <c:pt idx="23">
                  <c:v>1.0942539726491869</c:v>
                </c:pt>
                <c:pt idx="24">
                  <c:v>1.0983684616202147</c:v>
                </c:pt>
                <c:pt idx="25">
                  <c:v>1.1024984214233493</c:v>
                </c:pt>
                <c:pt idx="26">
                  <c:v>1.1066439102302488</c:v>
                </c:pt>
                <c:pt idx="27">
                  <c:v>1.1108049864313012</c:v>
                </c:pt>
                <c:pt idx="28">
                  <c:v>1.1149817086364486</c:v>
                </c:pt>
                <c:pt idx="29">
                  <c:v>1.1191741356760108</c:v>
                </c:pt>
                <c:pt idx="30">
                  <c:v>1.1233823266015148</c:v>
                </c:pt>
                <c:pt idx="31">
                  <c:v>1.1276063406865262</c:v>
                </c:pt>
                <c:pt idx="32">
                  <c:v>1.1318462374274845</c:v>
                </c:pt>
                <c:pt idx="33">
                  <c:v>1.1361020765445409</c:v>
                </c:pt>
                <c:pt idx="34">
                  <c:v>1.1403739179824002</c:v>
                </c:pt>
                <c:pt idx="35">
                  <c:v>1.1446618219111628</c:v>
                </c:pt>
                <c:pt idx="36">
                  <c:v>1.1489658487271754</c:v>
                </c:pt>
                <c:pt idx="37">
                  <c:v>1.1532860590538794</c:v>
                </c:pt>
                <c:pt idx="38">
                  <c:v>1.1576225137426659</c:v>
                </c:pt>
                <c:pt idx="39">
                  <c:v>1.1619752738737317</c:v>
                </c:pt>
                <c:pt idx="40">
                  <c:v>1.1663444007569415</c:v>
                </c:pt>
                <c:pt idx="41">
                  <c:v>1.1707299559326898</c:v>
                </c:pt>
                <c:pt idx="42">
                  <c:v>1.1751320011727682</c:v>
                </c:pt>
                <c:pt idx="43">
                  <c:v>1.1795505984812356</c:v>
                </c:pt>
                <c:pt idx="44">
                  <c:v>1.1839858100952916</c:v>
                </c:pt>
                <c:pt idx="45">
                  <c:v>1.1884376984861531</c:v>
                </c:pt>
                <c:pt idx="46">
                  <c:v>1.1929063263599335</c:v>
                </c:pt>
                <c:pt idx="47">
                  <c:v>1.1973917566585279</c:v>
                </c:pt>
                <c:pt idx="48">
                  <c:v>1.2018940525604964</c:v>
                </c:pt>
                <c:pt idx="49">
                  <c:v>1.2064132774819578</c:v>
                </c:pt>
                <c:pt idx="50">
                  <c:v>1.2109494950774802</c:v>
                </c:pt>
                <c:pt idx="51">
                  <c:v>1.2155027692409779</c:v>
                </c:pt>
                <c:pt idx="52">
                  <c:v>1.2200731641066127</c:v>
                </c:pt>
                <c:pt idx="53">
                  <c:v>1.224660744049695</c:v>
                </c:pt>
                <c:pt idx="54">
                  <c:v>1.2292655736875937</c:v>
                </c:pt>
                <c:pt idx="55">
                  <c:v>1.2338877178806438</c:v>
                </c:pt>
                <c:pt idx="56">
                  <c:v>1.2385272417330595</c:v>
                </c:pt>
                <c:pt idx="57">
                  <c:v>1.2431842105938544</c:v>
                </c:pt>
                <c:pt idx="58">
                  <c:v>1.2478586900577593</c:v>
                </c:pt>
                <c:pt idx="59">
                  <c:v>1.252550745966146</c:v>
                </c:pt>
                <c:pt idx="60">
                  <c:v>1.2572604444079563</c:v>
                </c:pt>
                <c:pt idx="61">
                  <c:v>1.2619878517206322</c:v>
                </c:pt>
                <c:pt idx="62">
                  <c:v>1.2667330344910501</c:v>
                </c:pt>
                <c:pt idx="63">
                  <c:v>1.2714960595564579</c:v>
                </c:pt>
                <c:pt idx="64">
                  <c:v>1.2762769940054188</c:v>
                </c:pt>
                <c:pt idx="65">
                  <c:v>1.2810759051787535</c:v>
                </c:pt>
                <c:pt idx="66">
                  <c:v>1.2858928606704909</c:v>
                </c:pt>
                <c:pt idx="67">
                  <c:v>1.2907279283288182</c:v>
                </c:pt>
                <c:pt idx="68">
                  <c:v>1.2955811762570391</c:v>
                </c:pt>
                <c:pt idx="69">
                  <c:v>1.3004526728145298</c:v>
                </c:pt>
                <c:pt idx="70">
                  <c:v>1.305342486617705</c:v>
                </c:pt>
                <c:pt idx="71">
                  <c:v>1.3102506865409824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525-42D9-824D-8B0C7821C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27551"/>
        <c:axId val="2087980639"/>
      </c:lineChart>
      <c:catAx>
        <c:axId val="38651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978975"/>
        <c:crosses val="autoZero"/>
        <c:auto val="1"/>
        <c:lblAlgn val="ctr"/>
        <c:lblOffset val="100"/>
        <c:noMultiLvlLbl val="0"/>
      </c:catAx>
      <c:valAx>
        <c:axId val="208797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512879"/>
        <c:crosses val="autoZero"/>
        <c:crossBetween val="between"/>
      </c:valAx>
      <c:valAx>
        <c:axId val="2087980639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27551"/>
        <c:crosses val="max"/>
        <c:crossBetween val="between"/>
      </c:valAx>
      <c:catAx>
        <c:axId val="821275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879806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chart" Target="../charts/chart2.xml"/><Relationship Id="rId4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210120</xdr:colOff>
      <xdr:row>12</xdr:row>
      <xdr:rowOff>60960</xdr:rowOff>
    </xdr:from>
    <xdr:to>
      <xdr:col>9</xdr:col>
      <xdr:colOff>91440</xdr:colOff>
      <xdr:row>25</xdr:row>
      <xdr:rowOff>177600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982AEB-400D-4369-88DD-798C2B209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720" y="2072640"/>
          <a:ext cx="5131500" cy="2494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205740</xdr:colOff>
      <xdr:row>26</xdr:row>
      <xdr:rowOff>78794</xdr:rowOff>
    </xdr:from>
    <xdr:to>
      <xdr:col>9</xdr:col>
      <xdr:colOff>127630</xdr:colOff>
      <xdr:row>39</xdr:row>
      <xdr:rowOff>91440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497726-4596-458C-A147-A5111922C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340" y="4650794"/>
          <a:ext cx="5172070" cy="23900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200142</xdr:colOff>
      <xdr:row>40</xdr:row>
      <xdr:rowOff>15240</xdr:rowOff>
    </xdr:from>
    <xdr:to>
      <xdr:col>9</xdr:col>
      <xdr:colOff>129539</xdr:colOff>
      <xdr:row>53</xdr:row>
      <xdr:rowOff>36914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A174AB-591E-433A-9D7F-7DC14F0A73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742" y="7223760"/>
          <a:ext cx="5179577" cy="23991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137160</xdr:colOff>
      <xdr:row>5</xdr:row>
      <xdr:rowOff>83820</xdr:rowOff>
    </xdr:from>
    <xdr:to>
      <xdr:col>29</xdr:col>
      <xdr:colOff>198120</xdr:colOff>
      <xdr:row>23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8E03476-9BF4-467B-BADC-FF62598B7A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129540</xdr:colOff>
      <xdr:row>24</xdr:row>
      <xdr:rowOff>45720</xdr:rowOff>
    </xdr:from>
    <xdr:to>
      <xdr:col>29</xdr:col>
      <xdr:colOff>205740</xdr:colOff>
      <xdr:row>43</xdr:row>
      <xdr:rowOff>83820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EB2B969-E233-4200-BE69-6E982947DA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9146F-DFEC-471C-9216-A6E8DBB3CF0E}">
  <dimension ref="A1:AC82"/>
  <sheetViews>
    <sheetView tabSelected="1" zoomScaleNormal="100" workbookViewId="0">
      <selection activeCell="C17" sqref="C17"/>
    </sheetView>
  </sheetViews>
  <sheetFormatPr baseColWidth="10" defaultColWidth="9.140625" defaultRowHeight="15" x14ac:dyDescent="0.25"/>
  <cols>
    <col min="1" max="1" width="45.85546875" customWidth="1"/>
    <col min="2" max="2" width="11" bestFit="1" customWidth="1"/>
    <col min="5" max="5" width="9.28515625" bestFit="1" customWidth="1"/>
    <col min="6" max="7" width="10.28515625" customWidth="1"/>
    <col min="9" max="9" width="15" customWidth="1"/>
    <col min="10" max="10" width="10.140625" style="5" customWidth="1"/>
    <col min="11" max="12" width="10.5703125" style="5" bestFit="1" customWidth="1"/>
    <col min="13" max="13" width="9.5703125" style="5" bestFit="1" customWidth="1"/>
    <col min="16" max="16" width="8.85546875" style="3"/>
    <col min="17" max="17" width="14.42578125" style="3" customWidth="1"/>
    <col min="18" max="19" width="8.85546875" style="3"/>
    <col min="25" max="25" width="9.5703125" bestFit="1" customWidth="1"/>
    <col min="26" max="26" width="18.85546875" customWidth="1"/>
  </cols>
  <sheetData>
    <row r="1" spans="1:19" x14ac:dyDescent="0.25">
      <c r="F1" t="s">
        <v>9</v>
      </c>
      <c r="G1" t="s">
        <v>10</v>
      </c>
      <c r="J1"/>
    </row>
    <row r="2" spans="1:19" x14ac:dyDescent="0.25">
      <c r="B2" t="s">
        <v>4</v>
      </c>
      <c r="C2">
        <v>40</v>
      </c>
      <c r="E2" t="s">
        <v>2</v>
      </c>
      <c r="F2">
        <v>26.3</v>
      </c>
      <c r="G2">
        <v>42.6</v>
      </c>
      <c r="H2">
        <v>21</v>
      </c>
      <c r="I2">
        <v>32.299999999999997</v>
      </c>
      <c r="J2" s="5">
        <v>39</v>
      </c>
      <c r="K2" s="5">
        <v>42.3</v>
      </c>
      <c r="L2" s="5">
        <v>48</v>
      </c>
      <c r="M2" s="5">
        <v>21.7</v>
      </c>
      <c r="N2" s="5">
        <v>31</v>
      </c>
      <c r="P2" s="12"/>
      <c r="Q2" s="12"/>
      <c r="R2" s="12"/>
      <c r="S2" s="12"/>
    </row>
    <row r="3" spans="1:19" x14ac:dyDescent="0.25">
      <c r="B3" t="s">
        <v>3</v>
      </c>
      <c r="C3">
        <v>80</v>
      </c>
      <c r="E3" t="s">
        <v>1</v>
      </c>
      <c r="F3">
        <v>30</v>
      </c>
      <c r="G3">
        <v>8.5</v>
      </c>
      <c r="H3">
        <v>30</v>
      </c>
      <c r="I3">
        <v>18.5</v>
      </c>
      <c r="J3" s="5">
        <v>10</v>
      </c>
      <c r="K3" s="5">
        <v>10</v>
      </c>
      <c r="L3" s="5">
        <v>10</v>
      </c>
      <c r="M3" s="5">
        <v>30</v>
      </c>
      <c r="N3" s="5">
        <v>21</v>
      </c>
      <c r="P3" s="13"/>
      <c r="Q3" s="13"/>
      <c r="R3" s="12"/>
      <c r="S3" s="12"/>
    </row>
    <row r="4" spans="1:19" x14ac:dyDescent="0.25">
      <c r="B4" t="s">
        <v>5</v>
      </c>
      <c r="C4">
        <v>140</v>
      </c>
      <c r="J4" s="7"/>
      <c r="K4" s="7"/>
      <c r="L4" s="7"/>
      <c r="P4" s="4"/>
      <c r="Q4" s="3" t="s">
        <v>51</v>
      </c>
      <c r="R4" s="4">
        <v>1</v>
      </c>
    </row>
    <row r="5" spans="1:19" x14ac:dyDescent="0.25">
      <c r="B5" t="s">
        <v>48</v>
      </c>
      <c r="C5">
        <v>100</v>
      </c>
      <c r="E5" t="s">
        <v>0</v>
      </c>
      <c r="F5" s="7"/>
      <c r="G5" s="7"/>
      <c r="J5" s="7"/>
      <c r="K5" s="7"/>
      <c r="L5" s="7"/>
      <c r="P5" s="4"/>
      <c r="Q5" s="4" t="s">
        <v>52</v>
      </c>
      <c r="R5" s="4">
        <v>1</v>
      </c>
      <c r="S5" s="4"/>
    </row>
    <row r="6" spans="1:19" x14ac:dyDescent="0.25">
      <c r="B6" t="s">
        <v>8</v>
      </c>
      <c r="C6" s="1">
        <v>0.1</v>
      </c>
      <c r="E6" t="s">
        <v>6</v>
      </c>
      <c r="F6" s="9">
        <f>((F$3*$C$5/F$2)/$C$2)^2*$C$6</f>
        <v>0.81322557793231065</v>
      </c>
      <c r="G6" s="9">
        <f>((G$3*$C$5/G$2)/$C$2)^2*$C$6</f>
        <v>2.4882766867244152E-2</v>
      </c>
      <c r="H6" s="9">
        <f t="shared" ref="H6:N6" si="0">((H$3*100/H$2)/$C$2)^2*$C$6</f>
        <v>1.2755102040816328</v>
      </c>
      <c r="I6" s="9">
        <f t="shared" si="0"/>
        <v>0.20503048049919009</v>
      </c>
      <c r="J6" s="9">
        <f t="shared" si="0"/>
        <v>4.109138724523341E-2</v>
      </c>
      <c r="K6" s="9">
        <f t="shared" si="0"/>
        <v>3.4930056055753958E-2</v>
      </c>
      <c r="L6" s="9">
        <f t="shared" si="0"/>
        <v>2.7126736111111105E-2</v>
      </c>
      <c r="M6" s="9">
        <f t="shared" si="0"/>
        <v>1.1945464970587609</v>
      </c>
      <c r="N6" s="9">
        <f t="shared" si="0"/>
        <v>0.28681061394380847</v>
      </c>
      <c r="O6" s="10"/>
      <c r="P6" s="4"/>
      <c r="Q6" s="4" t="s">
        <v>53</v>
      </c>
      <c r="R6" s="4">
        <v>1</v>
      </c>
      <c r="S6" s="4"/>
    </row>
    <row r="7" spans="1:19" x14ac:dyDescent="0.25">
      <c r="E7" t="s">
        <v>7</v>
      </c>
      <c r="F7" s="9">
        <f>((F$3*$C$5/F$2)/$C$3)^2*$C$6</f>
        <v>0.20330639448307766</v>
      </c>
      <c r="G7" s="9">
        <f t="shared" ref="G7:N7" si="1">((G$3*100/G$2)/$C$3)^2*$C$6</f>
        <v>6.220691716811038E-3</v>
      </c>
      <c r="H7" s="9">
        <f t="shared" si="1"/>
        <v>0.31887755102040821</v>
      </c>
      <c r="I7" s="9">
        <f t="shared" si="1"/>
        <v>5.1257620124797523E-2</v>
      </c>
      <c r="J7" s="9">
        <f t="shared" si="1"/>
        <v>1.0272846811308353E-2</v>
      </c>
      <c r="K7" s="9">
        <f t="shared" si="1"/>
        <v>8.7325140139384895E-3</v>
      </c>
      <c r="L7" s="9">
        <f t="shared" si="1"/>
        <v>6.7816840277777762E-3</v>
      </c>
      <c r="M7" s="9">
        <f t="shared" si="1"/>
        <v>0.29863662426469023</v>
      </c>
      <c r="N7" s="9">
        <f t="shared" si="1"/>
        <v>7.1702653485952117E-2</v>
      </c>
      <c r="O7" s="10"/>
      <c r="P7" s="4"/>
      <c r="Q7" s="4" t="s">
        <v>54</v>
      </c>
      <c r="R7" s="4">
        <v>1</v>
      </c>
      <c r="S7" s="4"/>
    </row>
    <row r="8" spans="1:19" x14ac:dyDescent="0.25">
      <c r="E8" t="s">
        <v>5</v>
      </c>
      <c r="F8" s="9">
        <f>((F$3*$C$5/F$2)/$C$4)^2*$C$6</f>
        <v>6.6385761463862089E-2</v>
      </c>
      <c r="G8" s="9">
        <f t="shared" ref="G8:N8" si="2">((G$3*100/G$2)/$C$4)^2*$C$6</f>
        <v>2.0312462748770738E-3</v>
      </c>
      <c r="H8" s="9">
        <f t="shared" si="2"/>
        <v>0.10412328196584758</v>
      </c>
      <c r="I8" s="9">
        <f t="shared" si="2"/>
        <v>1.6737182081566538E-2</v>
      </c>
      <c r="J8" s="9">
        <f t="shared" si="2"/>
        <v>3.3543989587945643E-3</v>
      </c>
      <c r="K8" s="9">
        <f t="shared" si="2"/>
        <v>2.8514331474084869E-3</v>
      </c>
      <c r="L8" s="9">
        <f t="shared" si="2"/>
        <v>2.2144274376417234E-3</v>
      </c>
      <c r="M8" s="9">
        <f t="shared" si="2"/>
        <v>9.7513999759898856E-2</v>
      </c>
      <c r="N8" s="9">
        <f t="shared" si="2"/>
        <v>2.3413111342351717E-2</v>
      </c>
      <c r="O8" s="10"/>
      <c r="P8" s="4"/>
      <c r="Q8" s="4" t="s">
        <v>55</v>
      </c>
      <c r="R8" s="4">
        <v>1</v>
      </c>
      <c r="S8" s="4"/>
    </row>
    <row r="9" spans="1:19" x14ac:dyDescent="0.25">
      <c r="P9" s="4"/>
      <c r="Q9" s="4" t="s">
        <v>56</v>
      </c>
      <c r="R9" s="4">
        <v>1</v>
      </c>
      <c r="S9" s="4"/>
    </row>
    <row r="10" spans="1:19" x14ac:dyDescent="0.25">
      <c r="P10" s="4"/>
      <c r="Q10" s="4" t="s">
        <v>57</v>
      </c>
      <c r="R10" s="4">
        <v>1</v>
      </c>
      <c r="S10" s="4"/>
    </row>
    <row r="11" spans="1:19" x14ac:dyDescent="0.25">
      <c r="F11" t="s">
        <v>66</v>
      </c>
      <c r="G11" t="s">
        <v>67</v>
      </c>
      <c r="H11" t="s">
        <v>68</v>
      </c>
      <c r="I11" t="s">
        <v>69</v>
      </c>
      <c r="P11" s="4"/>
      <c r="Q11" s="4" t="s">
        <v>55</v>
      </c>
      <c r="R11" s="4">
        <v>1</v>
      </c>
      <c r="S11" s="4"/>
    </row>
    <row r="12" spans="1:19" x14ac:dyDescent="0.25">
      <c r="B12" t="s">
        <v>4</v>
      </c>
      <c r="C12">
        <v>40</v>
      </c>
      <c r="E12" t="s">
        <v>2</v>
      </c>
      <c r="F12">
        <v>37.4</v>
      </c>
      <c r="G12">
        <v>41.1</v>
      </c>
      <c r="H12">
        <v>38.700000000000003</v>
      </c>
      <c r="I12">
        <f>H12*1.1</f>
        <v>42.570000000000007</v>
      </c>
      <c r="K12" s="5" t="s">
        <v>28</v>
      </c>
      <c r="P12" s="4"/>
      <c r="Q12" s="4"/>
      <c r="R12" s="4"/>
      <c r="S12" s="4"/>
    </row>
    <row r="13" spans="1:19" x14ac:dyDescent="0.25">
      <c r="B13" t="s">
        <v>3</v>
      </c>
      <c r="C13">
        <v>80</v>
      </c>
      <c r="E13" t="s">
        <v>1</v>
      </c>
      <c r="F13">
        <v>13.9</v>
      </c>
      <c r="G13">
        <v>9.3000000000000007</v>
      </c>
      <c r="H13">
        <v>9.3000000000000007</v>
      </c>
      <c r="I13">
        <f>H13*0.93</f>
        <v>8.6490000000000009</v>
      </c>
      <c r="J13" s="5" t="s">
        <v>24</v>
      </c>
      <c r="K13" s="5">
        <v>100</v>
      </c>
      <c r="L13" s="5">
        <v>78.400000000000006</v>
      </c>
      <c r="M13" s="5">
        <v>62.5</v>
      </c>
      <c r="P13" s="4"/>
      <c r="Q13" s="4"/>
      <c r="R13" s="4"/>
      <c r="S13" s="4"/>
    </row>
    <row r="14" spans="1:19" x14ac:dyDescent="0.25">
      <c r="B14" t="s">
        <v>5</v>
      </c>
      <c r="C14">
        <v>140</v>
      </c>
      <c r="J14" s="5" t="s">
        <v>25</v>
      </c>
      <c r="K14" s="5">
        <v>16</v>
      </c>
      <c r="L14" s="5">
        <v>5.6</v>
      </c>
      <c r="M14" s="5">
        <v>5.6</v>
      </c>
      <c r="P14" s="4"/>
      <c r="Q14" s="4"/>
      <c r="R14" s="4"/>
      <c r="S14" s="4"/>
    </row>
    <row r="15" spans="1:19" x14ac:dyDescent="0.25">
      <c r="A15" t="s">
        <v>70</v>
      </c>
      <c r="B15" t="s">
        <v>48</v>
      </c>
      <c r="C15">
        <v>100</v>
      </c>
      <c r="E15" t="s">
        <v>0</v>
      </c>
      <c r="J15" s="5" t="s">
        <v>26</v>
      </c>
      <c r="K15" s="5">
        <v>20388</v>
      </c>
      <c r="L15" s="5">
        <v>14856</v>
      </c>
      <c r="M15" s="5">
        <v>5599</v>
      </c>
      <c r="P15" s="4"/>
      <c r="Q15" s="4"/>
      <c r="R15" s="4"/>
      <c r="S15" s="4"/>
    </row>
    <row r="16" spans="1:19" x14ac:dyDescent="0.25">
      <c r="A16">
        <f>F22/F24</f>
        <v>48.999999999999993</v>
      </c>
      <c r="B16" t="s">
        <v>8</v>
      </c>
      <c r="C16" s="1">
        <v>0.1</v>
      </c>
      <c r="E16" t="s">
        <v>6</v>
      </c>
      <c r="F16" s="2">
        <f>(($F$13*$C$15/$F$12)/C12)^2*$C$16</f>
        <v>8.6330928822671502E-2</v>
      </c>
      <c r="G16" s="2">
        <f>((G$13*$C$15/G$12)/$C$12)^2*$C$6</f>
        <v>3.200090574884118E-2</v>
      </c>
      <c r="H16" s="2">
        <f>((H$13*$C$15/H$12)/$C$12)^2*$C$6</f>
        <v>3.6093083348356467E-2</v>
      </c>
      <c r="I16" s="2">
        <f>((I$13*$C$15/I$12)/$C$12)^2*$C$6</f>
        <v>2.5799097345449187E-2</v>
      </c>
      <c r="J16" s="5" t="s">
        <v>27</v>
      </c>
      <c r="K16" s="5">
        <v>770</v>
      </c>
      <c r="L16" s="5">
        <v>460</v>
      </c>
      <c r="M16" s="5">
        <v>160</v>
      </c>
      <c r="P16" s="4"/>
      <c r="Q16" s="4"/>
      <c r="R16" s="4"/>
      <c r="S16" s="4"/>
    </row>
    <row r="17" spans="1:29" x14ac:dyDescent="0.25">
      <c r="A17" t="s">
        <v>49</v>
      </c>
      <c r="B17" s="5"/>
      <c r="C17" s="5"/>
      <c r="D17" s="5"/>
      <c r="E17" t="s">
        <v>7</v>
      </c>
      <c r="F17" s="2">
        <f>(($F$13*$C$15/$F$12)/C13)^2*$C$6</f>
        <v>2.1582732205667875E-2</v>
      </c>
      <c r="G17" s="2">
        <f>((G$13*$C$15/G$12)/$C$13)^2*$C$6</f>
        <v>8.0002264372102949E-3</v>
      </c>
      <c r="H17" s="2">
        <f>((H$13*$C$15/H$12)/$C$13)^2*$C$6</f>
        <v>9.0232708370891167E-3</v>
      </c>
      <c r="I17" s="2">
        <f>((I$13*$C$15/I$12)/$C$13)^2*$C$6</f>
        <v>6.4497743363622967E-3</v>
      </c>
      <c r="J17" s="5" t="s">
        <v>29</v>
      </c>
      <c r="K17" s="5">
        <f>K13/K$16</f>
        <v>0.12987012987012986</v>
      </c>
      <c r="L17" s="5">
        <f t="shared" ref="L17:M17" si="3">L13/L$16</f>
        <v>0.17043478260869566</v>
      </c>
      <c r="M17" s="5">
        <f t="shared" si="3"/>
        <v>0.390625</v>
      </c>
      <c r="P17" s="4"/>
      <c r="Q17" s="4"/>
      <c r="R17" s="4"/>
      <c r="S17" s="4"/>
    </row>
    <row r="18" spans="1:29" x14ac:dyDescent="0.25">
      <c r="A18">
        <f>G22/F24</f>
        <v>7.1050000000000004</v>
      </c>
      <c r="B18" s="5"/>
      <c r="C18" s="5"/>
      <c r="D18" s="5"/>
      <c r="E18" t="s">
        <v>5</v>
      </c>
      <c r="F18" s="2">
        <f>(($F$13*$C$15/$F$12)/C14)^2*$C$6</f>
        <v>7.0474227610344085E-3</v>
      </c>
      <c r="G18" s="2">
        <f>((G$13*$C$15/G$12)/$C$14)^2*$C$6</f>
        <v>2.6123188366400968E-3</v>
      </c>
      <c r="H18" s="2">
        <f>((H$13*$C$15/H$12)/$C$14)^2*$C$6</f>
        <v>2.9463741508862426E-3</v>
      </c>
      <c r="I18" s="2">
        <f>((I$13*$C$15/I$12)/$C$14)^2*$C$6</f>
        <v>2.1060487628938112E-3</v>
      </c>
      <c r="K18" s="5">
        <f t="shared" ref="K18:M20" si="4">K14/K$16</f>
        <v>2.0779220779220779E-2</v>
      </c>
      <c r="L18" s="5">
        <f t="shared" si="4"/>
        <v>1.2173913043478261E-2</v>
      </c>
      <c r="M18" s="5">
        <f t="shared" si="4"/>
        <v>3.4999999999999996E-2</v>
      </c>
      <c r="P18" s="4"/>
      <c r="Q18" s="4"/>
      <c r="R18" s="4"/>
      <c r="S18" s="4"/>
    </row>
    <row r="19" spans="1:29" x14ac:dyDescent="0.25">
      <c r="A19" t="s">
        <v>70</v>
      </c>
      <c r="B19" s="5"/>
      <c r="C19" s="5"/>
      <c r="D19" s="5"/>
      <c r="F19" s="3">
        <f>F16/F17</f>
        <v>4</v>
      </c>
      <c r="G19" s="3">
        <f>G16/G17</f>
        <v>4</v>
      </c>
      <c r="H19" s="3">
        <f>H16/H17</f>
        <v>4</v>
      </c>
      <c r="I19" s="3">
        <f>I16/I17</f>
        <v>4</v>
      </c>
      <c r="K19" s="5">
        <f t="shared" si="4"/>
        <v>26.477922077922077</v>
      </c>
      <c r="L19" s="5">
        <f t="shared" si="4"/>
        <v>32.295652173913041</v>
      </c>
      <c r="M19" s="5">
        <f t="shared" si="4"/>
        <v>34.993749999999999</v>
      </c>
      <c r="P19" s="4"/>
      <c r="Q19" s="4" t="s">
        <v>74</v>
      </c>
      <c r="R19" s="4">
        <v>8</v>
      </c>
      <c r="S19" s="4"/>
    </row>
    <row r="20" spans="1:29" x14ac:dyDescent="0.25">
      <c r="A20">
        <f>F22/F24*(1-0.95*(1-5/20))</f>
        <v>14.087500000000002</v>
      </c>
      <c r="B20" s="5"/>
      <c r="C20" s="5">
        <f>(1-0.95*(1-7/12))</f>
        <v>0.60416666666666674</v>
      </c>
      <c r="D20" s="5"/>
      <c r="F20" s="11">
        <f>MAX(F18/F16,F18)</f>
        <v>8.1632653061224497E-2</v>
      </c>
      <c r="G20" s="11">
        <f>G18/G16</f>
        <v>8.1632653061224511E-2</v>
      </c>
      <c r="H20" s="11">
        <f>H18/H16</f>
        <v>8.1632653061224497E-2</v>
      </c>
      <c r="K20" s="5">
        <f t="shared" si="4"/>
        <v>1</v>
      </c>
      <c r="L20" s="5">
        <f t="shared" si="4"/>
        <v>1</v>
      </c>
      <c r="M20" s="5">
        <f t="shared" si="4"/>
        <v>1</v>
      </c>
      <c r="P20" s="4"/>
      <c r="Q20" s="4" t="s">
        <v>75</v>
      </c>
      <c r="R20" s="4">
        <v>15</v>
      </c>
      <c r="S20" s="4"/>
      <c r="U20">
        <f>IF(P23&gt;R19,1-0.95*(1-$R$19/P23),1)</f>
        <v>1</v>
      </c>
    </row>
    <row r="21" spans="1:29" x14ac:dyDescent="0.25">
      <c r="B21" t="s">
        <v>11</v>
      </c>
      <c r="E21" t="s">
        <v>45</v>
      </c>
      <c r="F21" t="s">
        <v>65</v>
      </c>
      <c r="G21" t="s">
        <v>64</v>
      </c>
      <c r="J21" s="5">
        <f>H16/I16</f>
        <v>1.3990056653948431</v>
      </c>
      <c r="K21" s="5">
        <f>1.4/1.25</f>
        <v>1.1199999999999999</v>
      </c>
      <c r="P21" s="4"/>
      <c r="Q21" s="4" t="s">
        <v>76</v>
      </c>
      <c r="R21" s="4">
        <v>50</v>
      </c>
      <c r="S21" s="4"/>
    </row>
    <row r="22" spans="1:29" x14ac:dyDescent="0.25">
      <c r="B22" t="s">
        <v>4</v>
      </c>
      <c r="C22">
        <v>1</v>
      </c>
      <c r="E22" s="3">
        <f>F19</f>
        <v>4</v>
      </c>
      <c r="F22">
        <f>E22*C23/C22</f>
        <v>4</v>
      </c>
      <c r="G22">
        <f>F22*(1-0.95*(1-7/70))</f>
        <v>0.58000000000000007</v>
      </c>
      <c r="P22" s="4" t="s">
        <v>73</v>
      </c>
      <c r="Q22" s="4" t="s">
        <v>4</v>
      </c>
      <c r="R22" s="4" t="s">
        <v>39</v>
      </c>
      <c r="S22" s="4" t="s">
        <v>3</v>
      </c>
      <c r="T22" s="4" t="s">
        <v>39</v>
      </c>
      <c r="U22" s="4" t="s">
        <v>44</v>
      </c>
      <c r="V22" s="4" t="s">
        <v>40</v>
      </c>
      <c r="W22" s="4" t="s">
        <v>2</v>
      </c>
      <c r="X22" s="4" t="s">
        <v>41</v>
      </c>
      <c r="Y22" s="4" t="s">
        <v>42</v>
      </c>
      <c r="Z22" s="4" t="s">
        <v>72</v>
      </c>
      <c r="AA22" s="4" t="s">
        <v>77</v>
      </c>
      <c r="AB22" s="4" t="s">
        <v>78</v>
      </c>
      <c r="AC22" s="4" t="s">
        <v>79</v>
      </c>
    </row>
    <row r="23" spans="1:29" x14ac:dyDescent="0.25">
      <c r="B23" t="s">
        <v>3</v>
      </c>
      <c r="C23">
        <v>1</v>
      </c>
      <c r="E23">
        <v>1</v>
      </c>
      <c r="F23">
        <f>E23</f>
        <v>1</v>
      </c>
      <c r="G23">
        <v>1</v>
      </c>
      <c r="H23" t="s">
        <v>71</v>
      </c>
      <c r="O23" s="4" t="s">
        <v>43</v>
      </c>
      <c r="P23" s="3">
        <v>1E-3</v>
      </c>
      <c r="Q23" s="4">
        <v>0</v>
      </c>
      <c r="R23" s="4">
        <v>0</v>
      </c>
      <c r="S23" s="4">
        <v>31.5</v>
      </c>
      <c r="T23" s="4">
        <v>22</v>
      </c>
      <c r="U23" s="4">
        <v>0</v>
      </c>
      <c r="V23" s="4">
        <v>154</v>
      </c>
      <c r="W23" s="4">
        <v>37.200000000000003</v>
      </c>
      <c r="X23" s="4">
        <v>18.5</v>
      </c>
      <c r="Y23" s="4">
        <v>3760</v>
      </c>
      <c r="Z23">
        <f>(($X23*$C$15/$W23)/$C$12)^2*$C$16*V23/Y23/IF($R$19&lt;P23,1-0.95*(1-$R$19/P23),1)</f>
        <v>6.3309731301183503E-3</v>
      </c>
      <c r="AA23">
        <f>(Q23*$F$22*(1-0.95*(1-R23/$R$20))+S23*$F$23*(1-0.95*(1-T23/$R$20))+U23*$F$24*1)/Y23</f>
        <v>1.2091755319148936E-2</v>
      </c>
      <c r="AB23">
        <f>(Q23*$F$22*1-0.95+S23*$F$23+U23*$F$24*1)/Y23</f>
        <v>8.1250000000000003E-3</v>
      </c>
      <c r="AC23">
        <f>(Q23*$F$22*(1-0.95*(1-R23/$R$21))+S23*$F$23*(1-0.95*(1-T23/$R$21))+U23*$F$24*1)/Y23</f>
        <v>3.9207446808510633E-3</v>
      </c>
    </row>
    <row r="24" spans="1:29" x14ac:dyDescent="0.25">
      <c r="B24" t="s">
        <v>5</v>
      </c>
      <c r="C24">
        <v>1</v>
      </c>
      <c r="E24">
        <f>F20</f>
        <v>8.1632653061224497E-2</v>
      </c>
      <c r="F24">
        <f>E24/C24</f>
        <v>8.1632653061224497E-2</v>
      </c>
      <c r="G24">
        <f>E24/C24</f>
        <v>8.1632653061224497E-2</v>
      </c>
      <c r="M24" s="5">
        <v>1</v>
      </c>
      <c r="O24" s="4" t="s">
        <v>61</v>
      </c>
      <c r="P24" s="3">
        <v>15</v>
      </c>
      <c r="Q24" s="4">
        <v>40.700000000000003</v>
      </c>
      <c r="R24" s="4">
        <v>8</v>
      </c>
      <c r="S24" s="4">
        <v>0</v>
      </c>
      <c r="T24" s="4">
        <v>0</v>
      </c>
      <c r="U24" s="4">
        <v>0</v>
      </c>
      <c r="V24" s="4">
        <v>143</v>
      </c>
      <c r="W24" s="4">
        <v>33.200000000000003</v>
      </c>
      <c r="X24" s="4">
        <v>15</v>
      </c>
      <c r="Y24" s="4">
        <v>5143</v>
      </c>
      <c r="Z24">
        <f t="shared" ref="Z24:Z32" si="5">(($X24*$C$15/$W24)/$C$12)^2*$C$16*V24/Y24/IF($R$19&lt;P24,1-0.95*(1-$R$19/P24),1)</f>
        <v>6.3725120411830209E-3</v>
      </c>
      <c r="AA24">
        <f t="shared" ref="AA24:AA32" si="6">(Q24*$F$22*(1-0.95*(1-R24/$R$20))+S24*$F$23*(1-0.95*(1-T24/$R$20))+U24*$F$24*1)/Y24</f>
        <v>1.7621103117505994E-2</v>
      </c>
      <c r="AB24">
        <f t="shared" ref="AB24:AB32" si="7">(Q24*$F$22*1-0.95+S24*$F$23+U24*$F$24*1)/Y24</f>
        <v>3.1469959167800897E-2</v>
      </c>
      <c r="AC24">
        <f t="shared" ref="AC24:AC32" si="8">(Q24*$F$22*(1-0.95*(1-R24/$R$21))+S24*$F$23*(1-0.95*(1-T24/$R$21))+U24*$F$24*1)/Y24</f>
        <v>6.3942446043165485E-3</v>
      </c>
    </row>
    <row r="25" spans="1:29" x14ac:dyDescent="0.25">
      <c r="D25" t="s">
        <v>63</v>
      </c>
      <c r="F25" t="s">
        <v>50</v>
      </c>
      <c r="G25">
        <f>G23/G24</f>
        <v>12.249999999999998</v>
      </c>
      <c r="M25" s="5">
        <v>2</v>
      </c>
      <c r="O25" s="4" t="s">
        <v>60</v>
      </c>
      <c r="P25" s="3">
        <v>1E-3</v>
      </c>
      <c r="Q25" s="4">
        <v>6.3</v>
      </c>
      <c r="R25" s="4">
        <v>5</v>
      </c>
      <c r="S25" s="4">
        <v>0</v>
      </c>
      <c r="T25" s="4">
        <v>0</v>
      </c>
      <c r="U25" s="4">
        <v>120.9</v>
      </c>
      <c r="V25" s="4">
        <v>50</v>
      </c>
      <c r="W25" s="4">
        <v>44.1</v>
      </c>
      <c r="X25" s="4">
        <v>9.3000000000000007</v>
      </c>
      <c r="Y25" s="4">
        <v>1080</v>
      </c>
      <c r="Z25">
        <f t="shared" si="5"/>
        <v>1.286811650838214E-3</v>
      </c>
      <c r="AA25">
        <f t="shared" si="6"/>
        <v>1.769387755102041E-2</v>
      </c>
      <c r="AB25">
        <f t="shared" si="7"/>
        <v>3.1592025699168552E-2</v>
      </c>
      <c r="AC25">
        <f t="shared" si="8"/>
        <v>1.2521655328798188E-2</v>
      </c>
    </row>
    <row r="26" spans="1:29" x14ac:dyDescent="0.25">
      <c r="B26" t="s">
        <v>30</v>
      </c>
      <c r="M26" s="5">
        <v>3</v>
      </c>
      <c r="O26" s="4" t="s">
        <v>46</v>
      </c>
      <c r="P26" s="3">
        <v>1E-3</v>
      </c>
      <c r="Q26" s="4">
        <v>2.5</v>
      </c>
      <c r="R26" s="4">
        <v>2</v>
      </c>
      <c r="S26" s="4">
        <v>0</v>
      </c>
      <c r="T26" s="4">
        <v>0</v>
      </c>
      <c r="U26" s="4">
        <v>0</v>
      </c>
      <c r="V26" s="4">
        <v>40</v>
      </c>
      <c r="W26" s="4">
        <v>39.299999999999997</v>
      </c>
      <c r="X26" s="4">
        <v>10</v>
      </c>
      <c r="Y26" s="4">
        <v>666</v>
      </c>
      <c r="Z26">
        <f t="shared" si="5"/>
        <v>2.4304163534589118E-3</v>
      </c>
      <c r="AA26">
        <f t="shared" si="6"/>
        <v>2.6526526526526521E-3</v>
      </c>
      <c r="AB26">
        <f t="shared" si="7"/>
        <v>1.358858858858859E-2</v>
      </c>
      <c r="AC26">
        <f t="shared" si="8"/>
        <v>1.3213213213213225E-3</v>
      </c>
    </row>
    <row r="27" spans="1:29" x14ac:dyDescent="0.25">
      <c r="B27" t="s">
        <v>31</v>
      </c>
      <c r="O27" s="4" t="s">
        <v>47</v>
      </c>
      <c r="P27" s="3">
        <v>1E-3</v>
      </c>
      <c r="Q27" s="4">
        <v>36.700000000000003</v>
      </c>
      <c r="R27" s="4">
        <v>7</v>
      </c>
      <c r="S27" s="4">
        <v>67.2</v>
      </c>
      <c r="T27" s="4">
        <v>38.6</v>
      </c>
      <c r="U27" s="4">
        <v>0</v>
      </c>
      <c r="V27" s="4">
        <v>493.5</v>
      </c>
      <c r="W27" s="4">
        <v>27.5</v>
      </c>
      <c r="X27" s="4">
        <v>30</v>
      </c>
      <c r="Y27" s="4">
        <v>12460</v>
      </c>
      <c r="Z27">
        <f t="shared" si="5"/>
        <v>2.945955984771103E-2</v>
      </c>
      <c r="AA27">
        <f t="shared" si="6"/>
        <v>1.9266688068485822E-2</v>
      </c>
      <c r="AB27">
        <f t="shared" si="7"/>
        <v>1.7098715890850723E-2</v>
      </c>
      <c r="AC27">
        <f t="shared" si="8"/>
        <v>6.3811300160513656E-3</v>
      </c>
    </row>
    <row r="28" spans="1:29" x14ac:dyDescent="0.25">
      <c r="B28" t="s">
        <v>32</v>
      </c>
      <c r="O28" s="4" t="s">
        <v>62</v>
      </c>
      <c r="P28" s="3">
        <v>1E-3</v>
      </c>
      <c r="Q28" s="4">
        <v>0</v>
      </c>
      <c r="R28" s="4">
        <v>0</v>
      </c>
      <c r="S28" s="4">
        <v>31.5</v>
      </c>
      <c r="T28" s="4">
        <v>22</v>
      </c>
      <c r="U28" s="4">
        <v>0</v>
      </c>
      <c r="V28" s="4">
        <v>154</v>
      </c>
      <c r="W28" s="4">
        <v>37.200000000000003</v>
      </c>
      <c r="X28" s="4">
        <v>18.5</v>
      </c>
      <c r="Y28" s="4">
        <v>3760</v>
      </c>
      <c r="Z28">
        <f t="shared" si="5"/>
        <v>6.3309731301183503E-3</v>
      </c>
      <c r="AA28">
        <f t="shared" si="6"/>
        <v>1.2091755319148936E-2</v>
      </c>
      <c r="AB28">
        <f t="shared" si="7"/>
        <v>8.1250000000000003E-3</v>
      </c>
      <c r="AC28">
        <f t="shared" si="8"/>
        <v>3.9207446808510633E-3</v>
      </c>
    </row>
    <row r="29" spans="1:29" x14ac:dyDescent="0.25">
      <c r="B29" t="s">
        <v>33</v>
      </c>
      <c r="K29" s="5">
        <v>257</v>
      </c>
      <c r="L29" s="5" cm="1">
        <f t="array" ref="L29:L48">_xlfn._xlws.SORT(K29:K48)</f>
        <v>209</v>
      </c>
      <c r="O29" s="4" t="s">
        <v>61</v>
      </c>
      <c r="P29" s="3">
        <v>1E-3</v>
      </c>
      <c r="Q29" s="4">
        <v>35</v>
      </c>
      <c r="R29" s="4">
        <v>9</v>
      </c>
      <c r="S29" s="4">
        <v>0</v>
      </c>
      <c r="T29" s="4">
        <v>0</v>
      </c>
      <c r="U29" s="4">
        <v>0</v>
      </c>
      <c r="V29" s="4">
        <v>130</v>
      </c>
      <c r="W29" s="4">
        <v>37.5</v>
      </c>
      <c r="X29" s="4">
        <v>15</v>
      </c>
      <c r="Y29" s="4">
        <v>3260</v>
      </c>
      <c r="Z29">
        <f t="shared" si="5"/>
        <v>3.9877300613496936E-3</v>
      </c>
      <c r="AA29">
        <f t="shared" si="6"/>
        <v>2.6625766871165642E-2</v>
      </c>
      <c r="AB29">
        <f t="shared" si="7"/>
        <v>4.2653374233128837E-2</v>
      </c>
      <c r="AC29">
        <f t="shared" si="8"/>
        <v>9.4907975460122689E-3</v>
      </c>
    </row>
    <row r="30" spans="1:29" x14ac:dyDescent="0.25">
      <c r="B30" t="s">
        <v>34</v>
      </c>
      <c r="K30" s="5">
        <v>240</v>
      </c>
      <c r="L30" s="5">
        <v>210</v>
      </c>
      <c r="O30" s="4" t="s">
        <v>60</v>
      </c>
      <c r="P30" s="3">
        <v>1E-3</v>
      </c>
      <c r="Q30" s="4">
        <v>2.5</v>
      </c>
      <c r="R30" s="4">
        <v>2</v>
      </c>
      <c r="S30" s="4">
        <v>0</v>
      </c>
      <c r="T30" s="4">
        <v>0</v>
      </c>
      <c r="U30" s="4">
        <v>104</v>
      </c>
      <c r="V30" s="4">
        <v>50</v>
      </c>
      <c r="W30" s="4">
        <v>40.5</v>
      </c>
      <c r="X30" s="4">
        <v>10</v>
      </c>
      <c r="Y30" s="4">
        <v>936</v>
      </c>
      <c r="Z30">
        <f t="shared" si="5"/>
        <v>2.0354672846671015E-3</v>
      </c>
      <c r="AA30">
        <f t="shared" si="6"/>
        <v>1.0957759172044886E-2</v>
      </c>
      <c r="AB30">
        <f t="shared" si="7"/>
        <v>1.8739098203383917E-2</v>
      </c>
      <c r="AC30">
        <f t="shared" si="8"/>
        <v>1.0010465724751441E-2</v>
      </c>
    </row>
    <row r="31" spans="1:29" x14ac:dyDescent="0.25">
      <c r="B31" t="s">
        <v>35</v>
      </c>
      <c r="K31" s="5">
        <v>212</v>
      </c>
      <c r="L31" s="5">
        <v>212</v>
      </c>
      <c r="O31" s="4" t="s">
        <v>59</v>
      </c>
      <c r="P31" s="3">
        <v>1E-3</v>
      </c>
      <c r="Q31" s="4">
        <v>2.5</v>
      </c>
      <c r="R31" s="4">
        <v>2</v>
      </c>
      <c r="S31" s="4">
        <v>0</v>
      </c>
      <c r="T31" s="4">
        <v>0</v>
      </c>
      <c r="U31" s="4">
        <v>0</v>
      </c>
      <c r="V31" s="4">
        <v>50</v>
      </c>
      <c r="W31" s="4">
        <v>39.299999999999997</v>
      </c>
      <c r="X31" s="4">
        <v>10</v>
      </c>
      <c r="Y31" s="4">
        <v>666</v>
      </c>
      <c r="Z31">
        <f t="shared" si="5"/>
        <v>3.0380204418236395E-3</v>
      </c>
      <c r="AA31">
        <f t="shared" si="6"/>
        <v>2.6526526526526521E-3</v>
      </c>
      <c r="AB31">
        <f t="shared" si="7"/>
        <v>1.358858858858859E-2</v>
      </c>
      <c r="AC31">
        <f t="shared" si="8"/>
        <v>1.3213213213213225E-3</v>
      </c>
    </row>
    <row r="32" spans="1:29" x14ac:dyDescent="0.25">
      <c r="B32" t="s">
        <v>36</v>
      </c>
      <c r="K32" s="5">
        <v>247</v>
      </c>
      <c r="L32" s="5">
        <v>228</v>
      </c>
      <c r="O32" s="4" t="s">
        <v>58</v>
      </c>
      <c r="P32" s="3">
        <v>1E-3</v>
      </c>
      <c r="Q32" s="4">
        <v>36.700000000000003</v>
      </c>
      <c r="R32" s="4">
        <v>7</v>
      </c>
      <c r="S32" s="4">
        <v>67.2</v>
      </c>
      <c r="T32" s="4">
        <v>38.6</v>
      </c>
      <c r="U32" s="4">
        <v>0</v>
      </c>
      <c r="V32" s="4">
        <v>493.5</v>
      </c>
      <c r="W32" s="4">
        <v>27.5</v>
      </c>
      <c r="X32" s="4">
        <v>30</v>
      </c>
      <c r="Y32" s="4">
        <v>12460</v>
      </c>
      <c r="Z32">
        <f t="shared" si="5"/>
        <v>2.945955984771103E-2</v>
      </c>
      <c r="AA32">
        <f t="shared" si="6"/>
        <v>1.9266688068485822E-2</v>
      </c>
      <c r="AB32">
        <f t="shared" si="7"/>
        <v>1.7098715890850723E-2</v>
      </c>
      <c r="AC32">
        <f t="shared" si="8"/>
        <v>6.3811300160513656E-3</v>
      </c>
    </row>
    <row r="33" spans="1:19" x14ac:dyDescent="0.25">
      <c r="B33" t="s">
        <v>37</v>
      </c>
      <c r="K33" s="5">
        <v>251</v>
      </c>
      <c r="L33" s="5">
        <v>229</v>
      </c>
      <c r="P33" s="4"/>
      <c r="Q33" s="4"/>
      <c r="R33" s="4"/>
      <c r="S33" s="4"/>
    </row>
    <row r="34" spans="1:19" x14ac:dyDescent="0.25">
      <c r="B34" t="s">
        <v>38</v>
      </c>
      <c r="K34" s="5">
        <v>253</v>
      </c>
      <c r="L34" s="5">
        <v>230</v>
      </c>
      <c r="P34" s="4"/>
      <c r="Q34" s="4"/>
      <c r="R34" s="4"/>
      <c r="S34" s="4"/>
    </row>
    <row r="35" spans="1:19" x14ac:dyDescent="0.25">
      <c r="K35" s="5">
        <v>238</v>
      </c>
      <c r="L35" s="5">
        <v>231</v>
      </c>
      <c r="P35" s="4"/>
      <c r="Q35" s="4"/>
      <c r="R35" s="4"/>
      <c r="S35" s="4"/>
    </row>
    <row r="36" spans="1:19" x14ac:dyDescent="0.25">
      <c r="A36">
        <v>1918</v>
      </c>
      <c r="B36">
        <v>16.399999999999999</v>
      </c>
      <c r="C36">
        <f>B36/A36</f>
        <v>8.5505735140771633E-3</v>
      </c>
      <c r="F36">
        <f>120/15</f>
        <v>8</v>
      </c>
      <c r="G36">
        <v>936</v>
      </c>
      <c r="H36">
        <f>F36/G36</f>
        <v>8.5470085470085479E-3</v>
      </c>
      <c r="K36" s="5">
        <v>231</v>
      </c>
      <c r="L36" s="5">
        <v>232</v>
      </c>
      <c r="P36" s="4"/>
      <c r="Q36" s="4"/>
      <c r="R36" s="4"/>
      <c r="S36" s="4"/>
    </row>
    <row r="37" spans="1:19" x14ac:dyDescent="0.25">
      <c r="A37">
        <v>7409</v>
      </c>
      <c r="B37">
        <v>5.2</v>
      </c>
      <c r="C37">
        <f>B37/A37</f>
        <v>7.0184910244297483E-4</v>
      </c>
      <c r="F37">
        <v>40</v>
      </c>
      <c r="G37">
        <v>5000</v>
      </c>
      <c r="H37">
        <f>F37/G37</f>
        <v>8.0000000000000002E-3</v>
      </c>
      <c r="K37" s="5">
        <v>228</v>
      </c>
      <c r="L37" s="5">
        <v>238</v>
      </c>
      <c r="P37" s="4"/>
      <c r="Q37" s="4"/>
      <c r="R37" s="4"/>
      <c r="S37" s="4"/>
    </row>
    <row r="38" spans="1:19" x14ac:dyDescent="0.25">
      <c r="C38">
        <f>C36/C37</f>
        <v>12.182922916499557</v>
      </c>
      <c r="K38" s="5">
        <v>230</v>
      </c>
      <c r="L38" s="5">
        <v>240</v>
      </c>
      <c r="P38" s="4"/>
      <c r="Q38" s="4"/>
      <c r="R38" s="4"/>
      <c r="S38" s="4"/>
    </row>
    <row r="39" spans="1:19" x14ac:dyDescent="0.25">
      <c r="K39" s="5">
        <v>229</v>
      </c>
      <c r="L39" s="5">
        <v>241</v>
      </c>
      <c r="P39" s="4"/>
      <c r="Q39" s="4"/>
      <c r="R39" s="4"/>
      <c r="S39" s="4"/>
    </row>
    <row r="40" spans="1:19" x14ac:dyDescent="0.25">
      <c r="K40" s="5">
        <v>210</v>
      </c>
      <c r="L40" s="5">
        <v>246</v>
      </c>
      <c r="P40" s="4"/>
      <c r="Q40" s="4"/>
      <c r="R40" s="4"/>
      <c r="S40" s="4"/>
    </row>
    <row r="41" spans="1:19" x14ac:dyDescent="0.25">
      <c r="K41" s="5">
        <v>258</v>
      </c>
      <c r="L41" s="5">
        <v>247</v>
      </c>
      <c r="P41" s="4"/>
      <c r="Q41" s="4"/>
      <c r="R41" s="4"/>
      <c r="S41" s="4"/>
    </row>
    <row r="42" spans="1:19" x14ac:dyDescent="0.25">
      <c r="K42" s="5">
        <v>250</v>
      </c>
      <c r="L42" s="5">
        <v>248</v>
      </c>
      <c r="P42" s="4"/>
      <c r="Q42" s="4"/>
      <c r="R42" s="4"/>
      <c r="S42" s="4"/>
    </row>
    <row r="43" spans="1:19" x14ac:dyDescent="0.25">
      <c r="K43" s="5">
        <v>232</v>
      </c>
      <c r="L43" s="5">
        <v>250</v>
      </c>
      <c r="P43" s="4"/>
      <c r="Q43" s="4"/>
      <c r="R43" s="4"/>
      <c r="S43" s="4"/>
    </row>
    <row r="44" spans="1:19" x14ac:dyDescent="0.25">
      <c r="K44" s="5">
        <v>248</v>
      </c>
      <c r="L44" s="5">
        <v>251</v>
      </c>
      <c r="P44" s="4"/>
      <c r="Q44" s="4"/>
      <c r="R44" s="4"/>
      <c r="S44" s="4"/>
    </row>
    <row r="45" spans="1:19" x14ac:dyDescent="0.25">
      <c r="K45" s="5">
        <v>246</v>
      </c>
      <c r="L45" s="5">
        <v>253</v>
      </c>
      <c r="P45" s="4"/>
      <c r="Q45" s="4"/>
      <c r="R45" s="4"/>
      <c r="S45" s="4"/>
    </row>
    <row r="46" spans="1:19" x14ac:dyDescent="0.25">
      <c r="K46" s="5">
        <v>241</v>
      </c>
      <c r="L46" s="5">
        <v>257</v>
      </c>
      <c r="P46" s="4"/>
      <c r="Q46" s="4"/>
      <c r="R46" s="4"/>
      <c r="S46" s="4"/>
    </row>
    <row r="47" spans="1:19" x14ac:dyDescent="0.25">
      <c r="K47" s="5">
        <v>318</v>
      </c>
      <c r="L47" s="5">
        <v>258</v>
      </c>
      <c r="P47" s="4"/>
      <c r="Q47" s="4"/>
      <c r="R47" s="4"/>
      <c r="S47" s="4"/>
    </row>
    <row r="48" spans="1:19" x14ac:dyDescent="0.25">
      <c r="K48" s="5">
        <v>209</v>
      </c>
      <c r="L48" s="5">
        <v>318</v>
      </c>
      <c r="P48" s="4"/>
      <c r="Q48" s="4"/>
      <c r="R48" s="4"/>
      <c r="S48" s="4"/>
    </row>
    <row r="49" spans="16:19" x14ac:dyDescent="0.25">
      <c r="P49" s="4"/>
      <c r="Q49" s="4"/>
      <c r="R49" s="4"/>
      <c r="S49" s="4"/>
    </row>
    <row r="50" spans="16:19" x14ac:dyDescent="0.25">
      <c r="P50" s="4"/>
      <c r="Q50" s="4"/>
      <c r="R50" s="4"/>
      <c r="S50" s="4"/>
    </row>
    <row r="51" spans="16:19" x14ac:dyDescent="0.25">
      <c r="P51" s="4"/>
      <c r="Q51" s="4"/>
      <c r="R51" s="4"/>
      <c r="S51" s="4"/>
    </row>
    <row r="52" spans="16:19" x14ac:dyDescent="0.25">
      <c r="P52" s="4"/>
      <c r="Q52" s="4"/>
      <c r="R52" s="4"/>
      <c r="S52" s="4"/>
    </row>
    <row r="53" spans="16:19" x14ac:dyDescent="0.25">
      <c r="P53" s="4"/>
      <c r="Q53" s="4"/>
      <c r="R53" s="4"/>
      <c r="S53" s="4"/>
    </row>
    <row r="54" spans="16:19" x14ac:dyDescent="0.25">
      <c r="P54" s="4"/>
      <c r="Q54" s="4"/>
      <c r="R54" s="4"/>
      <c r="S54" s="4"/>
    </row>
    <row r="55" spans="16:19" x14ac:dyDescent="0.25">
      <c r="P55" s="4"/>
      <c r="Q55" s="4"/>
      <c r="R55" s="4"/>
      <c r="S55" s="4"/>
    </row>
    <row r="56" spans="16:19" x14ac:dyDescent="0.25">
      <c r="P56" s="4"/>
      <c r="Q56" s="4"/>
      <c r="R56" s="4"/>
      <c r="S56" s="4"/>
    </row>
    <row r="57" spans="16:19" x14ac:dyDescent="0.25">
      <c r="P57" s="4"/>
      <c r="Q57" s="4"/>
      <c r="R57" s="4"/>
      <c r="S57" s="4"/>
    </row>
    <row r="58" spans="16:19" x14ac:dyDescent="0.25">
      <c r="P58" s="4"/>
      <c r="Q58" s="4"/>
      <c r="R58" s="4"/>
      <c r="S58" s="4"/>
    </row>
    <row r="59" spans="16:19" x14ac:dyDescent="0.25">
      <c r="P59" s="4"/>
      <c r="Q59" s="4"/>
      <c r="R59" s="4"/>
      <c r="S59" s="4"/>
    </row>
    <row r="60" spans="16:19" x14ac:dyDescent="0.25">
      <c r="P60" s="4"/>
      <c r="Q60" s="4"/>
      <c r="R60" s="4"/>
      <c r="S60" s="4"/>
    </row>
    <row r="61" spans="16:19" x14ac:dyDescent="0.25">
      <c r="P61" s="4"/>
      <c r="Q61" s="4"/>
      <c r="R61" s="4"/>
      <c r="S61" s="4"/>
    </row>
    <row r="62" spans="16:19" x14ac:dyDescent="0.25">
      <c r="P62" s="4"/>
      <c r="Q62" s="4"/>
      <c r="R62" s="4"/>
      <c r="S62" s="4"/>
    </row>
    <row r="63" spans="16:19" x14ac:dyDescent="0.25">
      <c r="P63" s="4"/>
      <c r="Q63" s="4"/>
      <c r="R63" s="4"/>
      <c r="S63" s="4"/>
    </row>
    <row r="64" spans="16:19" x14ac:dyDescent="0.25">
      <c r="P64" s="4"/>
      <c r="Q64" s="4"/>
      <c r="R64" s="4"/>
      <c r="S64" s="4"/>
    </row>
    <row r="65" spans="16:19" x14ac:dyDescent="0.25">
      <c r="P65" s="4"/>
      <c r="Q65" s="4"/>
      <c r="R65" s="4"/>
      <c r="S65" s="4"/>
    </row>
    <row r="66" spans="16:19" x14ac:dyDescent="0.25">
      <c r="P66" s="4"/>
      <c r="Q66" s="4"/>
      <c r="R66" s="4"/>
      <c r="S66" s="4"/>
    </row>
    <row r="67" spans="16:19" x14ac:dyDescent="0.25">
      <c r="P67" s="4"/>
      <c r="Q67" s="4"/>
      <c r="R67" s="4"/>
      <c r="S67" s="4"/>
    </row>
    <row r="68" spans="16:19" x14ac:dyDescent="0.25">
      <c r="P68" s="4"/>
      <c r="Q68" s="4"/>
      <c r="R68" s="4"/>
      <c r="S68" s="4"/>
    </row>
    <row r="69" spans="16:19" x14ac:dyDescent="0.25">
      <c r="P69" s="4"/>
      <c r="Q69" s="4"/>
      <c r="R69" s="4"/>
      <c r="S69" s="4"/>
    </row>
    <row r="70" spans="16:19" x14ac:dyDescent="0.25">
      <c r="P70" s="4"/>
      <c r="Q70" s="4"/>
      <c r="R70" s="4"/>
      <c r="S70" s="4"/>
    </row>
    <row r="71" spans="16:19" x14ac:dyDescent="0.25">
      <c r="P71" s="4"/>
      <c r="Q71" s="4"/>
      <c r="R71" s="4"/>
      <c r="S71" s="4"/>
    </row>
    <row r="72" spans="16:19" x14ac:dyDescent="0.25">
      <c r="P72" s="4"/>
      <c r="Q72" s="4"/>
      <c r="R72" s="4"/>
      <c r="S72" s="4"/>
    </row>
    <row r="73" spans="16:19" x14ac:dyDescent="0.25">
      <c r="P73" s="4"/>
      <c r="Q73" s="4"/>
      <c r="R73" s="4"/>
      <c r="S73" s="4"/>
    </row>
    <row r="74" spans="16:19" x14ac:dyDescent="0.25">
      <c r="P74" s="4"/>
      <c r="Q74" s="4"/>
      <c r="R74" s="4"/>
      <c r="S74" s="4"/>
    </row>
    <row r="75" spans="16:19" x14ac:dyDescent="0.25">
      <c r="P75" s="4"/>
      <c r="Q75" s="4"/>
      <c r="R75" s="4"/>
      <c r="S75" s="4"/>
    </row>
    <row r="76" spans="16:19" x14ac:dyDescent="0.25">
      <c r="P76" s="4"/>
      <c r="Q76" s="4"/>
      <c r="R76" s="4"/>
      <c r="S76" s="4"/>
    </row>
    <row r="77" spans="16:19" x14ac:dyDescent="0.25">
      <c r="P77" s="4"/>
      <c r="Q77" s="4"/>
      <c r="R77" s="4"/>
      <c r="S77" s="4"/>
    </row>
    <row r="78" spans="16:19" x14ac:dyDescent="0.25">
      <c r="P78" s="4"/>
      <c r="Q78" s="4"/>
      <c r="R78" s="4"/>
      <c r="S78" s="4"/>
    </row>
    <row r="79" spans="16:19" x14ac:dyDescent="0.25">
      <c r="P79" s="4"/>
      <c r="Q79" s="4"/>
      <c r="R79" s="4"/>
      <c r="S79" s="4"/>
    </row>
    <row r="80" spans="16:19" x14ac:dyDescent="0.25">
      <c r="P80" s="4"/>
      <c r="Q80" s="4"/>
      <c r="R80" s="4"/>
      <c r="S80" s="4"/>
    </row>
    <row r="81" spans="16:19" x14ac:dyDescent="0.25">
      <c r="P81" s="4"/>
      <c r="Q81" s="4"/>
      <c r="R81" s="4"/>
      <c r="S81" s="4"/>
    </row>
    <row r="82" spans="16:19" x14ac:dyDescent="0.25">
      <c r="P82" s="4"/>
      <c r="Q82" s="4"/>
      <c r="R82" s="4"/>
      <c r="S82" s="4"/>
    </row>
  </sheetData>
  <mergeCells count="3">
    <mergeCell ref="P2:S2"/>
    <mergeCell ref="P3:Q3"/>
    <mergeCell ref="R3:S3"/>
  </mergeCells>
  <pageMargins left="0.7" right="0.7" top="0.75" bottom="0.75" header="0.3" footer="0.3"/>
  <pageSetup paperSize="9"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FE04A-E2AC-4490-B4F6-E21358419897}">
  <dimension ref="B2:T77"/>
  <sheetViews>
    <sheetView topLeftCell="G1" zoomScaleNormal="100" workbookViewId="0">
      <selection activeCell="K77" sqref="K77"/>
    </sheetView>
  </sheetViews>
  <sheetFormatPr baseColWidth="10" defaultColWidth="9.140625" defaultRowHeight="15" x14ac:dyDescent="0.25"/>
  <cols>
    <col min="2" max="2" width="11" bestFit="1" customWidth="1"/>
    <col min="5" max="5" width="9.28515625" bestFit="1" customWidth="1"/>
    <col min="6" max="7" width="10.28515625" customWidth="1"/>
    <col min="10" max="10" width="14.7109375" customWidth="1"/>
    <col min="11" max="11" width="10.140625" style="5" customWidth="1"/>
    <col min="12" max="13" width="8.85546875" style="5"/>
    <col min="14" max="14" width="2.85546875" style="5" customWidth="1"/>
    <col min="15" max="15" width="8.85546875" style="5"/>
    <col min="16" max="16" width="2.7109375" style="7" customWidth="1"/>
    <col min="18" max="18" width="5.5703125" customWidth="1"/>
    <col min="20" max="20" width="1.7109375" style="7" customWidth="1"/>
  </cols>
  <sheetData>
    <row r="2" spans="2:20" x14ac:dyDescent="0.25">
      <c r="F2" t="s">
        <v>13</v>
      </c>
      <c r="G2" t="s">
        <v>14</v>
      </c>
      <c r="H2" t="s">
        <v>15</v>
      </c>
      <c r="K2" s="14" t="s">
        <v>16</v>
      </c>
      <c r="L2" s="14"/>
      <c r="M2" s="14"/>
      <c r="N2" s="14"/>
      <c r="O2" s="14"/>
      <c r="P2" s="14"/>
      <c r="Q2" s="14"/>
      <c r="R2" s="14"/>
      <c r="S2" s="14"/>
    </row>
    <row r="3" spans="2:20" x14ac:dyDescent="0.25">
      <c r="B3" t="s">
        <v>4</v>
      </c>
      <c r="C3">
        <v>45</v>
      </c>
      <c r="E3" t="s">
        <v>2</v>
      </c>
      <c r="F3">
        <v>38.1</v>
      </c>
      <c r="G3">
        <v>40.799999999999997</v>
      </c>
      <c r="H3">
        <v>43.8</v>
      </c>
      <c r="K3" s="14" t="str">
        <f>F2</f>
        <v>Destroyer 2</v>
      </c>
      <c r="L3" s="14"/>
      <c r="M3" s="14" t="str">
        <f>G2</f>
        <v>Destroyer 3</v>
      </c>
      <c r="N3" s="14"/>
      <c r="O3" s="14"/>
      <c r="P3" s="8"/>
      <c r="Q3" s="14" t="str">
        <f>H2</f>
        <v>Destroyer 3 raiding</v>
      </c>
      <c r="R3" s="14"/>
      <c r="S3" s="14"/>
    </row>
    <row r="4" spans="2:20" x14ac:dyDescent="0.25">
      <c r="B4" t="s">
        <v>3</v>
      </c>
      <c r="C4">
        <v>80</v>
      </c>
      <c r="E4" t="s">
        <v>1</v>
      </c>
      <c r="F4">
        <v>10</v>
      </c>
      <c r="G4">
        <f>F4*0.93</f>
        <v>9.3000000000000007</v>
      </c>
      <c r="H4">
        <v>9.3000000000000007</v>
      </c>
      <c r="J4" t="s">
        <v>23</v>
      </c>
      <c r="K4" s="5" t="s">
        <v>4</v>
      </c>
      <c r="L4" s="5" t="s">
        <v>3</v>
      </c>
      <c r="M4" s="5" t="s">
        <v>4</v>
      </c>
      <c r="N4" s="5" t="s">
        <v>18</v>
      </c>
      <c r="O4" s="5" t="s">
        <v>3</v>
      </c>
      <c r="P4" s="7" t="s">
        <v>18</v>
      </c>
      <c r="Q4" s="5" t="s">
        <v>4</v>
      </c>
      <c r="R4" s="5" t="s">
        <v>18</v>
      </c>
      <c r="S4" s="5" t="s">
        <v>3</v>
      </c>
      <c r="T4" s="7" t="s">
        <v>18</v>
      </c>
    </row>
    <row r="5" spans="2:20" ht="6" customHeight="1" x14ac:dyDescent="0.25">
      <c r="K5" s="5" t="s">
        <v>19</v>
      </c>
      <c r="L5" s="5" t="s">
        <v>19</v>
      </c>
      <c r="M5" s="5" t="s">
        <v>12</v>
      </c>
      <c r="N5" s="5" t="s">
        <v>20</v>
      </c>
      <c r="O5" s="5" t="s">
        <v>12</v>
      </c>
      <c r="P5" s="7" t="s">
        <v>20</v>
      </c>
      <c r="Q5" s="5" t="s">
        <v>22</v>
      </c>
      <c r="R5" s="5" t="s">
        <v>21</v>
      </c>
      <c r="S5" s="5" t="s">
        <v>22</v>
      </c>
      <c r="T5" s="7" t="s">
        <v>21</v>
      </c>
    </row>
    <row r="6" spans="2:20" x14ac:dyDescent="0.25">
      <c r="B6" t="s">
        <v>5</v>
      </c>
      <c r="C6">
        <v>140</v>
      </c>
      <c r="J6">
        <v>1</v>
      </c>
      <c r="K6" s="5">
        <f>(1-$F$8)^J6</f>
        <v>0.96598072757188036</v>
      </c>
      <c r="L6" s="5">
        <f>(1-$F$9)^J6</f>
        <v>0.98923608958329023</v>
      </c>
      <c r="M6" s="5">
        <f>(1-$G$8)^J6</f>
        <v>0.97434213336750819</v>
      </c>
      <c r="N6" s="7">
        <f>M6/$K6</f>
        <v>1.0086558722725714</v>
      </c>
      <c r="O6" s="5">
        <f>(1-$G$9)^J6</f>
        <v>0.99188169063581311</v>
      </c>
      <c r="P6" s="7">
        <f>O6/$L6</f>
        <v>1.0026743879245623</v>
      </c>
      <c r="Q6" s="5">
        <f>(1-$H$8)^J6</f>
        <v>0.97773654056884185</v>
      </c>
      <c r="R6" s="7">
        <f>Q6/$K6</f>
        <v>1.0121698214689141</v>
      </c>
      <c r="S6" s="5">
        <f>(1-$H$9)^J6</f>
        <v>0.99295570228936014</v>
      </c>
      <c r="T6" s="7">
        <f>S6/$L6</f>
        <v>1.0037600859342251</v>
      </c>
    </row>
    <row r="7" spans="2:20" x14ac:dyDescent="0.25">
      <c r="E7" t="s">
        <v>0</v>
      </c>
      <c r="J7">
        <v>2</v>
      </c>
      <c r="K7" s="5">
        <f t="shared" ref="K7:K70" si="0">(1-$F$8)^J7</f>
        <v>0.93311876604029931</v>
      </c>
      <c r="L7" s="5">
        <f t="shared" ref="L7:L70" si="1">(1-$F$9)^J7</f>
        <v>0.97858804093403939</v>
      </c>
      <c r="M7" s="5">
        <f t="shared" ref="M7:M70" si="2">(1-$G$8)^J7</f>
        <v>0.9493425928551471</v>
      </c>
      <c r="N7" s="7">
        <f t="shared" ref="N7:N70" si="3">M7/$K7</f>
        <v>1.017386668669942</v>
      </c>
      <c r="O7" s="5">
        <f t="shared" ref="O7:O70" si="4">(1-$G$9)^J7</f>
        <v>0.98382928821855886</v>
      </c>
      <c r="P7" s="7">
        <f t="shared" ref="P7:P70" si="5">O7/$L7</f>
        <v>1.0053559281998958</v>
      </c>
      <c r="Q7" s="5">
        <f t="shared" ref="Q7:Q70" si="6">(1-$H$8)^J7</f>
        <v>0.9559687427635265</v>
      </c>
      <c r="R7" s="7">
        <f t="shared" ref="R7:R70" si="7">Q7/$K7</f>
        <v>1.0244877474924134</v>
      </c>
      <c r="S7" s="5">
        <f t="shared" ref="S7:S70" si="8">(1-$H$9)^J7</f>
        <v>0.98596102670895636</v>
      </c>
      <c r="T7" s="7">
        <f t="shared" ref="T7:T70" si="9">S7/$L7</f>
        <v>1.0075343101146828</v>
      </c>
    </row>
    <row r="8" spans="2:20" x14ac:dyDescent="0.25">
      <c r="B8" t="s">
        <v>8</v>
      </c>
      <c r="C8" s="1">
        <v>0.1</v>
      </c>
      <c r="E8" t="s">
        <v>6</v>
      </c>
      <c r="F8" s="2">
        <f>(($F$4*100/$F$3)/C3)^2*$C$8</f>
        <v>3.4019272428119619E-2</v>
      </c>
      <c r="G8" s="2">
        <f>(($G$4*100/$G$3)/C3)^2*$C$8</f>
        <v>2.565786663249179E-2</v>
      </c>
      <c r="H8" s="2">
        <f>(($H$4*100/$H$3)/C3)^2*$C$8</f>
        <v>2.2263459431158195E-2</v>
      </c>
      <c r="J8">
        <v>3</v>
      </c>
      <c r="K8" s="5">
        <f t="shared" si="0"/>
        <v>0.90137474453058353</v>
      </c>
      <c r="L8" s="5">
        <f t="shared" si="1"/>
        <v>0.96805460692656187</v>
      </c>
      <c r="M8" s="5">
        <f t="shared" si="2"/>
        <v>0.92498448721912574</v>
      </c>
      <c r="N8" s="7">
        <f t="shared" si="3"/>
        <v>1.026193037725766</v>
      </c>
      <c r="O8" s="5">
        <f t="shared" si="4"/>
        <v>0.97584225769525279</v>
      </c>
      <c r="P8" s="7">
        <f t="shared" si="5"/>
        <v>1.0080446399541609</v>
      </c>
      <c r="Q8" s="5">
        <f t="shared" si="6"/>
        <v>0.93468557144155551</v>
      </c>
      <c r="R8" s="7">
        <f t="shared" si="7"/>
        <v>1.0369555804764861</v>
      </c>
      <c r="S8" s="5">
        <f t="shared" si="8"/>
        <v>0.97901562370573036</v>
      </c>
      <c r="T8" s="7">
        <f t="shared" si="9"/>
        <v>1.0113227257023942</v>
      </c>
    </row>
    <row r="9" spans="2:20" x14ac:dyDescent="0.25">
      <c r="E9" t="s">
        <v>7</v>
      </c>
      <c r="F9" s="2">
        <f>(($F$4*100/$F$3)/C4)^2*$C$8</f>
        <v>1.0763910416709724E-2</v>
      </c>
      <c r="G9" s="2">
        <f>(($G$4*100/$G$3)/C4)^2*$C$8</f>
        <v>8.1183093641868567E-3</v>
      </c>
      <c r="H9" s="2">
        <f>(($H$4*100/$H$3)/C4)^2*$C$8</f>
        <v>7.0442977106398982E-3</v>
      </c>
      <c r="J9">
        <v>4</v>
      </c>
      <c r="K9" s="5">
        <f t="shared" si="0"/>
        <v>0.8707106315365708</v>
      </c>
      <c r="L9" s="5">
        <f t="shared" si="1"/>
        <v>0.95763455385912111</v>
      </c>
      <c r="M9" s="5">
        <f t="shared" si="2"/>
        <v>0.90125135860893357</v>
      </c>
      <c r="N9" s="7">
        <f t="shared" si="3"/>
        <v>1.0350756335873224</v>
      </c>
      <c r="O9" s="5">
        <f t="shared" si="4"/>
        <v>0.96792006835663613</v>
      </c>
      <c r="P9" s="7">
        <f t="shared" si="5"/>
        <v>1.0107405423666742</v>
      </c>
      <c r="Q9" s="5">
        <f t="shared" si="6"/>
        <v>0.91387623714087751</v>
      </c>
      <c r="R9" s="7">
        <f t="shared" si="7"/>
        <v>1.0495751447620789</v>
      </c>
      <c r="S9" s="5">
        <f t="shared" si="8"/>
        <v>0.97211914618897932</v>
      </c>
      <c r="T9" s="7">
        <f t="shared" si="9"/>
        <v>1.0151253860582699</v>
      </c>
    </row>
    <row r="10" spans="2:20" x14ac:dyDescent="0.25">
      <c r="E10" t="s">
        <v>5</v>
      </c>
      <c r="F10" s="6">
        <f>(($F$4*100/$F$3)/C6)^2*$C$8</f>
        <v>3.5147462585174609E-3</v>
      </c>
      <c r="G10" s="6">
        <f>(($G$4*100/$G$3)/C6)^2*$C$8</f>
        <v>2.6508765270814218E-3</v>
      </c>
      <c r="H10" s="6">
        <f>(($H$4*100/$H$3)/C6)^2*$C$8</f>
        <v>2.3001788442905784E-3</v>
      </c>
      <c r="J10">
        <v>5</v>
      </c>
      <c r="K10" s="5">
        <f t="shared" si="0"/>
        <v>0.84108968935626804</v>
      </c>
      <c r="L10" s="5">
        <f t="shared" si="1"/>
        <v>0.94732666130943566</v>
      </c>
      <c r="M10" s="5">
        <f t="shared" si="2"/>
        <v>0.8781271714473935</v>
      </c>
      <c r="N10" s="7">
        <f t="shared" si="3"/>
        <v>1.0440351160641053</v>
      </c>
      <c r="O10" s="5">
        <f t="shared" si="4"/>
        <v>0.96006219380191204</v>
      </c>
      <c r="P10" s="7">
        <f t="shared" si="5"/>
        <v>1.0134436546680454</v>
      </c>
      <c r="Q10" s="5">
        <f t="shared" si="6"/>
        <v>0.89353019061019212</v>
      </c>
      <c r="R10" s="7">
        <f t="shared" si="7"/>
        <v>1.0623482868920431</v>
      </c>
      <c r="S10" s="5">
        <f t="shared" si="8"/>
        <v>0.96527124951301113</v>
      </c>
      <c r="T10" s="7">
        <f t="shared" si="9"/>
        <v>1.0189423447438624</v>
      </c>
    </row>
    <row r="11" spans="2:20" x14ac:dyDescent="0.25">
      <c r="J11">
        <v>6</v>
      </c>
      <c r="K11" s="5">
        <f t="shared" si="0"/>
        <v>0.81247643007757464</v>
      </c>
      <c r="L11" s="5">
        <f t="shared" si="1"/>
        <v>0.93712972199174016</v>
      </c>
      <c r="M11" s="5">
        <f t="shared" si="2"/>
        <v>0.85559630159602895</v>
      </c>
      <c r="N11" s="7">
        <f t="shared" si="3"/>
        <v>1.0530721506768352</v>
      </c>
      <c r="O11" s="5">
        <f t="shared" si="4"/>
        <v>0.95226811190376814</v>
      </c>
      <c r="P11" s="7">
        <f t="shared" si="5"/>
        <v>1.0161539961403139</v>
      </c>
      <c r="Q11" s="5">
        <f t="shared" si="6"/>
        <v>0.87363711746102712</v>
      </c>
      <c r="R11" s="7">
        <f t="shared" si="7"/>
        <v>1.075276875881326</v>
      </c>
      <c r="S11" s="5">
        <f t="shared" si="8"/>
        <v>0.95847159145992011</v>
      </c>
      <c r="T11" s="7">
        <f t="shared" si="9"/>
        <v>1.0227736555221201</v>
      </c>
    </row>
    <row r="12" spans="2:20" x14ac:dyDescent="0.25">
      <c r="E12" t="s">
        <v>17</v>
      </c>
      <c r="F12">
        <v>939</v>
      </c>
      <c r="G12">
        <v>1100</v>
      </c>
      <c r="H12">
        <v>1100</v>
      </c>
      <c r="J12">
        <v>7</v>
      </c>
      <c r="K12" s="5">
        <f t="shared" si="0"/>
        <v>0.78483657306133958</v>
      </c>
      <c r="L12" s="5">
        <f t="shared" si="1"/>
        <v>0.92704254161538491</v>
      </c>
      <c r="M12" s="5">
        <f t="shared" si="2"/>
        <v>0.83364352579842482</v>
      </c>
      <c r="N12" s="7">
        <f t="shared" si="3"/>
        <v>1.0621874087068961</v>
      </c>
      <c r="O12" s="5">
        <f t="shared" si="4"/>
        <v>0.94453730477368325</v>
      </c>
      <c r="P12" s="7">
        <f t="shared" si="5"/>
        <v>1.0188715861170874</v>
      </c>
      <c r="Q12" s="5">
        <f t="shared" si="6"/>
        <v>0.8541869329388796</v>
      </c>
      <c r="R12" s="7">
        <f t="shared" si="7"/>
        <v>1.0883628034904533</v>
      </c>
      <c r="S12" s="5">
        <f t="shared" si="8"/>
        <v>0.95171983222248568</v>
      </c>
      <c r="T12" s="7">
        <f t="shared" si="9"/>
        <v>1.0266193723581447</v>
      </c>
    </row>
    <row r="13" spans="2:20" x14ac:dyDescent="0.25">
      <c r="J13">
        <v>8</v>
      </c>
      <c r="K13" s="5">
        <f t="shared" si="0"/>
        <v>0.75813700387081395</v>
      </c>
      <c r="L13" s="5">
        <f t="shared" si="1"/>
        <v>0.91706393874495795</v>
      </c>
      <c r="M13" s="5">
        <f t="shared" si="2"/>
        <v>0.81225401139444864</v>
      </c>
      <c r="N13" s="7">
        <f t="shared" si="3"/>
        <v>1.0713815672461968</v>
      </c>
      <c r="O13" s="5">
        <f t="shared" si="4"/>
        <v>0.93686925872751514</v>
      </c>
      <c r="P13" s="7">
        <f t="shared" si="5"/>
        <v>1.0215964439836787</v>
      </c>
      <c r="Q13" s="5">
        <f t="shared" si="6"/>
        <v>0.83516977681076943</v>
      </c>
      <c r="R13" s="7">
        <f t="shared" si="7"/>
        <v>1.1016079845023392</v>
      </c>
      <c r="S13" s="5">
        <f t="shared" si="8"/>
        <v>0.94501563438719016</v>
      </c>
      <c r="T13" s="7">
        <f t="shared" si="9"/>
        <v>1.0304795494199515</v>
      </c>
    </row>
    <row r="14" spans="2:20" x14ac:dyDescent="0.25">
      <c r="J14">
        <v>9</v>
      </c>
      <c r="K14" s="5">
        <f t="shared" si="0"/>
        <v>0.73234573459829433</v>
      </c>
      <c r="L14" s="5">
        <f t="shared" si="1"/>
        <v>0.90719274466191224</v>
      </c>
      <c r="M14" s="5">
        <f t="shared" si="2"/>
        <v>0.79141330629838336</v>
      </c>
      <c r="N14" s="7">
        <f t="shared" si="3"/>
        <v>1.0806553092474673</v>
      </c>
      <c r="O14" s="5">
        <f t="shared" si="4"/>
        <v>0.92926346425136874</v>
      </c>
      <c r="P14" s="7">
        <f t="shared" si="5"/>
        <v>1.0243285891772445</v>
      </c>
      <c r="Q14" s="5">
        <f t="shared" si="6"/>
        <v>0.81657600836661348</v>
      </c>
      <c r="R14" s="7">
        <f t="shared" si="7"/>
        <v>1.1150143570024629</v>
      </c>
      <c r="S14" s="5">
        <f t="shared" si="8"/>
        <v>0.93835866291735759</v>
      </c>
      <c r="T14" s="7">
        <f t="shared" si="9"/>
        <v>1.0343542410792319</v>
      </c>
    </row>
    <row r="15" spans="2:20" x14ac:dyDescent="0.25">
      <c r="J15">
        <v>10</v>
      </c>
      <c r="K15" s="5">
        <f t="shared" si="0"/>
        <v>0.70743186554142357</v>
      </c>
      <c r="L15" s="5">
        <f t="shared" si="1"/>
        <v>0.89742780322768234</v>
      </c>
      <c r="M15" s="5">
        <f t="shared" si="2"/>
        <v>0.77110732923420011</v>
      </c>
      <c r="N15" s="7">
        <f t="shared" si="3"/>
        <v>1.0900093235749897</v>
      </c>
      <c r="O15" s="5">
        <f t="shared" si="4"/>
        <v>0.9217194159677401</v>
      </c>
      <c r="P15" s="7">
        <f t="shared" si="5"/>
        <v>1.0270680411869242</v>
      </c>
      <c r="Q15" s="5">
        <f t="shared" si="6"/>
        <v>0.79839620153188628</v>
      </c>
      <c r="R15" s="7">
        <f t="shared" si="7"/>
        <v>1.1285838826624588</v>
      </c>
      <c r="S15" s="5">
        <f t="shared" si="8"/>
        <v>0.93174858513640968</v>
      </c>
      <c r="T15" s="7">
        <f t="shared" si="9"/>
        <v>1.0382435019121199</v>
      </c>
    </row>
    <row r="16" spans="2:20" x14ac:dyDescent="0.25">
      <c r="J16">
        <v>11</v>
      </c>
      <c r="K16" s="5">
        <f t="shared" si="0"/>
        <v>0.68336554818323691</v>
      </c>
      <c r="L16" s="5">
        <f t="shared" si="1"/>
        <v>0.88776797074827485</v>
      </c>
      <c r="M16" s="5">
        <f t="shared" si="2"/>
        <v>0.751322360221372</v>
      </c>
      <c r="N16" s="7">
        <f t="shared" si="3"/>
        <v>1.0994443050557667</v>
      </c>
      <c r="O16" s="5">
        <f t="shared" si="4"/>
        <v>0.91423661260193634</v>
      </c>
      <c r="P16" s="7">
        <f t="shared" si="5"/>
        <v>1.0298148195539785</v>
      </c>
      <c r="Q16" s="5">
        <f t="shared" si="6"/>
        <v>0.78062114008909045</v>
      </c>
      <c r="R16" s="7">
        <f t="shared" si="7"/>
        <v>1.1423185470271551</v>
      </c>
      <c r="S16" s="5">
        <f t="shared" si="8"/>
        <v>0.92518507071124145</v>
      </c>
      <c r="T16" s="7">
        <f t="shared" si="9"/>
        <v>1.0421473866999604</v>
      </c>
    </row>
    <row r="17" spans="3:20" x14ac:dyDescent="0.25">
      <c r="C17" s="1"/>
      <c r="F17" s="2"/>
      <c r="G17" s="2"/>
      <c r="J17">
        <v>12</v>
      </c>
      <c r="K17" s="5">
        <f t="shared" si="0"/>
        <v>0.66011794943160007</v>
      </c>
      <c r="L17" s="5">
        <f t="shared" si="1"/>
        <v>0.87821211584031622</v>
      </c>
      <c r="M17" s="5">
        <f t="shared" si="2"/>
        <v>0.73204503130480303</v>
      </c>
      <c r="N17" s="7">
        <f t="shared" si="3"/>
        <v>1.1089609545311354</v>
      </c>
      <c r="O17" s="5">
        <f t="shared" si="4"/>
        <v>0.90681455694876745</v>
      </c>
      <c r="P17" s="7">
        <f t="shared" si="5"/>
        <v>1.032568943871929</v>
      </c>
      <c r="Q17" s="5">
        <f t="shared" si="6"/>
        <v>0.76324181300561245</v>
      </c>
      <c r="R17" s="7">
        <f t="shared" si="7"/>
        <v>1.1562203598051046</v>
      </c>
      <c r="S17" s="5">
        <f t="shared" si="8"/>
        <v>0.91866779163571199</v>
      </c>
      <c r="T17" s="7">
        <f t="shared" si="9"/>
        <v>1.04606595043008</v>
      </c>
    </row>
    <row r="18" spans="3:20" x14ac:dyDescent="0.25">
      <c r="F18" s="2"/>
      <c r="G18" s="2"/>
      <c r="J18">
        <v>13</v>
      </c>
      <c r="K18" s="5">
        <f t="shared" si="0"/>
        <v>0.63766121707519474</v>
      </c>
      <c r="L18" s="5">
        <f t="shared" si="1"/>
        <v>0.86875911929854188</v>
      </c>
      <c r="M18" s="5">
        <f t="shared" si="2"/>
        <v>0.71326231752260616</v>
      </c>
      <c r="N18" s="7">
        <f t="shared" si="3"/>
        <v>1.1185599789088261</v>
      </c>
      <c r="O18" s="5">
        <f t="shared" si="4"/>
        <v>0.89945275583950934</v>
      </c>
      <c r="P18" s="7">
        <f t="shared" si="5"/>
        <v>1.0353304337866982</v>
      </c>
      <c r="Q18" s="5">
        <f t="shared" si="6"/>
        <v>0.7462494098655984</v>
      </c>
      <c r="R18" s="7">
        <f t="shared" si="7"/>
        <v>1.1702913551626564</v>
      </c>
      <c r="S18" s="5">
        <f t="shared" si="8"/>
        <v>0.9121964222142539</v>
      </c>
      <c r="T18" s="7">
        <f t="shared" si="9"/>
        <v>1.0499992482965639</v>
      </c>
    </row>
    <row r="19" spans="3:20" x14ac:dyDescent="0.25">
      <c r="F19" s="2"/>
      <c r="G19" s="2"/>
      <c r="J19">
        <v>14</v>
      </c>
      <c r="K19" s="5">
        <f t="shared" si="0"/>
        <v>0.6159684464146673</v>
      </c>
      <c r="L19" s="5">
        <f t="shared" si="1"/>
        <v>0.85940787396471263</v>
      </c>
      <c r="M19" s="5">
        <f t="shared" si="2"/>
        <v>0.69496152810562906</v>
      </c>
      <c r="N19" s="7">
        <f t="shared" si="3"/>
        <v>1.1282420912154711</v>
      </c>
      <c r="O19" s="5">
        <f t="shared" si="4"/>
        <v>0.89215072010913365</v>
      </c>
      <c r="P19" s="7">
        <f t="shared" si="5"/>
        <v>1.0380993089967494</v>
      </c>
      <c r="Q19" s="5">
        <f t="shared" si="6"/>
        <v>0.72963531640352997</v>
      </c>
      <c r="R19" s="7">
        <f t="shared" si="7"/>
        <v>1.1845335920215994</v>
      </c>
      <c r="S19" s="5">
        <f t="shared" si="8"/>
        <v>0.90577063904559618</v>
      </c>
      <c r="T19" s="7">
        <f t="shared" si="9"/>
        <v>1.0539473357010309</v>
      </c>
    </row>
    <row r="20" spans="3:20" x14ac:dyDescent="0.25">
      <c r="J20">
        <v>15</v>
      </c>
      <c r="K20" s="5">
        <f t="shared" si="0"/>
        <v>0.59501364802896117</v>
      </c>
      <c r="L20" s="5">
        <f t="shared" si="1"/>
        <v>0.85015728459794149</v>
      </c>
      <c r="M20" s="5">
        <f t="shared" si="2"/>
        <v>0.67713029790278212</v>
      </c>
      <c r="N20" s="7">
        <f t="shared" si="3"/>
        <v>1.1380080106495709</v>
      </c>
      <c r="O20" s="5">
        <f t="shared" si="4"/>
        <v>0.88490796456380572</v>
      </c>
      <c r="P20" s="7">
        <f t="shared" si="5"/>
        <v>1.0408755892532269</v>
      </c>
      <c r="Q20" s="5">
        <f t="shared" si="6"/>
        <v>0.71339111013723977</v>
      </c>
      <c r="R20" s="7">
        <f t="shared" si="7"/>
        <v>1.1989491543604338</v>
      </c>
      <c r="S20" s="5">
        <f t="shared" si="8"/>
        <v>0.89939012100660254</v>
      </c>
      <c r="T20" s="7">
        <f t="shared" si="9"/>
        <v>1.0579102682534143</v>
      </c>
    </row>
    <row r="21" spans="3:20" x14ac:dyDescent="0.25">
      <c r="J21">
        <v>16</v>
      </c>
      <c r="K21" s="5">
        <f t="shared" si="0"/>
        <v>0.57477171663821458</v>
      </c>
      <c r="L21" s="5">
        <f t="shared" si="1"/>
        <v>0.84100626774641596</v>
      </c>
      <c r="M21" s="5">
        <f t="shared" si="2"/>
        <v>0.65975657902637308</v>
      </c>
      <c r="N21" s="7">
        <f t="shared" si="3"/>
        <v>1.1478584626349169</v>
      </c>
      <c r="O21" s="5">
        <f t="shared" si="4"/>
        <v>0.87772400794864369</v>
      </c>
      <c r="P21" s="7">
        <f t="shared" si="5"/>
        <v>1.0436592943600975</v>
      </c>
      <c r="Q21" s="5">
        <f t="shared" si="6"/>
        <v>0.69750855609815043</v>
      </c>
      <c r="R21" s="7">
        <f t="shared" si="7"/>
        <v>1.2135401515193058</v>
      </c>
      <c r="S21" s="5">
        <f t="shared" si="8"/>
        <v>0.89305454923622352</v>
      </c>
      <c r="T21" s="7">
        <f t="shared" si="9"/>
        <v>1.0618881017727462</v>
      </c>
    </row>
    <row r="22" spans="3:20" x14ac:dyDescent="0.25">
      <c r="J22">
        <v>17</v>
      </c>
      <c r="K22" s="5">
        <f t="shared" si="0"/>
        <v>0.55521840102592113</v>
      </c>
      <c r="L22" s="5">
        <f t="shared" si="1"/>
        <v>0.83195375162050211</v>
      </c>
      <c r="M22" s="5">
        <f t="shared" si="2"/>
        <v>0.64282863271180535</v>
      </c>
      <c r="N22" s="7">
        <f t="shared" si="3"/>
        <v>1.157794178874475</v>
      </c>
      <c r="O22" s="5">
        <f t="shared" si="4"/>
        <v>0.8705983729157426</v>
      </c>
      <c r="P22" s="7">
        <f t="shared" si="5"/>
        <v>1.0464504441742914</v>
      </c>
      <c r="Q22" s="5">
        <f t="shared" si="6"/>
        <v>0.68197960265657354</v>
      </c>
      <c r="R22" s="7">
        <f t="shared" si="7"/>
        <v>1.2283087185086548</v>
      </c>
      <c r="S22" s="5">
        <f t="shared" si="8"/>
        <v>0.88676360711956226</v>
      </c>
      <c r="T22" s="7">
        <f t="shared" si="9"/>
        <v>1.0658808922879428</v>
      </c>
    </row>
    <row r="23" spans="3:20" x14ac:dyDescent="0.25">
      <c r="J23">
        <v>18</v>
      </c>
      <c r="K23" s="5">
        <f t="shared" si="0"/>
        <v>0.5363302749843154</v>
      </c>
      <c r="L23" s="5">
        <f>(1-$F$9)^J23</f>
        <v>0.82299867596721343</v>
      </c>
      <c r="M23" s="5">
        <f t="shared" si="2"/>
        <v>0.62633502138613883</v>
      </c>
      <c r="N23" s="7">
        <f t="shared" si="3"/>
        <v>1.1678158974047392</v>
      </c>
      <c r="O23" s="5">
        <f>(1-$G$9)^J23</f>
        <v>0.8635305859924548</v>
      </c>
      <c r="P23" s="7">
        <f t="shared" si="5"/>
        <v>1.0492490586058441</v>
      </c>
      <c r="Q23" s="5">
        <f t="shared" si="6"/>
        <v>0.66679637743995157</v>
      </c>
      <c r="R23" s="7">
        <f t="shared" si="7"/>
        <v>1.2432570163216154</v>
      </c>
      <c r="S23" s="5">
        <f>(1-$H$9)^J23</f>
        <v>0.88051698027205116</v>
      </c>
      <c r="T23" s="7">
        <f t="shared" si="9"/>
        <v>1.0698886960385938</v>
      </c>
    </row>
    <row r="24" spans="3:20" x14ac:dyDescent="0.25">
      <c r="J24">
        <v>19</v>
      </c>
      <c r="K24" s="5">
        <f t="shared" si="0"/>
        <v>0.51808470924817562</v>
      </c>
      <c r="L24" s="5">
        <f t="shared" si="1"/>
        <v>0.81413999194603159</v>
      </c>
      <c r="M24" s="5">
        <f t="shared" si="2"/>
        <v>0.61026460094015433</v>
      </c>
      <c r="N24" s="7">
        <f t="shared" si="3"/>
        <v>1.1779243626505529</v>
      </c>
      <c r="O24" s="5">
        <f t="shared" si="4"/>
        <v>0.85652017754993048</v>
      </c>
      <c r="P24" s="7">
        <f t="shared" si="5"/>
        <v>1.0520551576180381</v>
      </c>
      <c r="Q24" s="5">
        <f t="shared" si="6"/>
        <v>0.65195118334197399</v>
      </c>
      <c r="R24" s="7">
        <f t="shared" si="7"/>
        <v>1.2583872322502245</v>
      </c>
      <c r="S24" s="5">
        <f t="shared" si="8"/>
        <v>0.87431435652374123</v>
      </c>
      <c r="T24" s="7">
        <f t="shared" si="9"/>
        <v>1.0739115694757548</v>
      </c>
    </row>
    <row r="25" spans="3:20" x14ac:dyDescent="0.25">
      <c r="J25">
        <v>20</v>
      </c>
      <c r="K25" s="5">
        <f t="shared" si="0"/>
        <v>0.50045984438341873</v>
      </c>
      <c r="L25" s="5">
        <f t="shared" si="1"/>
        <v>0.80537666200606361</v>
      </c>
      <c r="M25" s="5">
        <f t="shared" si="2"/>
        <v>0.59460651319870095</v>
      </c>
      <c r="N25" s="7">
        <f t="shared" si="3"/>
        <v>1.1881203254804062</v>
      </c>
      <c r="O25" s="5">
        <f t="shared" si="4"/>
        <v>0.84956668177191186</v>
      </c>
      <c r="P25" s="7">
        <f t="shared" si="5"/>
        <v>1.0548687612275454</v>
      </c>
      <c r="Q25" s="5">
        <f t="shared" si="6"/>
        <v>0.63743649462054441</v>
      </c>
      <c r="R25" s="7">
        <f t="shared" si="7"/>
        <v>1.2737015802054708</v>
      </c>
      <c r="S25" s="5">
        <f t="shared" si="8"/>
        <v>0.86815542590370143</v>
      </c>
      <c r="T25" s="7">
        <f t="shared" si="9"/>
        <v>1.0779495692627423</v>
      </c>
    </row>
    <row r="26" spans="3:20" x14ac:dyDescent="0.25">
      <c r="J26">
        <v>21</v>
      </c>
      <c r="K26" s="5">
        <f t="shared" si="0"/>
        <v>0.48343456459800482</v>
      </c>
      <c r="L26" s="5">
        <f t="shared" si="1"/>
        <v>0.79670765976452151</v>
      </c>
      <c r="M26" s="5">
        <f t="shared" si="2"/>
        <v>0.57935017858423776</v>
      </c>
      <c r="N26" s="7">
        <f t="shared" si="3"/>
        <v>1.1984045432622108</v>
      </c>
      <c r="O26" s="5">
        <f t="shared" si="4"/>
        <v>0.8426696366237818</v>
      </c>
      <c r="P26" s="7">
        <f t="shared" si="5"/>
        <v>1.0576898895045705</v>
      </c>
      <c r="Q26" s="5">
        <f t="shared" si="6"/>
        <v>0.62324495308262029</v>
      </c>
      <c r="R26" s="7">
        <f t="shared" si="7"/>
        <v>1.2892023010412452</v>
      </c>
      <c r="S26" s="5">
        <f t="shared" si="8"/>
        <v>0.86203988062452841</v>
      </c>
      <c r="T26" s="7">
        <f t="shared" si="9"/>
        <v>1.0820027522759312</v>
      </c>
    </row>
    <row r="27" spans="3:20" x14ac:dyDescent="0.25">
      <c r="J27">
        <v>22</v>
      </c>
      <c r="K27" s="5">
        <f t="shared" si="0"/>
        <v>0.46698847244377589</v>
      </c>
      <c r="L27" s="5">
        <f t="shared" si="1"/>
        <v>0.7881319698865098</v>
      </c>
      <c r="M27" s="5">
        <f t="shared" si="2"/>
        <v>0.56448528896861305</v>
      </c>
      <c r="N27" s="7">
        <f t="shared" si="3"/>
        <v>1.2087777799195578</v>
      </c>
      <c r="O27" s="5">
        <f t="shared" si="4"/>
        <v>0.83582858382186287</v>
      </c>
      <c r="P27" s="7">
        <f t="shared" si="5"/>
        <v>1.0605185625729932</v>
      </c>
      <c r="Q27" s="5">
        <f t="shared" si="6"/>
        <v>0.60936936435399125</v>
      </c>
      <c r="R27" s="7">
        <f t="shared" si="7"/>
        <v>1.3048916628822302</v>
      </c>
      <c r="S27" s="5">
        <f t="shared" si="8"/>
        <v>0.85596741506696472</v>
      </c>
      <c r="T27" s="7">
        <f t="shared" si="9"/>
        <v>1.0860711756055565</v>
      </c>
    </row>
    <row r="28" spans="3:20" x14ac:dyDescent="0.25">
      <c r="J28">
        <v>23</v>
      </c>
      <c r="K28" s="5">
        <f t="shared" si="0"/>
        <v>0.45110186437891969</v>
      </c>
      <c r="L28" s="5">
        <f t="shared" si="1"/>
        <v>0.77964858796610637</v>
      </c>
      <c r="M28" s="5">
        <f t="shared" si="2"/>
        <v>0.55000180070825277</v>
      </c>
      <c r="N28" s="7">
        <f t="shared" si="3"/>
        <v>1.2192408059884638</v>
      </c>
      <c r="O28" s="5">
        <f t="shared" si="4"/>
        <v>0.82904306880296685</v>
      </c>
      <c r="P28" s="7">
        <f t="shared" si="5"/>
        <v>1.0633548006105127</v>
      </c>
      <c r="Q28" s="5">
        <f t="shared" si="6"/>
        <v>0.59580269423210552</v>
      </c>
      <c r="R28" s="7">
        <f t="shared" si="7"/>
        <v>1.3207719614557811</v>
      </c>
      <c r="S28" s="5">
        <f t="shared" si="8"/>
        <v>0.84993772576462623</v>
      </c>
      <c r="T28" s="7">
        <f t="shared" si="9"/>
        <v>1.0901548965565182</v>
      </c>
    </row>
    <row r="29" spans="3:20" x14ac:dyDescent="0.25">
      <c r="J29">
        <v>24</v>
      </c>
      <c r="K29" s="5">
        <f t="shared" si="0"/>
        <v>0.43575570716178047</v>
      </c>
      <c r="L29" s="5">
        <f t="shared" si="1"/>
        <v>0.77125652040872494</v>
      </c>
      <c r="M29" s="5">
        <f t="shared" si="2"/>
        <v>0.53588992785805012</v>
      </c>
      <c r="N29" s="7">
        <f t="shared" si="3"/>
        <v>1.2297943986746074</v>
      </c>
      <c r="O29" s="5">
        <f t="shared" si="4"/>
        <v>0.82231264069418941</v>
      </c>
      <c r="P29" s="7">
        <f t="shared" si="5"/>
        <v>1.0661986238487908</v>
      </c>
      <c r="Q29" s="5">
        <f t="shared" si="6"/>
        <v>0.58253806512009432</v>
      </c>
      <c r="R29" s="7">
        <f t="shared" si="7"/>
        <v>1.3368455204278455</v>
      </c>
      <c r="S29" s="5">
        <f t="shared" si="8"/>
        <v>0.84395051138883592</v>
      </c>
      <c r="T29" s="7">
        <f>S29/$L29</f>
        <v>1.0942539726491869</v>
      </c>
    </row>
    <row r="30" spans="3:20" x14ac:dyDescent="0.25">
      <c r="J30">
        <v>25</v>
      </c>
      <c r="K30" s="5">
        <f t="shared" si="0"/>
        <v>0.42093161504773591</v>
      </c>
      <c r="L30" s="5">
        <f t="shared" si="1"/>
        <v>0.76295478431474217</v>
      </c>
      <c r="M30" s="5">
        <f t="shared" si="2"/>
        <v>0.52214013555937255</v>
      </c>
      <c r="N30" s="7">
        <f t="shared" si="3"/>
        <v>1.2404393419110586</v>
      </c>
      <c r="O30" s="5">
        <f t="shared" si="4"/>
        <v>0.81563685228295257</v>
      </c>
      <c r="P30" s="7">
        <f t="shared" si="5"/>
        <v>1.0690500525735971</v>
      </c>
      <c r="Q30" s="5">
        <f t="shared" si="6"/>
        <v>0.56956875254018779</v>
      </c>
      <c r="R30" s="7">
        <f t="shared" si="7"/>
        <v>1.3531146917429702</v>
      </c>
      <c r="S30" s="5">
        <f t="shared" si="8"/>
        <v>0.83800547273356618</v>
      </c>
      <c r="T30" s="7">
        <f t="shared" si="9"/>
        <v>1.0983684616202147</v>
      </c>
    </row>
    <row r="31" spans="3:20" x14ac:dyDescent="0.25">
      <c r="J31">
        <v>26</v>
      </c>
      <c r="K31" s="5">
        <f t="shared" si="0"/>
        <v>0.40661182776181864</v>
      </c>
      <c r="L31" s="5">
        <f t="shared" si="1"/>
        <v>0.75474240736437814</v>
      </c>
      <c r="M31" s="5">
        <f t="shared" si="2"/>
        <v>0.50874313359771905</v>
      </c>
      <c r="N31" s="7">
        <f t="shared" si="3"/>
        <v>1.2511764264165133</v>
      </c>
      <c r="O31" s="5">
        <f t="shared" si="4"/>
        <v>0.80901525998728796</v>
      </c>
      <c r="P31" s="7">
        <f t="shared" si="5"/>
        <v>1.0719091071249527</v>
      </c>
      <c r="Q31" s="5">
        <f t="shared" si="6"/>
        <v>0.55688818172475396</v>
      </c>
      <c r="R31" s="7">
        <f t="shared" si="7"/>
        <v>1.3695818559684467</v>
      </c>
      <c r="S31" s="5">
        <f t="shared" si="8"/>
        <v>0.8321023127004854</v>
      </c>
      <c r="T31" s="7">
        <f t="shared" si="9"/>
        <v>1.1024984214233493</v>
      </c>
    </row>
    <row r="32" spans="3:20" x14ac:dyDescent="0.25">
      <c r="J32">
        <v>27</v>
      </c>
      <c r="K32" s="5">
        <f t="shared" si="0"/>
        <v>0.3927791892206936</v>
      </c>
      <c r="L32" s="5">
        <f t="shared" si="1"/>
        <v>0.74661842770381603</v>
      </c>
      <c r="M32" s="5">
        <f t="shared" si="2"/>
        <v>0.49568987012567278</v>
      </c>
      <c r="N32" s="7">
        <f t="shared" si="3"/>
        <v>1.2620064497540271</v>
      </c>
      <c r="O32" s="5">
        <f t="shared" si="4"/>
        <v>0.80244742382636303</v>
      </c>
      <c r="P32" s="7">
        <f t="shared" si="5"/>
        <v>1.0747758078972762</v>
      </c>
      <c r="Q32" s="5">
        <f t="shared" si="6"/>
        <v>0.54448992428323351</v>
      </c>
      <c r="R32" s="7">
        <f t="shared" si="7"/>
        <v>1.3862494226426469</v>
      </c>
      <c r="S32" s="5">
        <f t="shared" si="8"/>
        <v>0.82624073628411132</v>
      </c>
      <c r="T32" s="7">
        <f t="shared" si="9"/>
        <v>1.1066439102302488</v>
      </c>
    </row>
    <row r="33" spans="10:20" x14ac:dyDescent="0.25">
      <c r="J33">
        <v>28</v>
      </c>
      <c r="K33" s="5">
        <f t="shared" si="0"/>
        <v>0.37941712697849889</v>
      </c>
      <c r="L33" s="5">
        <f t="shared" si="1"/>
        <v>0.73858189383254746</v>
      </c>
      <c r="M33" s="5">
        <f t="shared" si="2"/>
        <v>0.48297152554691103</v>
      </c>
      <c r="N33" s="7">
        <f t="shared" si="3"/>
        <v>1.2729302163902592</v>
      </c>
      <c r="O33" s="5">
        <f t="shared" si="4"/>
        <v>0.79593290739124578</v>
      </c>
      <c r="P33" s="7">
        <f t="shared" si="5"/>
        <v>1.0776501753395284</v>
      </c>
      <c r="Q33" s="5">
        <f t="shared" si="6"/>
        <v>0.53236769494327929</v>
      </c>
      <c r="R33" s="7">
        <f t="shared" si="7"/>
        <v>1.4031198306275929</v>
      </c>
      <c r="S33" s="5">
        <f t="shared" si="8"/>
        <v>0.82042045055706769</v>
      </c>
      <c r="T33" s="7">
        <f t="shared" si="9"/>
        <v>1.1108049864313012</v>
      </c>
    </row>
    <row r="34" spans="10:20" x14ac:dyDescent="0.25">
      <c r="J34">
        <v>29</v>
      </c>
      <c r="K34" s="5">
        <f t="shared" si="0"/>
        <v>0.36650963237192286</v>
      </c>
      <c r="L34" s="5">
        <f t="shared" si="1"/>
        <v>0.73063186449193007</v>
      </c>
      <c r="M34" s="5">
        <f t="shared" si="2"/>
        <v>0.47057950655713732</v>
      </c>
      <c r="N34" s="7">
        <f t="shared" si="3"/>
        <v>1.2839485377552302</v>
      </c>
      <c r="O34" s="5">
        <f t="shared" si="4"/>
        <v>0.78947127781590698</v>
      </c>
      <c r="P34" s="7">
        <f t="shared" si="5"/>
        <v>1.080532229955359</v>
      </c>
      <c r="Q34" s="5">
        <f t="shared" si="6"/>
        <v>0.52051534836445035</v>
      </c>
      <c r="R34" s="7">
        <f t="shared" si="7"/>
        <v>1.4201955484658235</v>
      </c>
      <c r="S34" s="5">
        <f t="shared" si="8"/>
        <v>0.81464116465544634</v>
      </c>
      <c r="T34" s="7">
        <f t="shared" si="9"/>
        <v>1.1149817086364486</v>
      </c>
    </row>
    <row r="35" spans="10:20" x14ac:dyDescent="0.25">
      <c r="J35">
        <v>30</v>
      </c>
      <c r="K35" s="5">
        <f t="shared" si="0"/>
        <v>0.35404124134073239</v>
      </c>
      <c r="L35" s="5">
        <f t="shared" si="1"/>
        <v>0.72276740855494526</v>
      </c>
      <c r="M35" s="5">
        <f t="shared" si="2"/>
        <v>0.45850544033791046</v>
      </c>
      <c r="N35" s="7">
        <f t="shared" si="3"/>
        <v>1.2950622323025944</v>
      </c>
      <c r="O35" s="5">
        <f t="shared" si="4"/>
        <v>0.78306210574845747</v>
      </c>
      <c r="P35" s="7">
        <f t="shared" si="5"/>
        <v>1.0834219923032522</v>
      </c>
      <c r="Q35" s="5">
        <f t="shared" si="6"/>
        <v>0.50892687602284337</v>
      </c>
      <c r="R35" s="7">
        <f t="shared" si="7"/>
        <v>1.4374790747415995</v>
      </c>
      <c r="S35" s="5">
        <f t="shared" si="8"/>
        <v>0.80890258976427099</v>
      </c>
      <c r="T35" s="7">
        <f t="shared" si="9"/>
        <v>1.1191741356760108</v>
      </c>
    </row>
    <row r="36" spans="10:20" x14ac:dyDescent="0.25">
      <c r="J36">
        <v>31</v>
      </c>
      <c r="K36" s="5">
        <f t="shared" si="0"/>
        <v>0.34199701590077242</v>
      </c>
      <c r="L36" s="5">
        <f t="shared" si="1"/>
        <v>0.71498760491714231</v>
      </c>
      <c r="M36" s="5">
        <f t="shared" si="2"/>
        <v>0.44674116889944843</v>
      </c>
      <c r="N36" s="7">
        <f t="shared" si="3"/>
        <v>1.3062721255704368</v>
      </c>
      <c r="O36" s="5">
        <f t="shared" si="4"/>
        <v>0.7767049653226199</v>
      </c>
      <c r="P36" s="7">
        <f t="shared" si="5"/>
        <v>1.0863194829966736</v>
      </c>
      <c r="Q36" s="5">
        <f t="shared" si="6"/>
        <v>0.49759640316508275</v>
      </c>
      <c r="R36" s="7">
        <f t="shared" si="7"/>
        <v>1.4549729384465044</v>
      </c>
      <c r="S36" s="5">
        <f t="shared" si="8"/>
        <v>0.80320443910306394</v>
      </c>
      <c r="T36" s="7">
        <f t="shared" si="9"/>
        <v>1.1233823266015148</v>
      </c>
    </row>
    <row r="37" spans="10:20" x14ac:dyDescent="0.25">
      <c r="J37">
        <v>32</v>
      </c>
      <c r="K37" s="5">
        <f t="shared" si="0"/>
        <v>0.33036252624724005</v>
      </c>
      <c r="L37" s="5">
        <f t="shared" si="1"/>
        <v>0.70729154238875624</v>
      </c>
      <c r="M37" s="5">
        <f t="shared" si="2"/>
        <v>0.43527874356858287</v>
      </c>
      <c r="N37" s="7">
        <f t="shared" si="3"/>
        <v>1.3175790502425948</v>
      </c>
      <c r="O37" s="5">
        <f t="shared" si="4"/>
        <v>0.77039943412943068</v>
      </c>
      <c r="P37" s="7">
        <f t="shared" si="5"/>
        <v>1.0892247227042167</v>
      </c>
      <c r="Q37" s="5">
        <f t="shared" si="6"/>
        <v>0.48651818583012668</v>
      </c>
      <c r="R37" s="7">
        <f t="shared" si="7"/>
        <v>1.4726796993494997</v>
      </c>
      <c r="S37" s="5">
        <f t="shared" si="8"/>
        <v>0.79754642791151442</v>
      </c>
      <c r="T37" s="7">
        <f t="shared" si="9"/>
        <v>1.1276063406865262</v>
      </c>
    </row>
    <row r="38" spans="10:20" x14ac:dyDescent="0.25">
      <c r="J38">
        <v>33</v>
      </c>
      <c r="K38" s="5">
        <f t="shared" si="0"/>
        <v>0.31912383346679335</v>
      </c>
      <c r="L38" s="5">
        <f t="shared" si="1"/>
        <v>0.69967831958798721</v>
      </c>
      <c r="M38" s="5">
        <f t="shared" si="2"/>
        <v>0.42411041961814155</v>
      </c>
      <c r="N38" s="7">
        <f t="shared" si="3"/>
        <v>1.3289838462105108</v>
      </c>
      <c r="O38" s="5">
        <f t="shared" si="4"/>
        <v>0.76414509318917345</v>
      </c>
      <c r="P38" s="7">
        <f t="shared" si="5"/>
        <v>1.0921377321497516</v>
      </c>
      <c r="Q38" s="5">
        <f t="shared" si="6"/>
        <v>0.47568660793737699</v>
      </c>
      <c r="R38" s="7">
        <f t="shared" si="7"/>
        <v>1.4906019483714772</v>
      </c>
      <c r="S38" s="5">
        <f t="shared" si="8"/>
        <v>0.7919282734352483</v>
      </c>
      <c r="T38" s="7">
        <f t="shared" si="9"/>
        <v>1.1318462374274845</v>
      </c>
    </row>
    <row r="39" spans="10:20" x14ac:dyDescent="0.25">
      <c r="J39">
        <v>34</v>
      </c>
      <c r="K39" s="5">
        <f t="shared" si="0"/>
        <v>0.30826747283778061</v>
      </c>
      <c r="L39" s="5">
        <f t="shared" si="1"/>
        <v>0.6921470448354281</v>
      </c>
      <c r="M39" s="5">
        <f t="shared" si="2"/>
        <v>0.41322865103412915</v>
      </c>
      <c r="N39" s="7">
        <f t="shared" si="3"/>
        <v>1.3404873606356198</v>
      </c>
      <c r="O39" s="5">
        <f t="shared" si="4"/>
        <v>0.75794152692353833</v>
      </c>
      <c r="P39" s="7">
        <f t="shared" si="5"/>
        <v>1.0950585321125719</v>
      </c>
      <c r="Q39" s="5">
        <f t="shared" si="6"/>
        <v>0.46509617843961798</v>
      </c>
      <c r="R39" s="7">
        <f t="shared" si="7"/>
        <v>1.5087423079643736</v>
      </c>
      <c r="S39" s="5">
        <f t="shared" si="8"/>
        <v>0.78634969491169737</v>
      </c>
      <c r="T39" s="7">
        <f t="shared" si="9"/>
        <v>1.1361020765445409</v>
      </c>
    </row>
    <row r="40" spans="10:20" x14ac:dyDescent="0.25">
      <c r="J40">
        <v>35</v>
      </c>
      <c r="K40" s="5">
        <f t="shared" si="0"/>
        <v>0.2977804376985842</v>
      </c>
      <c r="L40" s="5">
        <f t="shared" si="1"/>
        <v>0.68469683604962905</v>
      </c>
      <c r="M40" s="5">
        <f t="shared" si="2"/>
        <v>0.40262608541717093</v>
      </c>
      <c r="N40" s="7">
        <f t="shared" si="3"/>
        <v>1.352090448012278</v>
      </c>
      <c r="O40" s="5">
        <f t="shared" si="4"/>
        <v>0.75178832312800881</v>
      </c>
      <c r="P40" s="7">
        <f t="shared" si="5"/>
        <v>1.0979871434275428</v>
      </c>
      <c r="Q40" s="5">
        <f t="shared" si="6"/>
        <v>0.45474152853934086</v>
      </c>
      <c r="R40" s="7">
        <f t="shared" si="7"/>
        <v>1.5271034324948973</v>
      </c>
      <c r="S40" s="5">
        <f t="shared" si="8"/>
        <v>0.78081041355606862</v>
      </c>
      <c r="T40" s="7">
        <f t="shared" si="9"/>
        <v>1.1403739179824002</v>
      </c>
    </row>
    <row r="41" spans="10:20" x14ac:dyDescent="0.25">
      <c r="J41">
        <v>36</v>
      </c>
      <c r="K41" s="5">
        <f t="shared" si="0"/>
        <v>0.28765016386475134</v>
      </c>
      <c r="L41" s="5">
        <f t="shared" si="1"/>
        <v>0.67732682064378624</v>
      </c>
      <c r="M41" s="5">
        <f t="shared" si="2"/>
        <v>0.39229555901477492</v>
      </c>
      <c r="N41" s="7">
        <f t="shared" si="3"/>
        <v>1.3637939702312363</v>
      </c>
      <c r="O41" s="5">
        <f t="shared" si="4"/>
        <v>0.74568507294447239</v>
      </c>
      <c r="P41" s="7">
        <f t="shared" si="5"/>
        <v>1.1009235869852503</v>
      </c>
      <c r="Q41" s="5">
        <f t="shared" si="6"/>
        <v>0.44461740896704238</v>
      </c>
      <c r="R41" s="7">
        <f t="shared" si="7"/>
        <v>1.5456880086329261</v>
      </c>
      <c r="S41" s="5">
        <f t="shared" si="8"/>
        <v>0.77531015254741176</v>
      </c>
      <c r="T41" s="7">
        <f t="shared" si="9"/>
        <v>1.1446618219111628</v>
      </c>
    </row>
    <row r="42" spans="10:20" x14ac:dyDescent="0.25">
      <c r="J42">
        <v>37</v>
      </c>
      <c r="K42" s="5">
        <f t="shared" si="0"/>
        <v>0.27786451457624306</v>
      </c>
      <c r="L42" s="5">
        <f t="shared" si="1"/>
        <v>0.67003613542354168</v>
      </c>
      <c r="M42" s="5">
        <f t="shared" si="2"/>
        <v>0.382230091881055</v>
      </c>
      <c r="N42" s="7">
        <f t="shared" si="3"/>
        <v>1.3755987966436611</v>
      </c>
      <c r="O42" s="5">
        <f t="shared" si="4"/>
        <v>0.73963137083405284</v>
      </c>
      <c r="P42" s="7">
        <f t="shared" si="5"/>
        <v>1.1038678837321494</v>
      </c>
      <c r="Q42" s="5">
        <f t="shared" si="6"/>
        <v>0.43471868732011798</v>
      </c>
      <c r="R42" s="7">
        <f t="shared" si="7"/>
        <v>1.5644987557446304</v>
      </c>
      <c r="S42" s="5">
        <f t="shared" si="8"/>
        <v>0.76984863701478623</v>
      </c>
      <c r="T42" s="7">
        <f t="shared" si="9"/>
        <v>1.1489658487271754</v>
      </c>
    </row>
    <row r="43" spans="10:20" x14ac:dyDescent="0.25">
      <c r="J43">
        <v>38</v>
      </c>
      <c r="K43" s="5">
        <f t="shared" si="0"/>
        <v>0.26841176595676663</v>
      </c>
      <c r="L43" s="5">
        <f t="shared" si="1"/>
        <v>0.66282392648588428</v>
      </c>
      <c r="M43" s="5">
        <f t="shared" si="2"/>
        <v>0.37242288316064576</v>
      </c>
      <c r="N43" s="7">
        <f t="shared" si="3"/>
        <v>1.3875058041257116</v>
      </c>
      <c r="O43" s="5">
        <f t="shared" si="4"/>
        <v>0.73362681455016432</v>
      </c>
      <c r="P43" s="7">
        <f t="shared" si="5"/>
        <v>1.1068200546707148</v>
      </c>
      <c r="Q43" s="5">
        <f t="shared" si="6"/>
        <v>0.42504034546100022</v>
      </c>
      <c r="R43" s="7">
        <f t="shared" si="7"/>
        <v>1.5835384262903807</v>
      </c>
      <c r="S43" s="5">
        <f t="shared" si="8"/>
        <v>0.76442559402352372</v>
      </c>
      <c r="T43" s="7">
        <f t="shared" si="9"/>
        <v>1.1532860590538794</v>
      </c>
    </row>
    <row r="44" spans="10:20" x14ac:dyDescent="0.25">
      <c r="J44">
        <v>39</v>
      </c>
      <c r="K44" s="5">
        <f t="shared" si="0"/>
        <v>0.25928059296777073</v>
      </c>
      <c r="L44" s="5">
        <f t="shared" si="1"/>
        <v>0.65568934911913834</v>
      </c>
      <c r="M44" s="5">
        <f t="shared" si="2"/>
        <v>0.36286730649362187</v>
      </c>
      <c r="N44" s="7">
        <f t="shared" si="3"/>
        <v>1.3995158771436751</v>
      </c>
      <c r="O44" s="5">
        <f t="shared" si="4"/>
        <v>0.72767100511178318</v>
      </c>
      <c r="P44" s="7">
        <f t="shared" si="5"/>
        <v>1.1097801208595899</v>
      </c>
      <c r="Q44" s="5">
        <f t="shared" si="6"/>
        <v>0.41557747697322378</v>
      </c>
      <c r="R44" s="7">
        <f t="shared" si="7"/>
        <v>1.6028098062274996</v>
      </c>
      <c r="S44" s="5">
        <f t="shared" si="8"/>
        <v>0.75904075256158932</v>
      </c>
      <c r="T44" s="7">
        <f t="shared" si="9"/>
        <v>1.1576225137426659</v>
      </c>
    </row>
    <row r="45" spans="10:20" x14ac:dyDescent="0.25">
      <c r="J45">
        <v>40</v>
      </c>
      <c r="K45" s="5">
        <f t="shared" si="0"/>
        <v>0.2504600558402757</v>
      </c>
      <c r="L45" s="5">
        <f t="shared" si="1"/>
        <v>0.64863156770402919</v>
      </c>
      <c r="M45" s="5">
        <f t="shared" si="2"/>
        <v>0.35355690553831698</v>
      </c>
      <c r="N45" s="7">
        <f t="shared" si="3"/>
        <v>1.4116299078196668</v>
      </c>
      <c r="O45" s="5">
        <f t="shared" si="4"/>
        <v>0.72176354677693688</v>
      </c>
      <c r="P45" s="7">
        <f t="shared" si="5"/>
        <v>1.1127481034137361</v>
      </c>
      <c r="Q45" s="5">
        <f t="shared" si="6"/>
        <v>0.40632528467412732</v>
      </c>
      <c r="R45" s="7">
        <f t="shared" si="7"/>
        <v>1.6223157154179131</v>
      </c>
      <c r="S45" s="5">
        <f t="shared" si="8"/>
        <v>0.75369384352603719</v>
      </c>
      <c r="T45" s="7">
        <f t="shared" si="9"/>
        <v>1.1619752738737317</v>
      </c>
    </row>
    <row r="46" spans="10:20" x14ac:dyDescent="0.25">
      <c r="J46">
        <v>41</v>
      </c>
      <c r="K46" s="5">
        <f t="shared" si="0"/>
        <v>0.2419395869682833</v>
      </c>
      <c r="L46" s="5">
        <f t="shared" si="1"/>
        <v>0.64164975561581306</v>
      </c>
      <c r="M46" s="5">
        <f t="shared" si="2"/>
        <v>0.34448538960901837</v>
      </c>
      <c r="N46" s="7">
        <f t="shared" si="3"/>
        <v>1.4238487959978958</v>
      </c>
      <c r="O46" s="5">
        <f t="shared" si="4"/>
        <v>0.71590404701640886</v>
      </c>
      <c r="P46" s="7">
        <f t="shared" si="5"/>
        <v>1.1157240235045853</v>
      </c>
      <c r="Q46" s="5">
        <f t="shared" si="6"/>
        <v>0.39727907818293112</v>
      </c>
      <c r="R46" s="7">
        <f t="shared" si="7"/>
        <v>1.6420590080407627</v>
      </c>
      <c r="S46" s="5">
        <f t="shared" si="8"/>
        <v>0.74838459970956339</v>
      </c>
      <c r="T46" s="7">
        <f t="shared" si="9"/>
        <v>1.1663444007569415</v>
      </c>
    </row>
    <row r="47" spans="10:20" x14ac:dyDescent="0.25">
      <c r="J47">
        <v>42</v>
      </c>
      <c r="K47" s="5">
        <f t="shared" si="0"/>
        <v>0.23370897824806253</v>
      </c>
      <c r="L47" s="5">
        <f t="shared" si="1"/>
        <v>0.63474309512746063</v>
      </c>
      <c r="M47" s="5">
        <f t="shared" si="2"/>
        <v>0.33564662942558821</v>
      </c>
      <c r="N47" s="7">
        <f t="shared" si="3"/>
        <v>1.4361734493115081</v>
      </c>
      <c r="O47" s="5">
        <f t="shared" si="4"/>
        <v>0.71009211648765636</v>
      </c>
      <c r="P47" s="7">
        <f t="shared" si="5"/>
        <v>1.1187079023601905</v>
      </c>
      <c r="Q47" s="5">
        <f t="shared" si="6"/>
        <v>0.38843427154295751</v>
      </c>
      <c r="R47" s="7">
        <f t="shared" si="7"/>
        <v>1.6620425730100408</v>
      </c>
      <c r="S47" s="5">
        <f t="shared" si="8"/>
        <v>0.74311275578715108</v>
      </c>
      <c r="T47" s="7">
        <f>S47/$L47</f>
        <v>1.1707299559326898</v>
      </c>
    </row>
    <row r="48" spans="10:20" x14ac:dyDescent="0.25">
      <c r="J48">
        <v>43</v>
      </c>
      <c r="K48" s="5">
        <f t="shared" si="0"/>
        <v>0.22575836884814418</v>
      </c>
      <c r="L48" s="5">
        <f t="shared" si="1"/>
        <v>0.62791077731388356</v>
      </c>
      <c r="M48" s="5">
        <f t="shared" si="2"/>
        <v>0.32703465297214102</v>
      </c>
      <c r="N48" s="7">
        <f t="shared" si="3"/>
        <v>1.4486047832500069</v>
      </c>
      <c r="O48" s="5">
        <f t="shared" si="4"/>
        <v>0.70432736900893933</v>
      </c>
      <c r="P48" s="7">
        <f t="shared" si="5"/>
        <v>1.1216997612653752</v>
      </c>
      <c r="Q48" s="5">
        <f t="shared" si="6"/>
        <v>0.37978638089678945</v>
      </c>
      <c r="R48" s="7">
        <f t="shared" si="7"/>
        <v>1.6822693343973079</v>
      </c>
      <c r="S48" s="5">
        <f t="shared" si="8"/>
        <v>0.73787804830281245</v>
      </c>
      <c r="T48" s="7">
        <f t="shared" si="9"/>
        <v>1.1751320011727682</v>
      </c>
    </row>
    <row r="49" spans="10:20" x14ac:dyDescent="0.25">
      <c r="J49">
        <v>44</v>
      </c>
      <c r="K49" s="5">
        <f t="shared" si="0"/>
        <v>0.21807823339537125</v>
      </c>
      <c r="L49" s="5">
        <f t="shared" si="1"/>
        <v>0.62115200195719034</v>
      </c>
      <c r="M49" s="5">
        <f t="shared" si="2"/>
        <v>0.3186436414619786</v>
      </c>
      <c r="N49" s="7">
        <f t="shared" si="3"/>
        <v>1.4611437212272551</v>
      </c>
      <c r="O49" s="5">
        <f t="shared" si="4"/>
        <v>0.69860942153366079</v>
      </c>
      <c r="P49" s="7">
        <f t="shared" si="5"/>
        <v>1.1246996215618876</v>
      </c>
      <c r="Q49" s="5">
        <f t="shared" si="6"/>
        <v>0.37133102221318737</v>
      </c>
      <c r="R49" s="7">
        <f t="shared" si="7"/>
        <v>1.7027422518595519</v>
      </c>
      <c r="S49" s="5">
        <f t="shared" si="8"/>
        <v>0.7326802156564215</v>
      </c>
      <c r="T49" s="7">
        <f t="shared" si="9"/>
        <v>1.1795505984812356</v>
      </c>
    </row>
    <row r="50" spans="10:20" x14ac:dyDescent="0.25">
      <c r="J50">
        <v>45</v>
      </c>
      <c r="K50" s="5">
        <f t="shared" si="0"/>
        <v>0.21065937056285106</v>
      </c>
      <c r="L50" s="5">
        <f t="shared" si="1"/>
        <v>0.61446597745296316</v>
      </c>
      <c r="M50" s="5">
        <f t="shared" si="2"/>
        <v>0.31046792540605561</v>
      </c>
      <c r="N50" s="7">
        <f t="shared" si="3"/>
        <v>1.4737911946500679</v>
      </c>
      <c r="O50" s="5">
        <f t="shared" si="4"/>
        <v>0.69293789412491502</v>
      </c>
      <c r="P50" s="7">
        <f t="shared" si="5"/>
        <v>1.1277075046485527</v>
      </c>
      <c r="Q50" s="5">
        <f t="shared" si="6"/>
        <v>0.36306390906461355</v>
      </c>
      <c r="R50" s="7">
        <f t="shared" si="7"/>
        <v>1.7234643210722591</v>
      </c>
      <c r="S50" s="5">
        <f t="shared" si="8"/>
        <v>0.7275189980906418</v>
      </c>
      <c r="T50" s="7">
        <f t="shared" si="9"/>
        <v>1.1839858100952916</v>
      </c>
    </row>
    <row r="51" spans="10:20" x14ac:dyDescent="0.25">
      <c r="J51">
        <v>46</v>
      </c>
      <c r="K51" s="5">
        <f t="shared" si="0"/>
        <v>0.20349289204613721</v>
      </c>
      <c r="L51" s="5">
        <f t="shared" si="1"/>
        <v>0.60785192071754346</v>
      </c>
      <c r="M51" s="5">
        <f t="shared" si="2"/>
        <v>0.3025019807823206</v>
      </c>
      <c r="N51" s="7">
        <f t="shared" si="3"/>
        <v>1.4865481429873992</v>
      </c>
      <c r="O51" s="5">
        <f t="shared" si="4"/>
        <v>0.68731240993024068</v>
      </c>
      <c r="P51" s="7">
        <f t="shared" si="5"/>
        <v>1.1307234319814232</v>
      </c>
      <c r="Q51" s="5">
        <f t="shared" si="6"/>
        <v>0.35498085045423589</v>
      </c>
      <c r="R51" s="7">
        <f t="shared" si="7"/>
        <v>1.7444385741677519</v>
      </c>
      <c r="S51" s="5">
        <f t="shared" si="8"/>
        <v>0.72239413767794491</v>
      </c>
      <c r="T51" s="7">
        <f t="shared" si="9"/>
        <v>1.1884376984861531</v>
      </c>
    </row>
    <row r="52" spans="10:20" x14ac:dyDescent="0.25">
      <c r="J52">
        <v>47</v>
      </c>
      <c r="K52" s="5">
        <f t="shared" si="0"/>
        <v>0.19657021191443375</v>
      </c>
      <c r="L52" s="5">
        <f t="shared" si="1"/>
        <v>0.60130905709631488</v>
      </c>
      <c r="M52" s="5">
        <f t="shared" si="2"/>
        <v>0.29474042530334321</v>
      </c>
      <c r="N52" s="7">
        <f t="shared" si="3"/>
        <v>1.4994155138401264</v>
      </c>
      <c r="O52" s="5">
        <f t="shared" si="4"/>
        <v>0.68173259515658224</v>
      </c>
      <c r="P52" s="7">
        <f t="shared" si="5"/>
        <v>1.1337474250739341</v>
      </c>
      <c r="Q52" s="5">
        <f t="shared" si="6"/>
        <v>0.34707774869130997</v>
      </c>
      <c r="R52" s="7">
        <f t="shared" si="7"/>
        <v>1.7656680801788605</v>
      </c>
      <c r="S52" s="5">
        <f t="shared" si="8"/>
        <v>0.71730537830772056</v>
      </c>
      <c r="T52" s="7">
        <f t="shared" si="9"/>
        <v>1.1929063263599335</v>
      </c>
    </row>
    <row r="53" spans="10:20" x14ac:dyDescent="0.25">
      <c r="J53">
        <v>48</v>
      </c>
      <c r="K53" s="5">
        <f t="shared" si="0"/>
        <v>0.18988303632406339</v>
      </c>
      <c r="L53" s="5">
        <f t="shared" si="1"/>
        <v>0.59483662027297379</v>
      </c>
      <c r="M53" s="5">
        <f t="shared" si="2"/>
        <v>0.28717801477970611</v>
      </c>
      <c r="N53" s="7">
        <f t="shared" si="3"/>
        <v>1.5123942630114389</v>
      </c>
      <c r="O53" s="5">
        <f t="shared" si="4"/>
        <v>0.67619807904545104</v>
      </c>
      <c r="P53" s="7">
        <f t="shared" si="5"/>
        <v>1.1367795054970558</v>
      </c>
      <c r="Q53" s="5">
        <f t="shared" si="6"/>
        <v>0.3393505973138633</v>
      </c>
      <c r="R53" s="7">
        <f t="shared" si="7"/>
        <v>1.7871559454879975</v>
      </c>
      <c r="S53" s="5">
        <f t="shared" si="8"/>
        <v>0.71225246567347777</v>
      </c>
      <c r="T53" s="7">
        <f t="shared" si="9"/>
        <v>1.1973917566585279</v>
      </c>
    </row>
    <row r="54" spans="10:20" x14ac:dyDescent="0.25">
      <c r="J54">
        <v>49</v>
      </c>
      <c r="K54" s="5">
        <f t="shared" si="0"/>
        <v>0.18342335358187653</v>
      </c>
      <c r="L54" s="5">
        <f t="shared" si="1"/>
        <v>0.58843385217977717</v>
      </c>
      <c r="M54" s="5">
        <f t="shared" si="2"/>
        <v>0.27980963957670468</v>
      </c>
      <c r="N54" s="7">
        <f t="shared" si="3"/>
        <v>1.525485354577836</v>
      </c>
      <c r="O54" s="5">
        <f t="shared" si="4"/>
        <v>0.67070849384829112</v>
      </c>
      <c r="P54" s="7">
        <f t="shared" si="5"/>
        <v>1.1398196948794468</v>
      </c>
      <c r="Q54" s="5">
        <f t="shared" si="6"/>
        <v>0.3317954790576268</v>
      </c>
      <c r="R54" s="7">
        <f t="shared" si="7"/>
        <v>1.8089053142816949</v>
      </c>
      <c r="S54" s="5">
        <f t="shared" si="8"/>
        <v>0.70723514726013648</v>
      </c>
      <c r="T54" s="7">
        <f t="shared" si="9"/>
        <v>1.2018940525604964</v>
      </c>
    </row>
    <row r="55" spans="10:20" x14ac:dyDescent="0.25">
      <c r="J55">
        <v>50</v>
      </c>
      <c r="K55" s="5">
        <f t="shared" si="0"/>
        <v>0.17718342454669536</v>
      </c>
      <c r="L55" s="5">
        <f t="shared" si="1"/>
        <v>0.58210000290875463</v>
      </c>
      <c r="M55" s="5">
        <f t="shared" si="2"/>
        <v>0.27263032116196001</v>
      </c>
      <c r="N55" s="7">
        <f t="shared" si="3"/>
        <v>1.5386897609607402</v>
      </c>
      <c r="O55" s="5">
        <f t="shared" si="4"/>
        <v>0.66526347480204284</v>
      </c>
      <c r="P55" s="7">
        <f t="shared" si="5"/>
        <v>1.1428680149076107</v>
      </c>
      <c r="Q55" s="5">
        <f t="shared" si="6"/>
        <v>0.32440856387018563</v>
      </c>
      <c r="R55" s="7">
        <f t="shared" si="7"/>
        <v>1.8309193690106729</v>
      </c>
      <c r="S55" s="5">
        <f t="shared" si="8"/>
        <v>0.70225317233140783</v>
      </c>
      <c r="T55" s="7">
        <f t="shared" si="9"/>
        <v>1.2064132774819578</v>
      </c>
    </row>
    <row r="56" spans="10:20" x14ac:dyDescent="0.25">
      <c r="J56">
        <v>51</v>
      </c>
      <c r="K56" s="5">
        <f t="shared" si="0"/>
        <v>0.17115577335729415</v>
      </c>
      <c r="L56" s="5">
        <f t="shared" si="1"/>
        <v>0.57583433062387823</v>
      </c>
      <c r="M56" s="5">
        <f t="shared" si="2"/>
        <v>0.265635208741613</v>
      </c>
      <c r="N56" s="7">
        <f t="shared" si="3"/>
        <v>1.5520084629987296</v>
      </c>
      <c r="O56" s="5">
        <f t="shared" si="4"/>
        <v>0.65986266010490591</v>
      </c>
      <c r="P56" s="7">
        <f t="shared" si="5"/>
        <v>1.1459244873260483</v>
      </c>
      <c r="Q56" s="5">
        <f t="shared" si="6"/>
        <v>0.31718610696934152</v>
      </c>
      <c r="R56" s="7">
        <f t="shared" si="7"/>
        <v>1.8532013308555098</v>
      </c>
      <c r="S56" s="5">
        <f t="shared" si="8"/>
        <v>0.69730629191726412</v>
      </c>
      <c r="T56" s="7">
        <f t="shared" si="9"/>
        <v>1.2109494950774802</v>
      </c>
    </row>
    <row r="57" spans="10:20" x14ac:dyDescent="0.25">
      <c r="J57">
        <v>52</v>
      </c>
      <c r="K57" s="5">
        <f t="shared" si="0"/>
        <v>0.16533317847580684</v>
      </c>
      <c r="L57" s="5">
        <f t="shared" si="1"/>
        <v>0.56963610147417676</v>
      </c>
      <c r="M57" s="5">
        <f t="shared" si="2"/>
        <v>0.25881957598282651</v>
      </c>
      <c r="N57" s="7">
        <f t="shared" si="3"/>
        <v>1.5654424500203963</v>
      </c>
      <c r="O57" s="5">
        <f t="shared" si="4"/>
        <v>0.65450569089229904</v>
      </c>
      <c r="P57" s="7">
        <f t="shared" si="5"/>
        <v>1.1489891339374136</v>
      </c>
      <c r="Q57" s="5">
        <f t="shared" si="6"/>
        <v>0.31012444694470259</v>
      </c>
      <c r="R57" s="7">
        <f t="shared" si="7"/>
        <v>1.8757544601979754</v>
      </c>
      <c r="S57" s="5">
        <f t="shared" si="8"/>
        <v>0.69239425880149652</v>
      </c>
      <c r="T57" s="7">
        <f t="shared" si="9"/>
        <v>1.2155027692409779</v>
      </c>
    </row>
    <row r="58" spans="10:20" x14ac:dyDescent="0.25">
      <c r="J58">
        <v>53</v>
      </c>
      <c r="K58" s="5">
        <f t="shared" si="0"/>
        <v>0.15970866403583142</v>
      </c>
      <c r="L58" s="5">
        <f t="shared" si="1"/>
        <v>0.56350458950778481</v>
      </c>
      <c r="M58" s="5">
        <f t="shared" si="2"/>
        <v>0.2521788178203811</v>
      </c>
      <c r="N58" s="7">
        <f t="shared" si="3"/>
        <v>1.5789927199178346</v>
      </c>
      <c r="O58" s="5">
        <f t="shared" si="4"/>
        <v>0.64919221121301451</v>
      </c>
      <c r="P58" s="7">
        <f t="shared" si="5"/>
        <v>1.1520619766026696</v>
      </c>
      <c r="Q58" s="5">
        <f t="shared" si="6"/>
        <v>0.30322000390153886</v>
      </c>
      <c r="R58" s="7">
        <f t="shared" si="7"/>
        <v>1.8985820570981045</v>
      </c>
      <c r="S58" s="5">
        <f t="shared" si="8"/>
        <v>0.68751682750936094</v>
      </c>
      <c r="T58" s="7">
        <f t="shared" si="9"/>
        <v>1.2200731641066127</v>
      </c>
    </row>
    <row r="59" spans="10:20" x14ac:dyDescent="0.25">
      <c r="J59">
        <v>54</v>
      </c>
      <c r="K59" s="5">
        <f t="shared" si="0"/>
        <v>0.15427549148486544</v>
      </c>
      <c r="L59" s="5">
        <f t="shared" si="1"/>
        <v>0.55743907658691827</v>
      </c>
      <c r="M59" s="5">
        <f t="shared" si="2"/>
        <v>0.24570844734520633</v>
      </c>
      <c r="N59" s="7">
        <f t="shared" si="3"/>
        <v>1.5926602792207636</v>
      </c>
      <c r="O59" s="5">
        <f t="shared" si="4"/>
        <v>0.64392186800556661</v>
      </c>
      <c r="P59" s="7">
        <f t="shared" si="5"/>
        <v>1.155143037241243</v>
      </c>
      <c r="Q59" s="5">
        <f t="shared" si="6"/>
        <v>0.29646927764596132</v>
      </c>
      <c r="R59" s="7">
        <f t="shared" si="7"/>
        <v>1.9216874617770718</v>
      </c>
      <c r="S59" s="5">
        <f t="shared" si="8"/>
        <v>0.6826737542953103</v>
      </c>
      <c r="T59" s="7">
        <f t="shared" si="9"/>
        <v>1.224660744049695</v>
      </c>
    </row>
    <row r="60" spans="10:20" x14ac:dyDescent="0.25">
      <c r="J60">
        <v>55</v>
      </c>
      <c r="K60" s="5">
        <f t="shared" si="0"/>
        <v>0.14902715151105977</v>
      </c>
      <c r="L60" s="5">
        <f t="shared" si="1"/>
        <v>0.55143885230376333</v>
      </c>
      <c r="M60" s="5">
        <f t="shared" si="2"/>
        <v>0.23940409277274638</v>
      </c>
      <c r="N60" s="7">
        <f t="shared" si="3"/>
        <v>1.6064461431712962</v>
      </c>
      <c r="O60" s="5">
        <f t="shared" si="4"/>
        <v>0.63869431107473229</v>
      </c>
      <c r="P60" s="7">
        <f t="shared" si="5"/>
        <v>1.1582323378311832</v>
      </c>
      <c r="Q60" s="5">
        <f t="shared" si="6"/>
        <v>0.28986884591050566</v>
      </c>
      <c r="R60" s="7">
        <f t="shared" si="7"/>
        <v>1.9450740551059489</v>
      </c>
      <c r="S60" s="5">
        <f t="shared" si="8"/>
        <v>0.67786479713081393</v>
      </c>
      <c r="T60" s="7">
        <f t="shared" si="9"/>
        <v>1.2292655736875937</v>
      </c>
    </row>
    <row r="61" spans="10:20" x14ac:dyDescent="0.25">
      <c r="J61">
        <v>56</v>
      </c>
      <c r="K61" s="5">
        <f t="shared" si="0"/>
        <v>0.14395735624461836</v>
      </c>
      <c r="L61" s="5">
        <f t="shared" si="1"/>
        <v>0.5455032138972723</v>
      </c>
      <c r="M61" s="5">
        <f t="shared" si="2"/>
        <v>0.23326149448911057</v>
      </c>
      <c r="N61" s="7">
        <f t="shared" si="3"/>
        <v>1.6203513357993522</v>
      </c>
      <c r="O61" s="5">
        <f t="shared" si="4"/>
        <v>0.63350919306828135</v>
      </c>
      <c r="P61" s="7">
        <f t="shared" si="5"/>
        <v>1.1613299004093165</v>
      </c>
      <c r="Q61" s="5">
        <f t="shared" si="6"/>
        <v>0.28341536261922051</v>
      </c>
      <c r="R61" s="7">
        <f t="shared" si="7"/>
        <v>1.9687452591004051</v>
      </c>
      <c r="S61" s="5">
        <f t="shared" si="8"/>
        <v>0.67308971569226195</v>
      </c>
      <c r="T61" s="7">
        <f t="shared" si="9"/>
        <v>1.2338877178806438</v>
      </c>
    </row>
    <row r="62" spans="10:20" x14ac:dyDescent="0.25">
      <c r="J62">
        <v>57</v>
      </c>
      <c r="K62" s="5">
        <f t="shared" si="0"/>
        <v>0.13906003172450079</v>
      </c>
      <c r="L62" s="5">
        <f t="shared" si="1"/>
        <v>0.53963146617085489</v>
      </c>
      <c r="M62" s="5">
        <f t="shared" si="2"/>
        <v>0.22727650217301323</v>
      </c>
      <c r="N62" s="7">
        <f t="shared" si="3"/>
        <v>1.6343768899987221</v>
      </c>
      <c r="O62" s="5">
        <f t="shared" si="4"/>
        <v>0.62836616945389667</v>
      </c>
      <c r="P62" s="7">
        <f t="shared" si="5"/>
        <v>1.1644357470714044</v>
      </c>
      <c r="Q62" s="5">
        <f t="shared" si="6"/>
        <v>0.2771055561913805</v>
      </c>
      <c r="R62" s="7">
        <f t="shared" si="7"/>
        <v>1.9927045374214283</v>
      </c>
      <c r="S62" s="5">
        <f t="shared" si="8"/>
        <v>0.66834827134895569</v>
      </c>
      <c r="T62" s="7">
        <f t="shared" si="9"/>
        <v>1.2385272417330595</v>
      </c>
    </row>
    <row r="63" spans="10:20" x14ac:dyDescent="0.25">
      <c r="J63">
        <v>58</v>
      </c>
      <c r="K63" s="5">
        <f t="shared" si="0"/>
        <v>0.13432931062140208</v>
      </c>
      <c r="L63" s="5">
        <f t="shared" si="1"/>
        <v>0.533822921410954</v>
      </c>
      <c r="M63" s="5">
        <f t="shared" si="2"/>
        <v>0.22144507199155886</v>
      </c>
      <c r="N63" s="7">
        <f t="shared" si="3"/>
        <v>1.6485238476037933</v>
      </c>
      <c r="O63" s="5">
        <f t="shared" si="4"/>
        <v>0.62326489849628086</v>
      </c>
      <c r="P63" s="7">
        <f t="shared" si="5"/>
        <v>1.1675498999723011</v>
      </c>
      <c r="Q63" s="5">
        <f t="shared" si="6"/>
        <v>0.27093622788296523</v>
      </c>
      <c r="R63" s="7">
        <f t="shared" si="7"/>
        <v>2.016955395882142</v>
      </c>
      <c r="S63" s="5">
        <f t="shared" si="8"/>
        <v>0.66364022715118209</v>
      </c>
      <c r="T63" s="7">
        <f t="shared" si="9"/>
        <v>1.2431842105938544</v>
      </c>
    </row>
    <row r="64" spans="10:20" x14ac:dyDescent="0.25">
      <c r="J64">
        <v>59</v>
      </c>
      <c r="K64" s="5">
        <f t="shared" si="0"/>
        <v>0.12975952520829107</v>
      </c>
      <c r="L64" s="5">
        <f t="shared" si="1"/>
        <v>0.52807689930650015</v>
      </c>
      <c r="M64" s="5">
        <f t="shared" si="2"/>
        <v>0.21576326386797687</v>
      </c>
      <c r="N64" s="7">
        <f t="shared" si="3"/>
        <v>1.6627932594669399</v>
      </c>
      <c r="O64" s="5">
        <f t="shared" si="4"/>
        <v>0.61820504123444953</v>
      </c>
      <c r="P64" s="7">
        <f t="shared" si="5"/>
        <v>1.1706723813261111</v>
      </c>
      <c r="Q64" s="5">
        <f t="shared" si="6"/>
        <v>0.26490425016506181</v>
      </c>
      <c r="R64" s="7">
        <f t="shared" si="7"/>
        <v>2.0415013829607909</v>
      </c>
      <c r="S64" s="5">
        <f t="shared" si="8"/>
        <v>0.65896534781837257</v>
      </c>
      <c r="T64" s="7">
        <f t="shared" si="9"/>
        <v>1.2478586900577593</v>
      </c>
    </row>
    <row r="65" spans="10:20" x14ac:dyDescent="0.25">
      <c r="J65">
        <v>60</v>
      </c>
      <c r="K65" s="5">
        <f t="shared" si="0"/>
        <v>0.12534520057008675</v>
      </c>
      <c r="L65" s="5">
        <f t="shared" si="1"/>
        <v>0.52239272686923111</v>
      </c>
      <c r="M65" s="5">
        <f t="shared" si="2"/>
        <v>0.21022723881946115</v>
      </c>
      <c r="N65" s="7">
        <f t="shared" si="3"/>
        <v>1.6771861855365784</v>
      </c>
      <c r="O65" s="5">
        <f t="shared" si="4"/>
        <v>0.61318626145920829</v>
      </c>
      <c r="P65" s="7">
        <f t="shared" si="5"/>
        <v>1.1738032134063483</v>
      </c>
      <c r="Q65" s="5">
        <f t="shared" si="6"/>
        <v>0.25900656513837056</v>
      </c>
      <c r="R65" s="7">
        <f t="shared" si="7"/>
        <v>2.0663460903199646</v>
      </c>
      <c r="S65" s="5">
        <f t="shared" si="8"/>
        <v>0.65432339972734455</v>
      </c>
      <c r="T65" s="7">
        <f t="shared" si="9"/>
        <v>1.252550745966146</v>
      </c>
    </row>
    <row r="66" spans="10:20" x14ac:dyDescent="0.25">
      <c r="J66">
        <v>61</v>
      </c>
      <c r="K66" s="5">
        <f t="shared" si="0"/>
        <v>0.12108104804433567</v>
      </c>
      <c r="L66" s="5">
        <f t="shared" si="1"/>
        <v>0.51676973835486995</v>
      </c>
      <c r="M66" s="5">
        <f t="shared" si="2"/>
        <v>0.20483325636331443</v>
      </c>
      <c r="N66" s="7">
        <f t="shared" si="3"/>
        <v>1.6917036949359046</v>
      </c>
      <c r="O66" s="5">
        <f t="shared" si="4"/>
        <v>0.60820822569081334</v>
      </c>
      <c r="P66" s="7">
        <f t="shared" si="5"/>
        <v>1.176942418546095</v>
      </c>
      <c r="Q66" s="5">
        <f t="shared" si="6"/>
        <v>0.25324018298300877</v>
      </c>
      <c r="R66" s="7">
        <f t="shared" si="7"/>
        <v>2.0914931533321468</v>
      </c>
      <c r="S66" s="5">
        <f t="shared" si="8"/>
        <v>0.64971415090062712</v>
      </c>
      <c r="T66" s="7">
        <f t="shared" si="9"/>
        <v>1.2572604444079563</v>
      </c>
    </row>
    <row r="67" spans="10:20" x14ac:dyDescent="0.25">
      <c r="J67">
        <v>62</v>
      </c>
      <c r="K67" s="5">
        <f t="shared" si="0"/>
        <v>0.11696195888503315</v>
      </c>
      <c r="L67" s="5">
        <f t="shared" si="1"/>
        <v>0.51120727518515152</v>
      </c>
      <c r="M67" s="5">
        <f t="shared" si="2"/>
        <v>0.19957767198964549</v>
      </c>
      <c r="N67" s="7">
        <f t="shared" si="3"/>
        <v>1.7063468660423071</v>
      </c>
      <c r="O67" s="5">
        <f t="shared" si="4"/>
        <v>0.60327060315681202</v>
      </c>
      <c r="P67" s="7">
        <f t="shared" si="5"/>
        <v>1.1800900191381598</v>
      </c>
      <c r="Q67" s="5">
        <f t="shared" si="6"/>
        <v>0.24760218044282756</v>
      </c>
      <c r="R67" s="7">
        <f t="shared" si="7"/>
        <v>2.1169462516116559</v>
      </c>
      <c r="S67" s="5">
        <f t="shared" si="8"/>
        <v>0.64513737099486745</v>
      </c>
      <c r="T67" s="7">
        <f t="shared" si="9"/>
        <v>1.2619878517206322</v>
      </c>
    </row>
    <row r="68" spans="10:20" x14ac:dyDescent="0.25">
      <c r="J68">
        <v>63</v>
      </c>
      <c r="K68" s="5">
        <f t="shared" si="0"/>
        <v>0.11298299814199671</v>
      </c>
      <c r="L68" s="5">
        <f t="shared" si="1"/>
        <v>0.50570468587068829</v>
      </c>
      <c r="M68" s="5">
        <f t="shared" si="2"/>
        <v>0.19445693469891198</v>
      </c>
      <c r="N68" s="7">
        <f t="shared" si="3"/>
        <v>1.7211167865674715</v>
      </c>
      <c r="O68" s="5">
        <f t="shared" si="4"/>
        <v>0.59837306577006544</v>
      </c>
      <c r="P68" s="7">
        <f t="shared" si="5"/>
        <v>1.1832460376352396</v>
      </c>
      <c r="Q68" s="5">
        <f t="shared" si="6"/>
        <v>0.24208969934347235</v>
      </c>
      <c r="R68" s="7">
        <f t="shared" si="7"/>
        <v>2.1427091095530559</v>
      </c>
      <c r="S68" s="5">
        <f t="shared" si="8"/>
        <v>0.64059283128932021</v>
      </c>
      <c r="T68" s="7">
        <f t="shared" si="9"/>
        <v>1.2667330344910501</v>
      </c>
    </row>
    <row r="69" spans="10:20" x14ac:dyDescent="0.25">
      <c r="J69">
        <v>64</v>
      </c>
      <c r="K69" s="5">
        <f t="shared" si="0"/>
        <v>0.10913939874845838</v>
      </c>
      <c r="L69" s="5">
        <f t="shared" si="1"/>
        <v>0.50026132593466577</v>
      </c>
      <c r="M69" s="5">
        <f t="shared" si="2"/>
        <v>0.18946758460264412</v>
      </c>
      <c r="N69" s="7">
        <f t="shared" si="3"/>
        <v>1.7360145536381784</v>
      </c>
      <c r="O69" s="5">
        <f t="shared" si="4"/>
        <v>0.59351528810694698</v>
      </c>
      <c r="P69" s="7">
        <f t="shared" si="5"/>
        <v>1.1864104965500775</v>
      </c>
      <c r="Q69" s="5">
        <f t="shared" si="6"/>
        <v>0.23669994514343767</v>
      </c>
      <c r="R69" s="7">
        <f t="shared" si="7"/>
        <v>2.1687854968761329</v>
      </c>
      <c r="S69" s="5">
        <f t="shared" si="8"/>
        <v>0.63608030467441645</v>
      </c>
      <c r="T69" s="7">
        <f t="shared" si="9"/>
        <v>1.2714960595564579</v>
      </c>
    </row>
    <row r="70" spans="10:20" x14ac:dyDescent="0.25">
      <c r="J70">
        <v>65</v>
      </c>
      <c r="K70" s="5">
        <f t="shared" si="0"/>
        <v>0.10542655580979339</v>
      </c>
      <c r="L70" s="5">
        <f t="shared" si="1"/>
        <v>0.49487655783736056</v>
      </c>
      <c r="M70" s="5">
        <f t="shared" si="2"/>
        <v>0.18460625058572913</v>
      </c>
      <c r="N70" s="7">
        <f t="shared" si="3"/>
        <v>1.7510412738777956</v>
      </c>
      <c r="O70" s="5">
        <f t="shared" si="4"/>
        <v>0.58869694738572032</v>
      </c>
      <c r="P70" s="7">
        <f t="shared" si="5"/>
        <v>1.1895834184556253</v>
      </c>
      <c r="Q70" s="5">
        <f t="shared" si="6"/>
        <v>0.2314301855173794</v>
      </c>
      <c r="R70" s="7">
        <f t="shared" si="7"/>
        <v>2.1951792291774854</v>
      </c>
      <c r="S70" s="5">
        <f t="shared" si="8"/>
        <v>0.63159956564041531</v>
      </c>
      <c r="T70" s="7">
        <f t="shared" si="9"/>
        <v>1.2762769940054188</v>
      </c>
    </row>
    <row r="71" spans="10:20" x14ac:dyDescent="0.25">
      <c r="J71">
        <v>66</v>
      </c>
      <c r="K71" s="5">
        <f t="shared" ref="K71:K77" si="10">(1-$F$8)^J71</f>
        <v>0.10184002108654167</v>
      </c>
      <c r="L71" s="5">
        <f t="shared" ref="L71:L77" si="11">(1-$F$9)^J71</f>
        <v>0.48954975090146952</v>
      </c>
      <c r="M71" s="5">
        <f t="shared" ref="M71:M77" si="12">(1-$G$8)^J71</f>
        <v>0.17986964802867611</v>
      </c>
      <c r="N71" s="7">
        <f t="shared" ref="N71:N77" si="13">M71/$K71</f>
        <v>1.7661980634884824</v>
      </c>
      <c r="O71" s="5">
        <f t="shared" ref="O71:O77" si="14">(1-$G$9)^J71</f>
        <v>0.58391772344509052</v>
      </c>
      <c r="P71" s="7">
        <f t="shared" ref="P71:P77" si="15">O71/$L71</f>
        <v>1.1927648259852024</v>
      </c>
      <c r="Q71" s="5">
        <f t="shared" ref="Q71:Q77" si="16">(1-$H$8)^J71</f>
        <v>0.22627774897096781</v>
      </c>
      <c r="R71" s="7">
        <f t="shared" ref="R71:R77" si="17">Q71/$K71</f>
        <v>2.2218941684888436</v>
      </c>
      <c r="S71" s="5">
        <f t="shared" ref="S71:S77" si="18">(1-$H$9)^J71</f>
        <v>0.6271503902661334</v>
      </c>
      <c r="T71" s="7">
        <f t="shared" ref="T71:T77" si="19">S71/$L71</f>
        <v>1.2810759051787535</v>
      </c>
    </row>
    <row r="72" spans="10:20" x14ac:dyDescent="0.25">
      <c r="J72">
        <v>67</v>
      </c>
      <c r="K72" s="5">
        <f t="shared" si="10"/>
        <v>9.8375497665113151E-2</v>
      </c>
      <c r="L72" s="5">
        <f t="shared" si="11"/>
        <v>0.48428028123824352</v>
      </c>
      <c r="M72" s="5">
        <f t="shared" si="12"/>
        <v>0.17525457658832311</v>
      </c>
      <c r="N72" s="7">
        <f t="shared" si="13"/>
        <v>1.781486048334102</v>
      </c>
      <c r="O72" s="5">
        <f t="shared" si="14"/>
        <v>0.57917729872293156</v>
      </c>
      <c r="P72" s="7">
        <f t="shared" si="15"/>
        <v>1.1959547418326602</v>
      </c>
      <c r="Q72" s="5">
        <f t="shared" si="16"/>
        <v>0.2212400234865789</v>
      </c>
      <c r="R72" s="7">
        <f t="shared" si="17"/>
        <v>2.2489342238421743</v>
      </c>
      <c r="S72" s="5">
        <f t="shared" si="18"/>
        <v>0.62273255620775481</v>
      </c>
      <c r="T72" s="7">
        <f t="shared" si="19"/>
        <v>1.2858928606704909</v>
      </c>
    </row>
    <row r="73" spans="10:20" x14ac:dyDescent="0.25">
      <c r="J73">
        <v>68</v>
      </c>
      <c r="K73" s="5">
        <f t="shared" si="10"/>
        <v>9.5028834809791823E-2</v>
      </c>
      <c r="L73" s="5">
        <f t="shared" si="11"/>
        <v>0.47906753167441601</v>
      </c>
      <c r="M73" s="5">
        <f t="shared" si="12"/>
        <v>0.17075791803548607</v>
      </c>
      <c r="N73" s="7">
        <f t="shared" si="13"/>
        <v>1.7969063640238496</v>
      </c>
      <c r="O73" s="5">
        <f t="shared" si="14"/>
        <v>0.5744753582351847</v>
      </c>
      <c r="P73" s="7">
        <f t="shared" si="15"/>
        <v>1.1991531887525406</v>
      </c>
      <c r="Q73" s="5">
        <f t="shared" si="16"/>
        <v>0.21631445519913695</v>
      </c>
      <c r="R73" s="7">
        <f t="shared" si="17"/>
        <v>2.2763033518416642</v>
      </c>
      <c r="S73" s="5">
        <f t="shared" si="18"/>
        <v>0.61834584268771953</v>
      </c>
      <c r="T73" s="7">
        <f t="shared" si="19"/>
        <v>1.2907279283288182</v>
      </c>
    </row>
    <row r="74" spans="10:20" x14ac:dyDescent="0.25">
      <c r="J74">
        <v>69</v>
      </c>
      <c r="K74" s="5">
        <f t="shared" si="10"/>
        <v>9.1796022989870732E-2</v>
      </c>
      <c r="L74" s="5">
        <f t="shared" si="11"/>
        <v>0.47391089167991834</v>
      </c>
      <c r="M74" s="5">
        <f t="shared" si="12"/>
        <v>0.16637663414808962</v>
      </c>
      <c r="N74" s="7">
        <f t="shared" si="13"/>
        <v>1.8124601559966111</v>
      </c>
      <c r="O74" s="5">
        <f t="shared" si="14"/>
        <v>0.56981158955492939</v>
      </c>
      <c r="P74" s="7">
        <f t="shared" si="15"/>
        <v>1.2023601895602409</v>
      </c>
      <c r="Q74" s="5">
        <f t="shared" si="16"/>
        <v>0.21149854710143789</v>
      </c>
      <c r="R74" s="7">
        <f t="shared" si="17"/>
        <v>2.3040055572426681</v>
      </c>
      <c r="S74" s="5">
        <f t="shared" si="18"/>
        <v>0.61399003048369083</v>
      </c>
      <c r="T74" s="7">
        <f t="shared" si="19"/>
        <v>1.2955811762570391</v>
      </c>
    </row>
    <row r="75" spans="10:20" x14ac:dyDescent="0.25">
      <c r="J75">
        <v>70</v>
      </c>
      <c r="K75" s="5">
        <f t="shared" si="10"/>
        <v>8.8673189075960376E-2</v>
      </c>
      <c r="L75" s="5">
        <f t="shared" si="11"/>
        <v>0.46880975729637264</v>
      </c>
      <c r="M75" s="5">
        <f t="shared" si="12"/>
        <v>0.16210776465835502</v>
      </c>
      <c r="N75" s="7">
        <f t="shared" si="13"/>
        <v>1.8281485796060426</v>
      </c>
      <c r="O75" s="5">
        <f t="shared" si="14"/>
        <v>0.5651856827916234</v>
      </c>
      <c r="P75" s="7">
        <f t="shared" si="15"/>
        <v>1.2055757671321754</v>
      </c>
      <c r="Q75" s="5">
        <f t="shared" si="16"/>
        <v>0.20678985777829614</v>
      </c>
      <c r="R75" s="7">
        <f t="shared" si="17"/>
        <v>2.3320448935376974</v>
      </c>
      <c r="S75" s="5">
        <f t="shared" si="18"/>
        <v>0.60966490191759881</v>
      </c>
      <c r="T75" s="7">
        <f t="shared" si="19"/>
        <v>1.3004526728145298</v>
      </c>
    </row>
    <row r="76" spans="10:20" x14ac:dyDescent="0.25">
      <c r="J76">
        <v>71</v>
      </c>
      <c r="K76" s="5">
        <f t="shared" si="10"/>
        <v>8.5656591699715123E-2</v>
      </c>
      <c r="L76" s="5">
        <f t="shared" si="11"/>
        <v>0.46376353106635504</v>
      </c>
      <c r="M76" s="5">
        <f t="shared" si="12"/>
        <v>0.15794842525265959</v>
      </c>
      <c r="N76" s="7">
        <f t="shared" si="13"/>
        <v>1.8439728002063955</v>
      </c>
      <c r="O76" s="5">
        <f t="shared" si="14"/>
        <v>0.56059733057051175</v>
      </c>
      <c r="P76" s="7">
        <f t="shared" si="15"/>
        <v>1.2087999444059385</v>
      </c>
      <c r="Q76" s="5">
        <f t="shared" si="16"/>
        <v>0.20218600016887409</v>
      </c>
      <c r="R76" s="7">
        <f t="shared" si="17"/>
        <v>2.3604254635495439</v>
      </c>
      <c r="S76" s="5">
        <f t="shared" si="18"/>
        <v>0.60537024084476321</v>
      </c>
      <c r="T76" s="7">
        <f t="shared" si="19"/>
        <v>1.305342486617705</v>
      </c>
    </row>
    <row r="77" spans="10:20" x14ac:dyDescent="0.25">
      <c r="J77">
        <v>72</v>
      </c>
      <c r="K77" s="5">
        <f t="shared" si="10"/>
        <v>8.2742616771418295E-2</v>
      </c>
      <c r="L77" s="5">
        <f t="shared" si="11"/>
        <v>0.45877162196341975</v>
      </c>
      <c r="M77" s="5">
        <f t="shared" si="12"/>
        <v>0.15389580562271477</v>
      </c>
      <c r="N77" s="7">
        <f t="shared" si="13"/>
        <v>1.8599339932390784</v>
      </c>
      <c r="O77" s="5">
        <f t="shared" si="14"/>
        <v>0.55604622801220305</v>
      </c>
      <c r="P77" s="7">
        <f t="shared" si="15"/>
        <v>1.2120327443804697</v>
      </c>
      <c r="Q77" s="5">
        <f t="shared" si="16"/>
        <v>0.19768464035656622</v>
      </c>
      <c r="R77" s="7">
        <f t="shared" si="17"/>
        <v>2.3891514200316206</v>
      </c>
      <c r="S77" s="5">
        <f t="shared" si="18"/>
        <v>0.60110583264309081</v>
      </c>
      <c r="T77" s="7">
        <f t="shared" si="19"/>
        <v>1.3102506865409824</v>
      </c>
    </row>
  </sheetData>
  <mergeCells count="4">
    <mergeCell ref="Q3:S3"/>
    <mergeCell ref="K2:S2"/>
    <mergeCell ref="K3:L3"/>
    <mergeCell ref="M3:O3"/>
  </mergeCells>
  <phoneticPr fontId="2" type="noConversion"/>
  <pageMargins left="0.7" right="0.7" top="0.75" bottom="0.75" header="0.3" footer="0.3"/>
  <pageSetup paperSize="9"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2021-02-21T10:47:59Z</dcterms:created>
  <dcterms:modified xsi:type="dcterms:W3CDTF">2021-02-21T15:17:56Z</dcterms:modified>
</cp:coreProperties>
</file>