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Ubuntu\uav_research\pytorch-soft-actor-critic\preliminary_results\figures\"/>
    </mc:Choice>
  </mc:AlternateContent>
  <xr:revisionPtr revIDLastSave="0" documentId="13_ncr:1_{223714F1-4207-4048-8663-09F010445BBE}" xr6:coauthVersionLast="47" xr6:coauthVersionMax="47" xr10:uidLastSave="{00000000-0000-0000-0000-000000000000}"/>
  <bookViews>
    <workbookView xWindow="2100" yWindow="960" windowWidth="35640" windowHeight="18210" activeTab="1" xr2:uid="{1E22CDB7-ABDE-435D-9B04-D342BFCC362F}"/>
  </bookViews>
  <sheets>
    <sheet name="tmp" sheetId="2" r:id="rId1"/>
    <sheet name="Sheet1" sheetId="1" r:id="rId2"/>
  </sheets>
  <definedNames>
    <definedName name="ExternalData_1" localSheetId="1" hidden="1">Sheet1!$D$1:$F$96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8" i="1" l="1"/>
  <c r="AE28" i="1" s="1"/>
  <c r="AM41" i="1"/>
  <c r="AR41" i="1" s="1"/>
  <c r="AM42" i="1"/>
  <c r="AG29" i="1"/>
  <c r="AK46" i="1"/>
  <c r="AN42" i="1"/>
  <c r="AR42" i="1"/>
  <c r="AL42" i="1"/>
  <c r="AQ42" i="1" s="1"/>
  <c r="AK42" i="1"/>
  <c r="AN41" i="1"/>
  <c r="AS41" i="1" s="1"/>
  <c r="AL41" i="1"/>
  <c r="AK41" i="1"/>
  <c r="AN40" i="1"/>
  <c r="AM40" i="1"/>
  <c r="AR40" i="1" s="1"/>
  <c r="AL40" i="1"/>
  <c r="AQ40" i="1" s="1"/>
  <c r="AK40" i="1"/>
  <c r="AP40" i="1" s="1"/>
  <c r="AS42" i="1"/>
  <c r="I105" i="1"/>
  <c r="H111" i="1" s="1"/>
  <c r="AS40" i="1"/>
  <c r="AP41" i="1"/>
  <c r="AQ41" i="1"/>
  <c r="AP42" i="1"/>
  <c r="AQ36" i="1"/>
  <c r="AR36" i="1"/>
  <c r="AS36" i="1"/>
  <c r="AQ37" i="1"/>
  <c r="AR37" i="1"/>
  <c r="AS37" i="1"/>
  <c r="AQ38" i="1"/>
  <c r="AR38" i="1"/>
  <c r="AS38" i="1"/>
  <c r="AP37" i="1"/>
  <c r="AP38" i="1"/>
  <c r="AP36" i="1"/>
  <c r="AF28" i="1"/>
  <c r="AG28" i="1"/>
  <c r="AF29" i="1"/>
  <c r="AE29" i="1"/>
  <c r="AE30" i="1"/>
  <c r="AH22" i="1"/>
  <c r="AH23" i="1"/>
  <c r="AG30" i="1"/>
  <c r="AG23" i="1"/>
  <c r="AF23" i="1"/>
  <c r="AF24" i="1"/>
  <c r="AF22" i="1"/>
  <c r="AE23" i="1"/>
  <c r="AE24" i="1"/>
  <c r="AH30" i="1" l="1"/>
  <c r="AF30" i="1"/>
  <c r="AE22" i="1"/>
  <c r="AH24" i="1"/>
  <c r="AH29" i="1"/>
  <c r="AH28" i="1"/>
  <c r="H113" i="1"/>
  <c r="H112" i="1"/>
  <c r="AG22" i="1"/>
  <c r="AG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49D04-48E5-4E61-B41D-5FC5936D339B}" keepAlive="1" name="Query - tmp" description="Connection to the 'tmp' query in the workbook." type="5" refreshedVersion="7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<sst xmlns="http://schemas.openxmlformats.org/spreadsheetml/2006/main" count="76" uniqueCount="30">
  <si>
    <t>1 UAV</t>
  </si>
  <si>
    <t>2 UAV</t>
  </si>
  <si>
    <t>3 UAV</t>
  </si>
  <si>
    <t>Horizon T=0</t>
  </si>
  <si>
    <t xml:space="preserve">Scaling Results </t>
  </si>
  <si>
    <t>Horizon T=10 (2s)</t>
  </si>
  <si>
    <t>Total Updates</t>
  </si>
  <si>
    <t>Average Reward</t>
  </si>
  <si>
    <t>Crash Rate</t>
  </si>
  <si>
    <t>Greedy</t>
  </si>
  <si>
    <t>Reward</t>
  </si>
  <si>
    <t>score scaling:</t>
  </si>
  <si>
    <t>the newest simulation is not on the newest training models, therefore the score needs to be scaled between the two using some benchmark</t>
  </si>
  <si>
    <t>model</t>
  </si>
  <si>
    <t>simulation type</t>
  </si>
  <si>
    <t>uav count</t>
  </si>
  <si>
    <t>scores</t>
  </si>
  <si>
    <t>old</t>
  </si>
  <si>
    <t>new</t>
  </si>
  <si>
    <t>scale factor:</t>
  </si>
  <si>
    <t>New Reward</t>
  </si>
  <si>
    <t>Crash rate</t>
  </si>
  <si>
    <t>^ this goes on scaling graph</t>
  </si>
  <si>
    <t>^ this goes on training graph (1UAV)</t>
  </si>
  <si>
    <t>Reward (Greedy)</t>
  </si>
  <si>
    <t>Fixed Trajectory</t>
  </si>
  <si>
    <t>Stdev</t>
  </si>
  <si>
    <t>Stdev bars</t>
  </si>
  <si>
    <t>TODO: switch to dynamic map simulation and rerun</t>
  </si>
  <si>
    <t>Scaling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</si>
</sst>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Average Reward</c:v>
                </c:pt>
              </c:strCache>
            </c:strRef>
          </c:tx>
          <c:spPr>
            <a:ln w="25400" cap="rnd">
              <a:noFill/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Sheet1!$D$2:$D$96</c:f>
              <c:numCache>
                <c:formatCode>General</c:formatCode>
                <c:ptCount val="95"/>
                <c:pt idx="0">
                  <c:v>10053</c:v>
                </c:pt>
                <c:pt idx="1">
                  <c:v>19569</c:v>
                </c:pt>
                <c:pt idx="2">
                  <c:v>28064</c:v>
                </c:pt>
                <c:pt idx="3">
                  <c:v>37850</c:v>
                </c:pt>
                <c:pt idx="4">
                  <c:v>46974</c:v>
                </c:pt>
                <c:pt idx="5">
                  <c:v>55706</c:v>
                </c:pt>
                <c:pt idx="6">
                  <c:v>63172</c:v>
                </c:pt>
                <c:pt idx="7">
                  <c:v>71248</c:v>
                </c:pt>
                <c:pt idx="8">
                  <c:v>80429</c:v>
                </c:pt>
                <c:pt idx="9">
                  <c:v>90489</c:v>
                </c:pt>
                <c:pt idx="10">
                  <c:v>101504</c:v>
                </c:pt>
                <c:pt idx="11">
                  <c:v>114470</c:v>
                </c:pt>
                <c:pt idx="12">
                  <c:v>127533</c:v>
                </c:pt>
                <c:pt idx="13">
                  <c:v>140346</c:v>
                </c:pt>
                <c:pt idx="14">
                  <c:v>153467</c:v>
                </c:pt>
                <c:pt idx="15">
                  <c:v>165720</c:v>
                </c:pt>
                <c:pt idx="17">
                  <c:v>191456</c:v>
                </c:pt>
                <c:pt idx="18">
                  <c:v>207377</c:v>
                </c:pt>
                <c:pt idx="19">
                  <c:v>224743</c:v>
                </c:pt>
                <c:pt idx="20">
                  <c:v>240235</c:v>
                </c:pt>
                <c:pt idx="21">
                  <c:v>256488</c:v>
                </c:pt>
                <c:pt idx="22">
                  <c:v>271844</c:v>
                </c:pt>
                <c:pt idx="23">
                  <c:v>288397</c:v>
                </c:pt>
                <c:pt idx="24">
                  <c:v>304057</c:v>
                </c:pt>
                <c:pt idx="25">
                  <c:v>317626</c:v>
                </c:pt>
                <c:pt idx="26">
                  <c:v>334011</c:v>
                </c:pt>
                <c:pt idx="27">
                  <c:v>350658</c:v>
                </c:pt>
                <c:pt idx="28">
                  <c:v>366276</c:v>
                </c:pt>
                <c:pt idx="29">
                  <c:v>381732</c:v>
                </c:pt>
                <c:pt idx="30">
                  <c:v>398745</c:v>
                </c:pt>
                <c:pt idx="31">
                  <c:v>414686</c:v>
                </c:pt>
                <c:pt idx="32">
                  <c:v>430825</c:v>
                </c:pt>
                <c:pt idx="33">
                  <c:v>447080</c:v>
                </c:pt>
                <c:pt idx="34">
                  <c:v>464204</c:v>
                </c:pt>
                <c:pt idx="35">
                  <c:v>482667</c:v>
                </c:pt>
                <c:pt idx="36">
                  <c:v>500210</c:v>
                </c:pt>
                <c:pt idx="37">
                  <c:v>517337</c:v>
                </c:pt>
                <c:pt idx="38">
                  <c:v>534349</c:v>
                </c:pt>
                <c:pt idx="39">
                  <c:v>552522</c:v>
                </c:pt>
                <c:pt idx="40">
                  <c:v>570963</c:v>
                </c:pt>
                <c:pt idx="41">
                  <c:v>589006</c:v>
                </c:pt>
                <c:pt idx="42">
                  <c:v>607766</c:v>
                </c:pt>
                <c:pt idx="43">
                  <c:v>626268</c:v>
                </c:pt>
                <c:pt idx="44">
                  <c:v>644514</c:v>
                </c:pt>
                <c:pt idx="45">
                  <c:v>662107</c:v>
                </c:pt>
                <c:pt idx="46">
                  <c:v>680040</c:v>
                </c:pt>
                <c:pt idx="47">
                  <c:v>697623</c:v>
                </c:pt>
                <c:pt idx="48">
                  <c:v>715420</c:v>
                </c:pt>
                <c:pt idx="49">
                  <c:v>733613</c:v>
                </c:pt>
                <c:pt idx="50">
                  <c:v>751576</c:v>
                </c:pt>
                <c:pt idx="51">
                  <c:v>768294</c:v>
                </c:pt>
                <c:pt idx="52">
                  <c:v>786435</c:v>
                </c:pt>
              </c:numCache>
            </c:numRef>
          </c:xVal>
          <c:yVal>
            <c:numRef>
              <c:f>Sheet1!$E$2:$E$96</c:f>
              <c:numCache>
                <c:formatCode>General</c:formatCode>
                <c:ptCount val="95"/>
                <c:pt idx="0">
                  <c:v>3.8719999999999997E-2</c:v>
                </c:pt>
                <c:pt idx="1">
                  <c:v>2.9899999999999999E-2</c:v>
                </c:pt>
                <c:pt idx="2">
                  <c:v>3.4450000000000001E-2</c:v>
                </c:pt>
                <c:pt idx="3">
                  <c:v>5.3510000000000002E-2</c:v>
                </c:pt>
                <c:pt idx="4">
                  <c:v>4.4850000000000001E-2</c:v>
                </c:pt>
                <c:pt idx="5">
                  <c:v>4.5530000000000001E-2</c:v>
                </c:pt>
                <c:pt idx="6">
                  <c:v>5.5309999999999998E-2</c:v>
                </c:pt>
                <c:pt idx="7">
                  <c:v>5.4690000000000003E-2</c:v>
                </c:pt>
                <c:pt idx="8">
                  <c:v>5.4739999999999997E-2</c:v>
                </c:pt>
                <c:pt idx="9">
                  <c:v>5.595E-2</c:v>
                </c:pt>
                <c:pt idx="10">
                  <c:v>7.0139999999999994E-2</c:v>
                </c:pt>
                <c:pt idx="11">
                  <c:v>7.8060000000000004E-2</c:v>
                </c:pt>
                <c:pt idx="12">
                  <c:v>9.9790000000000004E-2</c:v>
                </c:pt>
                <c:pt idx="13">
                  <c:v>9.5159999999999995E-2</c:v>
                </c:pt>
                <c:pt idx="14">
                  <c:v>6.8099999999999994E-2</c:v>
                </c:pt>
                <c:pt idx="15">
                  <c:v>7.2270000000000001E-2</c:v>
                </c:pt>
                <c:pt idx="17">
                  <c:v>0.10419</c:v>
                </c:pt>
                <c:pt idx="18">
                  <c:v>0.11652</c:v>
                </c:pt>
                <c:pt idx="19">
                  <c:v>0.10568</c:v>
                </c:pt>
                <c:pt idx="20">
                  <c:v>0.14427999999999999</c:v>
                </c:pt>
                <c:pt idx="21">
                  <c:v>0.1003</c:v>
                </c:pt>
                <c:pt idx="22">
                  <c:v>0.1193</c:v>
                </c:pt>
                <c:pt idx="23">
                  <c:v>0.12887999999999999</c:v>
                </c:pt>
                <c:pt idx="24">
                  <c:v>0.14204</c:v>
                </c:pt>
                <c:pt idx="25">
                  <c:v>0.10388</c:v>
                </c:pt>
                <c:pt idx="26">
                  <c:v>0.12493</c:v>
                </c:pt>
                <c:pt idx="27">
                  <c:v>0.11237999999999999</c:v>
                </c:pt>
                <c:pt idx="28">
                  <c:v>0.13413</c:v>
                </c:pt>
                <c:pt idx="29">
                  <c:v>0.11641</c:v>
                </c:pt>
                <c:pt idx="30">
                  <c:v>0.12698000000000001</c:v>
                </c:pt>
                <c:pt idx="31">
                  <c:v>0.13794000000000001</c:v>
                </c:pt>
                <c:pt idx="32">
                  <c:v>0.11289</c:v>
                </c:pt>
                <c:pt idx="33">
                  <c:v>0.11892</c:v>
                </c:pt>
                <c:pt idx="34">
                  <c:v>0.14849999999999999</c:v>
                </c:pt>
                <c:pt idx="35">
                  <c:v>0.14404</c:v>
                </c:pt>
                <c:pt idx="36">
                  <c:v>0.12246</c:v>
                </c:pt>
                <c:pt idx="37">
                  <c:v>0.11524</c:v>
                </c:pt>
                <c:pt idx="38">
                  <c:v>0.15240999999999999</c:v>
                </c:pt>
                <c:pt idx="39">
                  <c:v>0.14821999999999999</c:v>
                </c:pt>
                <c:pt idx="40">
                  <c:v>0.18045</c:v>
                </c:pt>
                <c:pt idx="41">
                  <c:v>0.13739999999999999</c:v>
                </c:pt>
                <c:pt idx="42">
                  <c:v>0.12987000000000001</c:v>
                </c:pt>
                <c:pt idx="43">
                  <c:v>0.13614000000000001</c:v>
                </c:pt>
                <c:pt idx="44">
                  <c:v>0.14305000000000001</c:v>
                </c:pt>
                <c:pt idx="45">
                  <c:v>0.13513</c:v>
                </c:pt>
                <c:pt idx="46">
                  <c:v>0.13447000000000001</c:v>
                </c:pt>
                <c:pt idx="47">
                  <c:v>0.14474000000000001</c:v>
                </c:pt>
                <c:pt idx="48">
                  <c:v>0.13739000000000001</c:v>
                </c:pt>
                <c:pt idx="49">
                  <c:v>0.16955999999999999</c:v>
                </c:pt>
                <c:pt idx="50">
                  <c:v>0.16425000000000001</c:v>
                </c:pt>
                <c:pt idx="51">
                  <c:v>0.18206</c:v>
                </c:pt>
                <c:pt idx="52">
                  <c:v>0.15076999999999999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7-4948-97BF-A195DF323BD9}"/>
            </c:ext>
          </c:extLst>
        </c:ser>
        <c:ser>
          <c:idx val="2"/>
          <c:order val="2"/>
          <c:tx>
            <c:v>Greedy Reward</c:v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Sheet1!$I$17:$J$17</c:f>
              <c:numCache>
                <c:formatCode>General</c:formatCode>
                <c:ptCount val="2"/>
                <c:pt idx="0">
                  <c:v>1</c:v>
                </c:pt>
                <c:pt idx="1">
                  <c:v>799999</c:v>
                </c:pt>
              </c:numCache>
            </c:numRef>
          </c:xVal>
          <c:yVal>
            <c:numRef>
              <c:f>Sheet1!$I$16:$J$16</c:f>
              <c:numCache>
                <c:formatCode>General</c:formatCode>
                <c:ptCount val="2"/>
                <c:pt idx="0">
                  <c:v>5.41107852639734E-2</c:v>
                </c:pt>
                <c:pt idx="1">
                  <c:v>5.41107852639734E-2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CF-41D3-93ED-522F56ACB52F}"/>
            </c:ext>
          </c:extLst>
        </c:ser>
        <c:ser>
          <c:idx val="3"/>
          <c:order val="3"/>
          <c:tx>
            <c:v>Fixed Reward</c:v>
          </c:tx>
          <c:spPr>
            <a:ln w="2222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Sheet1!$I$17:$J$17</c:f>
              <c:numCache>
                <c:formatCode>General</c:formatCode>
                <c:ptCount val="2"/>
                <c:pt idx="0">
                  <c:v>1</c:v>
                </c:pt>
                <c:pt idx="1">
                  <c:v>799999</c:v>
                </c:pt>
              </c:numCache>
            </c:numRef>
          </c:xVal>
          <c:yVal>
            <c:numRef>
              <c:f>Sheet1!$I$15:$J$15</c:f>
              <c:numCache>
                <c:formatCode>General</c:formatCode>
                <c:ptCount val="2"/>
                <c:pt idx="0">
                  <c:v>9.5372801047084205E-2</c:v>
                </c:pt>
                <c:pt idx="1">
                  <c:v>9.5372801047084205E-2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CF-41D3-93ED-522F56ACB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718008"/>
        <c:axId val="1401719320"/>
      </c:scatterChart>
      <c:scatterChart>
        <c:scatterStyle val="lineMarker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Crash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Sheet1!$D$2:$D$96</c:f>
              <c:numCache>
                <c:formatCode>General</c:formatCode>
                <c:ptCount val="95"/>
                <c:pt idx="0">
                  <c:v>10053</c:v>
                </c:pt>
                <c:pt idx="1">
                  <c:v>19569</c:v>
                </c:pt>
                <c:pt idx="2">
                  <c:v>28064</c:v>
                </c:pt>
                <c:pt idx="3">
                  <c:v>37850</c:v>
                </c:pt>
                <c:pt idx="4">
                  <c:v>46974</c:v>
                </c:pt>
                <c:pt idx="5">
                  <c:v>55706</c:v>
                </c:pt>
                <c:pt idx="6">
                  <c:v>63172</c:v>
                </c:pt>
                <c:pt idx="7">
                  <c:v>71248</c:v>
                </c:pt>
                <c:pt idx="8">
                  <c:v>80429</c:v>
                </c:pt>
                <c:pt idx="9">
                  <c:v>90489</c:v>
                </c:pt>
                <c:pt idx="10">
                  <c:v>101504</c:v>
                </c:pt>
                <c:pt idx="11">
                  <c:v>114470</c:v>
                </c:pt>
                <c:pt idx="12">
                  <c:v>127533</c:v>
                </c:pt>
                <c:pt idx="13">
                  <c:v>140346</c:v>
                </c:pt>
                <c:pt idx="14">
                  <c:v>153467</c:v>
                </c:pt>
                <c:pt idx="15">
                  <c:v>165720</c:v>
                </c:pt>
                <c:pt idx="17">
                  <c:v>191456</c:v>
                </c:pt>
                <c:pt idx="18">
                  <c:v>207377</c:v>
                </c:pt>
                <c:pt idx="19">
                  <c:v>224743</c:v>
                </c:pt>
                <c:pt idx="20">
                  <c:v>240235</c:v>
                </c:pt>
                <c:pt idx="21">
                  <c:v>256488</c:v>
                </c:pt>
                <c:pt idx="22">
                  <c:v>271844</c:v>
                </c:pt>
                <c:pt idx="23">
                  <c:v>288397</c:v>
                </c:pt>
                <c:pt idx="24">
                  <c:v>304057</c:v>
                </c:pt>
                <c:pt idx="25">
                  <c:v>317626</c:v>
                </c:pt>
                <c:pt idx="26">
                  <c:v>334011</c:v>
                </c:pt>
                <c:pt idx="27">
                  <c:v>350658</c:v>
                </c:pt>
                <c:pt idx="28">
                  <c:v>366276</c:v>
                </c:pt>
                <c:pt idx="29">
                  <c:v>381732</c:v>
                </c:pt>
                <c:pt idx="30">
                  <c:v>398745</c:v>
                </c:pt>
                <c:pt idx="31">
                  <c:v>414686</c:v>
                </c:pt>
                <c:pt idx="32">
                  <c:v>430825</c:v>
                </c:pt>
                <c:pt idx="33">
                  <c:v>447080</c:v>
                </c:pt>
                <c:pt idx="34">
                  <c:v>464204</c:v>
                </c:pt>
                <c:pt idx="35">
                  <c:v>482667</c:v>
                </c:pt>
                <c:pt idx="36">
                  <c:v>500210</c:v>
                </c:pt>
                <c:pt idx="37">
                  <c:v>517337</c:v>
                </c:pt>
                <c:pt idx="38">
                  <c:v>534349</c:v>
                </c:pt>
                <c:pt idx="39">
                  <c:v>552522</c:v>
                </c:pt>
                <c:pt idx="40">
                  <c:v>570963</c:v>
                </c:pt>
                <c:pt idx="41">
                  <c:v>589006</c:v>
                </c:pt>
                <c:pt idx="42">
                  <c:v>607766</c:v>
                </c:pt>
                <c:pt idx="43">
                  <c:v>626268</c:v>
                </c:pt>
                <c:pt idx="44">
                  <c:v>644514</c:v>
                </c:pt>
                <c:pt idx="45">
                  <c:v>662107</c:v>
                </c:pt>
                <c:pt idx="46">
                  <c:v>680040</c:v>
                </c:pt>
                <c:pt idx="47">
                  <c:v>697623</c:v>
                </c:pt>
                <c:pt idx="48">
                  <c:v>715420</c:v>
                </c:pt>
                <c:pt idx="49">
                  <c:v>733613</c:v>
                </c:pt>
                <c:pt idx="50">
                  <c:v>751576</c:v>
                </c:pt>
                <c:pt idx="51">
                  <c:v>768294</c:v>
                </c:pt>
                <c:pt idx="52">
                  <c:v>786435</c:v>
                </c:pt>
              </c:numCache>
            </c:numRef>
          </c:xVal>
          <c:yVal>
            <c:numRef>
              <c:f>Sheet1!$F$2:$F$96</c:f>
              <c:numCache>
                <c:formatCode>General</c:formatCode>
                <c:ptCount val="95"/>
                <c:pt idx="0">
                  <c:v>0.82926829268292601</c:v>
                </c:pt>
                <c:pt idx="1">
                  <c:v>0.97560975609756095</c:v>
                </c:pt>
                <c:pt idx="2">
                  <c:v>0.90243902439024304</c:v>
                </c:pt>
                <c:pt idx="3">
                  <c:v>0.92682926829268297</c:v>
                </c:pt>
                <c:pt idx="4">
                  <c:v>0.92682926829268297</c:v>
                </c:pt>
                <c:pt idx="5">
                  <c:v>0.95121951219512102</c:v>
                </c:pt>
                <c:pt idx="6">
                  <c:v>0.82926829268292601</c:v>
                </c:pt>
                <c:pt idx="7">
                  <c:v>0.87804878048780399</c:v>
                </c:pt>
                <c:pt idx="8">
                  <c:v>0.78048780487804803</c:v>
                </c:pt>
                <c:pt idx="9">
                  <c:v>0.78048780487804803</c:v>
                </c:pt>
                <c:pt idx="10">
                  <c:v>0.75609756097560898</c:v>
                </c:pt>
                <c:pt idx="11">
                  <c:v>0.36585365853658502</c:v>
                </c:pt>
                <c:pt idx="12">
                  <c:v>0.39024390243902402</c:v>
                </c:pt>
                <c:pt idx="13">
                  <c:v>0.41463414634146301</c:v>
                </c:pt>
                <c:pt idx="14">
                  <c:v>0.63414634146341398</c:v>
                </c:pt>
                <c:pt idx="15">
                  <c:v>0.53658536585365801</c:v>
                </c:pt>
                <c:pt idx="17">
                  <c:v>0.292682926829268</c:v>
                </c:pt>
                <c:pt idx="18">
                  <c:v>0.219512195121951</c:v>
                </c:pt>
                <c:pt idx="19">
                  <c:v>0.146341463414634</c:v>
                </c:pt>
                <c:pt idx="20">
                  <c:v>9.7560975609756101E-2</c:v>
                </c:pt>
                <c:pt idx="21">
                  <c:v>0.36585365853658502</c:v>
                </c:pt>
                <c:pt idx="22">
                  <c:v>0.219512195121951</c:v>
                </c:pt>
                <c:pt idx="23">
                  <c:v>7.3170731707316999E-2</c:v>
                </c:pt>
                <c:pt idx="24">
                  <c:v>0.219512195121951</c:v>
                </c:pt>
                <c:pt idx="25">
                  <c:v>0.36585365853658502</c:v>
                </c:pt>
                <c:pt idx="26">
                  <c:v>0.146341463414634</c:v>
                </c:pt>
                <c:pt idx="27">
                  <c:v>0.19512195121951201</c:v>
                </c:pt>
                <c:pt idx="28">
                  <c:v>0.19512195121951201</c:v>
                </c:pt>
                <c:pt idx="29">
                  <c:v>0.17073170731707299</c:v>
                </c:pt>
                <c:pt idx="30">
                  <c:v>0.26829268292682901</c:v>
                </c:pt>
                <c:pt idx="31">
                  <c:v>0.39024390243902402</c:v>
                </c:pt>
                <c:pt idx="32">
                  <c:v>0.292682926829268</c:v>
                </c:pt>
                <c:pt idx="33">
                  <c:v>0.19512195121951201</c:v>
                </c:pt>
                <c:pt idx="34">
                  <c:v>9.7560975609756101E-2</c:v>
                </c:pt>
                <c:pt idx="35">
                  <c:v>0.12195121951219499</c:v>
                </c:pt>
                <c:pt idx="36">
                  <c:v>9.7560975609756101E-2</c:v>
                </c:pt>
                <c:pt idx="37">
                  <c:v>0.292682926829268</c:v>
                </c:pt>
                <c:pt idx="38">
                  <c:v>7.3170731707316999E-2</c:v>
                </c:pt>
                <c:pt idx="39">
                  <c:v>9.7560975609756101E-2</c:v>
                </c:pt>
                <c:pt idx="40">
                  <c:v>9.7560975609756101E-2</c:v>
                </c:pt>
                <c:pt idx="41">
                  <c:v>0.12195121951219499</c:v>
                </c:pt>
                <c:pt idx="42">
                  <c:v>0.19512195121951201</c:v>
                </c:pt>
                <c:pt idx="43">
                  <c:v>0.12195121951219499</c:v>
                </c:pt>
                <c:pt idx="44">
                  <c:v>7.3170731707316999E-2</c:v>
                </c:pt>
                <c:pt idx="45">
                  <c:v>0.19512195121951201</c:v>
                </c:pt>
                <c:pt idx="46">
                  <c:v>0.19512195121951201</c:v>
                </c:pt>
                <c:pt idx="47">
                  <c:v>0.12195121951219499</c:v>
                </c:pt>
                <c:pt idx="48">
                  <c:v>0.19512195121951201</c:v>
                </c:pt>
                <c:pt idx="49">
                  <c:v>4.8780487804878002E-2</c:v>
                </c:pt>
                <c:pt idx="50">
                  <c:v>0.17073170731707299</c:v>
                </c:pt>
                <c:pt idx="51">
                  <c:v>0.17073170731707299</c:v>
                </c:pt>
                <c:pt idx="52">
                  <c:v>0.17073170731707299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97-4948-97BF-A195DF323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616368"/>
        <c:axId val="753616040"/>
      </c:scatterChart>
      <c:valAx>
        <c:axId val="1401718008"/>
        <c:scaling>
          <c:orientation val="minMax"/>
          <c:max val="8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Training Updates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1719320"/>
        <c:crosses val="autoZero"/>
        <c:crossBetween val="midCat"/>
      </c:valAx>
      <c:valAx>
        <c:axId val="1401719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aseline="0"/>
                  <a:t>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1718008"/>
        <c:crosses val="autoZero"/>
        <c:crossBetween val="midCat"/>
      </c:valAx>
      <c:valAx>
        <c:axId val="75361604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Crash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3616368"/>
        <c:crosses val="max"/>
        <c:crossBetween val="midCat"/>
      </c:valAx>
      <c:valAx>
        <c:axId val="753616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36160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t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t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t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t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1.6684303564206391E-2"/>
          <c:y val="0.70431633113696979"/>
          <c:w val="0.95914103172975429"/>
          <c:h val="0.18418867551497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aseline="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Sheet1!$Y$21</c:f>
              <c:strCache>
                <c:ptCount val="1"/>
                <c:pt idx="0">
                  <c:v>Horizon T=10 (2s)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Sheet1!$AE$28:$AE$30</c:f>
                <c:numCache>
                  <c:formatCode>General</c:formatCode>
                  <c:ptCount val="3"/>
                  <c:pt idx="0">
                    <c:v>7.9463011921813792E-2</c:v>
                  </c:pt>
                  <c:pt idx="1">
                    <c:v>9.9965571365252137E-2</c:v>
                  </c:pt>
                  <c:pt idx="2">
                    <c:v>0.12274790438791826</c:v>
                  </c:pt>
                </c:numCache>
              </c:numRef>
            </c:plus>
            <c:minus>
              <c:numRef>
                <c:f>Sheet1!$AE$28:$AE$30</c:f>
                <c:numCache>
                  <c:formatCode>General</c:formatCode>
                  <c:ptCount val="3"/>
                  <c:pt idx="0">
                    <c:v>7.9463011921813792E-2</c:v>
                  </c:pt>
                  <c:pt idx="1">
                    <c:v>9.9965571365252137E-2</c:v>
                  </c:pt>
                  <c:pt idx="2">
                    <c:v>0.12274790438791826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Sheet1!$AE$22:$AE$24</c:f>
              <c:numCache>
                <c:formatCode>General</c:formatCode>
                <c:ptCount val="3"/>
                <c:pt idx="0">
                  <c:v>0.44688517517479293</c:v>
                </c:pt>
                <c:pt idx="1">
                  <c:v>0.73430815131109939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CA-45D5-BCEF-0C707BD5DBB4}"/>
            </c:ext>
          </c:extLst>
        </c:ser>
        <c:ser>
          <c:idx val="1"/>
          <c:order val="1"/>
          <c:tx>
            <c:strRef>
              <c:f>Sheet1!$Z$21</c:f>
              <c:strCache>
                <c:ptCount val="1"/>
                <c:pt idx="0">
                  <c:v>Horizon T=0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Sheet1!$AF$28:$AF$30</c:f>
                <c:numCache>
                  <c:formatCode>General</c:formatCode>
                  <c:ptCount val="3"/>
                  <c:pt idx="0">
                    <c:v>7.6011654073294174E-2</c:v>
                  </c:pt>
                  <c:pt idx="1">
                    <c:v>0.10288727494532905</c:v>
                  </c:pt>
                  <c:pt idx="2">
                    <c:v>0.10484873872110062</c:v>
                  </c:pt>
                </c:numCache>
              </c:numRef>
            </c:plus>
            <c:minus>
              <c:numRef>
                <c:f>Sheet1!$AF$28:$AF$30</c:f>
                <c:numCache>
                  <c:formatCode>General</c:formatCode>
                  <c:ptCount val="3"/>
                  <c:pt idx="0">
                    <c:v>7.6011654073294174E-2</c:v>
                  </c:pt>
                  <c:pt idx="1">
                    <c:v>0.10288727494532905</c:v>
                  </c:pt>
                  <c:pt idx="2">
                    <c:v>0.10484873872110062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Sheet1!$AF$22:$AF$24</c:f>
              <c:numCache>
                <c:formatCode>General</c:formatCode>
                <c:ptCount val="3"/>
                <c:pt idx="0">
                  <c:v>0.46621081261373021</c:v>
                </c:pt>
                <c:pt idx="1">
                  <c:v>0.74643095425851491</c:v>
                </c:pt>
                <c:pt idx="2">
                  <c:v>0.97717858926103995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CA-45D5-BCEF-0C707BD5DBB4}"/>
            </c:ext>
          </c:extLst>
        </c:ser>
        <c:ser>
          <c:idx val="2"/>
          <c:order val="2"/>
          <c:tx>
            <c:strRef>
              <c:f>Sheet1!$AA$21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Sheet1!$AG$28:$AG$30</c:f>
                <c:numCache>
                  <c:formatCode>General</c:formatCode>
                  <c:ptCount val="3"/>
                  <c:pt idx="0">
                    <c:v>2.7291755736208057E-2</c:v>
                  </c:pt>
                  <c:pt idx="1">
                    <c:v>3.867388938824598E-2</c:v>
                  </c:pt>
                  <c:pt idx="2">
                    <c:v>4.8643220752454745E-2</c:v>
                  </c:pt>
                </c:numCache>
              </c:numRef>
            </c:plus>
            <c:minus>
              <c:numRef>
                <c:f>Sheet1!$AG$28:$AG$30</c:f>
                <c:numCache>
                  <c:formatCode>General</c:formatCode>
                  <c:ptCount val="3"/>
                  <c:pt idx="0">
                    <c:v>2.7291755736208057E-2</c:v>
                  </c:pt>
                  <c:pt idx="1">
                    <c:v>3.867388938824598E-2</c:v>
                  </c:pt>
                  <c:pt idx="2">
                    <c:v>4.8643220752454745E-2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Sheet1!$AG$22:$AG$24</c:f>
              <c:numCache>
                <c:formatCode>General</c:formatCode>
                <c:ptCount val="3"/>
                <c:pt idx="0">
                  <c:v>0.16779185522838555</c:v>
                </c:pt>
                <c:pt idx="1">
                  <c:v>0.32291483021105361</c:v>
                </c:pt>
                <c:pt idx="2">
                  <c:v>0.46063427404636909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DCA-45D5-BCEF-0C707BD5DBB4}"/>
            </c:ext>
          </c:extLst>
        </c:ser>
        <c:ser>
          <c:idx val="3"/>
          <c:order val="3"/>
          <c:tx>
            <c:strRef>
              <c:f>Sheet1!$AH$21</c:f>
              <c:strCache>
                <c:ptCount val="1"/>
                <c:pt idx="0">
                  <c:v>Fixed Trajectory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Sheet1!$AH$28:$AH$30</c:f>
                <c:numCache>
                  <c:formatCode>General</c:formatCode>
                  <c:ptCount val="3"/>
                  <c:pt idx="0">
                    <c:v>4.5412038363881344E-2</c:v>
                  </c:pt>
                  <c:pt idx="1">
                    <c:v>7.4760449971607065E-2</c:v>
                  </c:pt>
                  <c:pt idx="2">
                    <c:v>9.4332495865351959E-2</c:v>
                  </c:pt>
                </c:numCache>
              </c:numRef>
            </c:plus>
            <c:minus>
              <c:numRef>
                <c:f>Sheet1!$AH$28:$AH$30</c:f>
                <c:numCache>
                  <c:formatCode>General</c:formatCode>
                  <c:ptCount val="3"/>
                  <c:pt idx="0">
                    <c:v>4.5412038363881344E-2</c:v>
                  </c:pt>
                  <c:pt idx="1">
                    <c:v>7.4760449971607065E-2</c:v>
                  </c:pt>
                  <c:pt idx="2">
                    <c:v>9.4332495865351959E-2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Sheet1!$AH$22:$AH$24</c:f>
              <c:numCache>
                <c:formatCode>General</c:formatCode>
                <c:ptCount val="3"/>
                <c:pt idx="0">
                  <c:v>0.32036090875183593</c:v>
                </c:pt>
                <c:pt idx="1">
                  <c:v>0.5873043368322628</c:v>
                </c:pt>
                <c:pt idx="2">
                  <c:v>0.8502947660441138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DCA-45D5-BCEF-0C707BD5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230264"/>
        <c:axId val="887228296"/>
      </c:barChart>
      <c:catAx>
        <c:axId val="88723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87228296"/>
        <c:crosses val="autoZero"/>
        <c:auto val="1"/>
        <c:lblAlgn val="ctr"/>
        <c:lblOffset val="100"/>
        <c:noMultiLvlLbl val="0"/>
      </c:catAx>
      <c:valAx>
        <c:axId val="88722829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Proportional 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8723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Sheet1!$Y$21</c:f>
              <c:strCache>
                <c:ptCount val="1"/>
                <c:pt idx="0">
                  <c:v>Horizon T=10 (2s)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Sheet1!$Y$15:$Y$17</c:f>
              <c:numCache>
                <c:formatCode>General</c:formatCode>
                <c:ptCount val="3"/>
                <c:pt idx="0">
                  <c:v>0.29702970297029702</c:v>
                </c:pt>
                <c:pt idx="1">
                  <c:v>0.19306930693069299</c:v>
                </c:pt>
                <c:pt idx="2">
                  <c:v>0.184818481848184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7-44F9-9A97-5897A4FF4D30}"/>
            </c:ext>
          </c:extLst>
        </c:ser>
        <c:ser>
          <c:idx val="1"/>
          <c:order val="1"/>
          <c:tx>
            <c:strRef>
              <c:f>Sheet1!$Z$21</c:f>
              <c:strCache>
                <c:ptCount val="1"/>
                <c:pt idx="0">
                  <c:v>Horizon T=0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Sheet1!$Z$15:$Z$17</c:f>
              <c:numCache>
                <c:formatCode>General</c:formatCode>
                <c:ptCount val="3"/>
                <c:pt idx="0">
                  <c:v>0.198019801980198</c:v>
                </c:pt>
                <c:pt idx="1">
                  <c:v>0.16336633663366301</c:v>
                </c:pt>
                <c:pt idx="2">
                  <c:v>0.20462046204620399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57-44F9-9A97-5897A4FF4D30}"/>
            </c:ext>
          </c:extLst>
        </c:ser>
        <c:ser>
          <c:idx val="2"/>
          <c:order val="2"/>
          <c:tx>
            <c:strRef>
              <c:f>Sheet1!$AA$21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Sheet1!$AA$15:$AA$17</c:f>
              <c:numCache>
                <c:formatCode>General</c:formatCode>
                <c:ptCount val="3"/>
                <c:pt idx="0">
                  <c:v>0.54455445544554404</c:v>
                </c:pt>
                <c:pt idx="1">
                  <c:v>0.62871287128712805</c:v>
                </c:pt>
                <c:pt idx="2">
                  <c:v>0.66600000000000004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57-44F9-9A97-5897A4FF4D30}"/>
            </c:ext>
          </c:extLst>
        </c:ser>
        <c:ser>
          <c:idx val="3"/>
          <c:order val="3"/>
          <c:tx>
            <c:strRef>
              <c:f>Sheet1!$AH$21</c:f>
              <c:strCache>
                <c:ptCount val="1"/>
                <c:pt idx="0">
                  <c:v>Fixed Trajectory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Sheet1!$AB$15:$AB$17</c:f>
              <c:numCache>
                <c:formatCode>General</c:formatCode>
                <c:ptCount val="3"/>
                <c:pt idx="0">
                  <c:v>0</c:v>
                </c:pt>
                <c:pt idx="1">
                  <c:v>4.9504950495049497E-3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57-44F9-9A97-5897A4FF4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230264"/>
        <c:axId val="887228296"/>
      </c:barChart>
      <c:catAx>
        <c:axId val="88723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87228296"/>
        <c:crosses val="autoZero"/>
        <c:auto val="1"/>
        <c:lblAlgn val="ctr"/>
        <c:lblOffset val="100"/>
        <c:noMultiLvlLbl val="0"/>
      </c:catAx>
      <c:valAx>
        <c:axId val="88722829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Crash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 Probability</a:t>
                </a:r>
                <a:endParaRPr 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8723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Sheet1!$Y$21</c:f>
              <c:strCache>
                <c:ptCount val="1"/>
                <c:pt idx="0">
                  <c:v>Horizon T=10 (2s)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Sheet1!$AP$40:$AP$42</c:f>
                <c:numCache>
                  <c:formatCode>General</c:formatCode>
                  <c:ptCount val="3"/>
                  <c:pt idx="0">
                    <c:v>6.7169544670820952E-2</c:v>
                  </c:pt>
                  <c:pt idx="1">
                    <c:v>9.2407175751330825E-2</c:v>
                  </c:pt>
                  <c:pt idx="2">
                    <c:v>9.3944505526545263E-2</c:v>
                  </c:pt>
                </c:numCache>
              </c:numRef>
            </c:plus>
            <c:minus>
              <c:numRef>
                <c:f>Sheet1!$AP$40:$AP$42</c:f>
                <c:numCache>
                  <c:formatCode>General</c:formatCode>
                  <c:ptCount val="3"/>
                  <c:pt idx="0">
                    <c:v>6.7169544670820952E-2</c:v>
                  </c:pt>
                  <c:pt idx="1">
                    <c:v>9.2407175751330825E-2</c:v>
                  </c:pt>
                  <c:pt idx="2">
                    <c:v>9.3944505526545263E-2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Sheet1!$AP$36:$AP$38</c:f>
              <c:numCache>
                <c:formatCode>General</c:formatCode>
                <c:ptCount val="3"/>
                <c:pt idx="0">
                  <c:v>0.21245165502904262</c:v>
                </c:pt>
                <c:pt idx="1">
                  <c:v>0.66175644174402437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0-4B66-BCE3-8A8B4EB79D13}"/>
            </c:ext>
          </c:extLst>
        </c:ser>
        <c:ser>
          <c:idx val="1"/>
          <c:order val="1"/>
          <c:tx>
            <c:strRef>
              <c:f>Sheet1!$Z$21</c:f>
              <c:strCache>
                <c:ptCount val="1"/>
                <c:pt idx="0">
                  <c:v>Horizon T=0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Sheet1!$AQ$40:$AQ$42</c:f>
                <c:numCache>
                  <c:formatCode>General</c:formatCode>
                  <c:ptCount val="3"/>
                  <c:pt idx="0">
                    <c:v>6.307978746829139E-2</c:v>
                  </c:pt>
                  <c:pt idx="1">
                    <c:v>7.9639686150206168E-2</c:v>
                  </c:pt>
                  <c:pt idx="2">
                    <c:v>0.1116104755579318</c:v>
                  </c:pt>
                </c:numCache>
              </c:numRef>
            </c:plus>
            <c:minus>
              <c:numRef>
                <c:f>Sheet1!$AQ$40:$AQ$42</c:f>
                <c:numCache>
                  <c:formatCode>General</c:formatCode>
                  <c:ptCount val="3"/>
                  <c:pt idx="0">
                    <c:v>6.307978746829139E-2</c:v>
                  </c:pt>
                  <c:pt idx="1">
                    <c:v>7.9639686150206168E-2</c:v>
                  </c:pt>
                  <c:pt idx="2">
                    <c:v>0.1116104755579318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Sheet1!$AQ$36:$AQ$38</c:f>
              <c:numCache>
                <c:formatCode>General</c:formatCode>
                <c:ptCount val="3"/>
                <c:pt idx="0">
                  <c:v>0.33658747980660125</c:v>
                </c:pt>
                <c:pt idx="1">
                  <c:v>0.66282743977680814</c:v>
                </c:pt>
                <c:pt idx="2">
                  <c:v>0.94829079014161621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0-4B66-BCE3-8A8B4EB79D13}"/>
            </c:ext>
          </c:extLst>
        </c:ser>
        <c:ser>
          <c:idx val="2"/>
          <c:order val="2"/>
          <c:tx>
            <c:strRef>
              <c:f>Sheet1!$AA$21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Sheet1!$AR$40:$AR$42</c:f>
                <c:numCache>
                  <c:formatCode>General</c:formatCode>
                  <c:ptCount val="3"/>
                  <c:pt idx="0">
                    <c:v>5.877524944413013E-2</c:v>
                  </c:pt>
                  <c:pt idx="1">
                    <c:v>3.8789752425666825E-2</c:v>
                  </c:pt>
                  <c:pt idx="2">
                    <c:v>6.1339218283356367E-2</c:v>
                  </c:pt>
                </c:numCache>
              </c:numRef>
            </c:plus>
            <c:minus>
              <c:numRef>
                <c:f>Sheet1!$AR$40:$AR$42</c:f>
                <c:numCache>
                  <c:formatCode>General</c:formatCode>
                  <c:ptCount val="3"/>
                  <c:pt idx="0">
                    <c:v>5.877524944413013E-2</c:v>
                  </c:pt>
                  <c:pt idx="1">
                    <c:v>3.8789752425666825E-2</c:v>
                  </c:pt>
                  <c:pt idx="2">
                    <c:v>6.1339218283356367E-2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Sheet1!$AD$22:$AD$24</c:f>
              <c:strCache>
                <c:ptCount val="3"/>
                <c:pt idx="0">
                  <c:v>1 UAV</c:v>
                </c:pt>
                <c:pt idx="1">
                  <c:v>2 UAV</c:v>
                </c:pt>
                <c:pt idx="2">
                  <c:v>3 UAV</c:v>
                </c:pt>
              </c:strCache>
            </c:strRef>
          </c:cat>
          <c:val>
            <c:numRef>
              <c:f>Sheet1!$AR$36:$AR$38</c:f>
              <c:numCache>
                <c:formatCode>General</c:formatCode>
                <c:ptCount val="3"/>
                <c:pt idx="0">
                  <c:v>0.20268158923434854</c:v>
                </c:pt>
                <c:pt idx="1">
                  <c:v>0.1769040451570407</c:v>
                </c:pt>
                <c:pt idx="2">
                  <c:v>0.25869099004595958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10-4B66-BCE3-8A8B4EB79D13}"/>
            </c:ext>
          </c:extLst>
        </c:ser>
        <c:ser>
          <c:idx val="3"/>
          <c:order val="3"/>
          <c:tx>
            <c:strRef>
              <c:f>Sheet1!$AH$21</c:f>
              <c:strCache>
                <c:ptCount val="1"/>
                <c:pt idx="0">
                  <c:v>Fixed Trajectory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Sheet1!$AS$40:$AS$42</c:f>
                <c:numCache>
                  <c:formatCode>General</c:formatCode>
                  <c:ptCount val="3"/>
                  <c:pt idx="0">
                    <c:v>2.8670082119116827E-2</c:v>
                  </c:pt>
                  <c:pt idx="1">
                    <c:v>5.3847477264722575E-2</c:v>
                  </c:pt>
                  <c:pt idx="2">
                    <c:v>7.1661370701086122E-2</c:v>
                  </c:pt>
                </c:numCache>
              </c:numRef>
            </c:plus>
            <c:minus>
              <c:numRef>
                <c:f>Sheet1!$AS$40:$AS$42</c:f>
                <c:numCache>
                  <c:formatCode>General</c:formatCode>
                  <c:ptCount val="3"/>
                  <c:pt idx="0">
                    <c:v>2.8670082119116827E-2</c:v>
                  </c:pt>
                  <c:pt idx="1">
                    <c:v>5.3847477264722575E-2</c:v>
                  </c:pt>
                  <c:pt idx="2">
                    <c:v>7.1661370701086122E-2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Sheet1!$AS$36:$AS$38</c:f>
              <c:numCache>
                <c:formatCode>General</c:formatCode>
                <c:ptCount val="3"/>
                <c:pt idx="0">
                  <c:v>0.26175580568744988</c:v>
                </c:pt>
                <c:pt idx="1">
                  <c:v>0.53389944110596921</c:v>
                </c:pt>
                <c:pt idx="2">
                  <c:v>0.76840333676475181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10-4B66-BCE3-8A8B4EB79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230264"/>
        <c:axId val="887228296"/>
      </c:barChart>
      <c:catAx>
        <c:axId val="88723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87228296"/>
        <c:crosses val="autoZero"/>
        <c:auto val="1"/>
        <c:lblAlgn val="ctr"/>
        <c:lblOffset val="100"/>
        <c:noMultiLvlLbl val="0"/>
      </c:catAx>
      <c:valAx>
        <c:axId val="88722829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Proportional Average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8723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169918</xdr:colOff>
      <xdr:row>55</xdr:row>
      <xdr:rowOff>134156</xdr:rowOff>
    </xdr:from>
    <xdr:to>
      <xdr:col>20</xdr:col>
      <xdr:colOff>67079</xdr:colOff>
      <xdr:row>87</xdr:row>
      <xdr:rowOff>53663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810368-6630-4887-92EC-7E64232F2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32497</xdr:colOff>
      <xdr:row>36</xdr:row>
      <xdr:rowOff>112857</xdr:rowOff>
    </xdr:from>
    <xdr:to>
      <xdr:col>32</xdr:col>
      <xdr:colOff>255936</xdr:colOff>
      <xdr:row>56</xdr:row>
      <xdr:rowOff>82922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38B8C4-FDBA-4617-AC68-19780F94D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78442</xdr:colOff>
      <xdr:row>59</xdr:row>
      <xdr:rowOff>33618</xdr:rowOff>
    </xdr:from>
    <xdr:to>
      <xdr:col>32</xdr:col>
      <xdr:colOff>301881</xdr:colOff>
      <xdr:row>79</xdr:row>
      <xdr:rowOff>3683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A4C67C-8593-4FAA-910B-6A813DCDE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537722</xdr:colOff>
      <xdr:row>52</xdr:row>
      <xdr:rowOff>143468</xdr:rowOff>
    </xdr:from>
    <xdr:to>
      <xdr:col>44</xdr:col>
      <xdr:colOff>22994</xdr:colOff>
      <xdr:row>72</xdr:row>
      <xdr:rowOff>113533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F4DF0D-9524-435B-9FBE-357933666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7C0EA9-D093-4353-8C51-ACCB18BC3012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7BAA8-46A0-45A6-B936-56C2F842BD3C}" name="tmp" displayName="tmp" ref="D1:G96" tableType="queryTable" totalsRowShown="0">
  <autoFilter ref="D1:G96" xr:uid="{06B7BAA8-46A0-45A6-B936-56C2F842BD3C}"/>
  <tableColumns count="4">
    <tableColumn id="1" xr3:uid="{1012EC93-C980-4FE4-A331-4C42CC0F92BF}" uniqueName="1" name="Total Updates" queryTableFieldId="1"/>
    <tableColumn id="2" xr3:uid="{69C1F3E4-645C-43EB-A0EB-22D25FE2DD37}" uniqueName="2" name="Average Reward" queryTableFieldId="2"/>
    <tableColumn id="3" xr3:uid="{130B2A85-DA04-4ADA-9B63-0B9DA8354175}" uniqueName="3" name="Crash Rate" queryTableFieldId="3"/>
    <tableColumn id="4" xr3:uid="{6C4918DF-3F61-48EC-AFEF-D1484B211851}" uniqueName="4" name="Reward (Greedy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1CAB-07D7-4BFC-93E2-5991C89A9F1F}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8FAF-523E-482A-8D2D-CA897B7DA0FA}">
  <dimension ref="D1:AS114"/>
  <sheetViews>
    <sheetView tabSelected="1" topLeftCell="V28" zoomScale="71" zoomScaleNormal="71" workbookViewId="0">
      <selection activeCell="AK82" sqref="AK82"/>
    </sheetView>
  </sheetViews>
  <sheetFormatPr defaultRowHeight="15" x14ac:dyDescent="0.25"/>
  <cols>
    <col min="4" max="5" width="11.140625" bestFit="1" customWidth="1"/>
    <col min="6" max="6" width="17.42578125" bestFit="1" customWidth="1"/>
    <col min="7" max="7" width="39" customWidth="1"/>
    <col min="8" max="8" width="10.85546875" bestFit="1" customWidth="1"/>
    <col min="25" max="25" width="16.140625" bestFit="1" customWidth="1"/>
    <col min="26" max="26" width="11.28515625" bestFit="1" customWidth="1"/>
    <col min="37" max="37" width="16.7109375" bestFit="1" customWidth="1"/>
    <col min="38" max="39" width="12.28515625" bestFit="1" customWidth="1"/>
    <col min="40" max="40" width="15.42578125" bestFit="1" customWidth="1"/>
  </cols>
  <sheetData>
    <row r="1" spans="4:28" x14ac:dyDescent="0.25">
      <c r="D1" t="s">
        <v>6</v>
      </c>
      <c r="E1" t="s">
        <v>7</v>
      </c>
      <c r="F1" t="s">
        <v>8</v>
      </c>
      <c r="G1" t="s">
        <v>24</v>
      </c>
    </row>
    <row r="2" spans="4:28" x14ac:dyDescent="0.25">
      <c r="D2">
        <v>10053</v>
      </c>
      <c r="E2">
        <v>3.8719999999999997E-2</v>
      </c>
      <c r="F2">
        <v>0.82926829268292601</v>
      </c>
    </row>
    <row r="3" spans="4:28" x14ac:dyDescent="0.25">
      <c r="D3">
        <v>19569</v>
      </c>
      <c r="E3">
        <v>2.9899999999999999E-2</v>
      </c>
      <c r="F3">
        <v>0.97560975609756095</v>
      </c>
    </row>
    <row r="4" spans="4:28" x14ac:dyDescent="0.25">
      <c r="D4">
        <v>28064</v>
      </c>
      <c r="E4">
        <v>3.4450000000000001E-2</v>
      </c>
      <c r="F4">
        <v>0.90243902439024304</v>
      </c>
    </row>
    <row r="5" spans="4:28" x14ac:dyDescent="0.25">
      <c r="D5">
        <v>37850</v>
      </c>
      <c r="E5">
        <v>5.3510000000000002E-2</v>
      </c>
      <c r="F5">
        <v>0.92682926829268297</v>
      </c>
    </row>
    <row r="6" spans="4:28" x14ac:dyDescent="0.25">
      <c r="D6">
        <v>46974</v>
      </c>
      <c r="E6">
        <v>4.4850000000000001E-2</v>
      </c>
      <c r="F6">
        <v>0.92682926829268297</v>
      </c>
    </row>
    <row r="7" spans="4:28" x14ac:dyDescent="0.25">
      <c r="D7">
        <v>55706</v>
      </c>
      <c r="E7">
        <v>4.5530000000000001E-2</v>
      </c>
      <c r="F7">
        <v>0.95121951219512102</v>
      </c>
    </row>
    <row r="8" spans="4:28" x14ac:dyDescent="0.25">
      <c r="D8">
        <v>63172</v>
      </c>
      <c r="E8">
        <v>5.5309999999999998E-2</v>
      </c>
      <c r="F8">
        <v>0.82926829268292601</v>
      </c>
    </row>
    <row r="9" spans="4:28" x14ac:dyDescent="0.25">
      <c r="D9">
        <v>71248</v>
      </c>
      <c r="E9">
        <v>5.4690000000000003E-2</v>
      </c>
      <c r="F9">
        <v>0.87804878048780399</v>
      </c>
    </row>
    <row r="10" spans="4:28" x14ac:dyDescent="0.25">
      <c r="D10">
        <v>80429</v>
      </c>
      <c r="E10">
        <v>5.4739999999999997E-2</v>
      </c>
      <c r="F10">
        <v>0.78048780487804803</v>
      </c>
    </row>
    <row r="11" spans="4:28" x14ac:dyDescent="0.25">
      <c r="D11">
        <v>90489</v>
      </c>
      <c r="E11">
        <v>5.595E-2</v>
      </c>
      <c r="F11">
        <v>0.78048780487804803</v>
      </c>
    </row>
    <row r="12" spans="4:28" x14ac:dyDescent="0.25">
      <c r="D12">
        <v>101504</v>
      </c>
      <c r="E12">
        <v>7.0139999999999994E-2</v>
      </c>
      <c r="F12">
        <v>0.75609756097560898</v>
      </c>
    </row>
    <row r="13" spans="4:28" x14ac:dyDescent="0.25">
      <c r="D13">
        <v>114470</v>
      </c>
      <c r="E13">
        <v>7.8060000000000004E-2</v>
      </c>
      <c r="F13">
        <v>0.36585365853658502</v>
      </c>
      <c r="Y13" t="s">
        <v>8</v>
      </c>
    </row>
    <row r="14" spans="4:28" x14ac:dyDescent="0.25">
      <c r="D14">
        <v>127533</v>
      </c>
      <c r="E14">
        <v>9.9790000000000004E-2</v>
      </c>
      <c r="F14">
        <v>0.39024390243902402</v>
      </c>
      <c r="Y14" t="s">
        <v>5</v>
      </c>
      <c r="Z14" t="s">
        <v>3</v>
      </c>
      <c r="AA14" t="s">
        <v>9</v>
      </c>
      <c r="AB14" t="s">
        <v>25</v>
      </c>
    </row>
    <row r="15" spans="4:28" x14ac:dyDescent="0.25">
      <c r="D15">
        <v>140346</v>
      </c>
      <c r="E15">
        <v>9.5159999999999995E-2</v>
      </c>
      <c r="F15">
        <v>0.41463414634146301</v>
      </c>
      <c r="I15">
        <v>9.5372801047084205E-2</v>
      </c>
      <c r="J15">
        <v>9.5372801047084205E-2</v>
      </c>
      <c r="X15" t="s">
        <v>0</v>
      </c>
      <c r="Y15">
        <v>0.29702970297029702</v>
      </c>
      <c r="Z15">
        <v>0.198019801980198</v>
      </c>
      <c r="AA15">
        <v>0.54455445544554404</v>
      </c>
      <c r="AB15">
        <v>0</v>
      </c>
    </row>
    <row r="16" spans="4:28" x14ac:dyDescent="0.25">
      <c r="D16">
        <v>153467</v>
      </c>
      <c r="E16">
        <v>6.8099999999999994E-2</v>
      </c>
      <c r="F16">
        <v>0.63414634146341398</v>
      </c>
      <c r="I16" s="7">
        <v>5.41107852639734E-2</v>
      </c>
      <c r="J16" s="7">
        <v>5.41107852639734E-2</v>
      </c>
      <c r="X16" t="s">
        <v>1</v>
      </c>
      <c r="Y16">
        <v>0.19306930693069299</v>
      </c>
      <c r="Z16">
        <v>0.16336633663366301</v>
      </c>
      <c r="AA16">
        <v>0.62871287128712805</v>
      </c>
      <c r="AB16">
        <v>4.9504950495049497E-3</v>
      </c>
    </row>
    <row r="17" spans="4:34" x14ac:dyDescent="0.25">
      <c r="D17">
        <v>165720</v>
      </c>
      <c r="E17">
        <v>7.2270000000000001E-2</v>
      </c>
      <c r="F17">
        <v>0.53658536585365801</v>
      </c>
      <c r="I17">
        <v>1</v>
      </c>
      <c r="J17">
        <v>799999</v>
      </c>
      <c r="X17" t="s">
        <v>2</v>
      </c>
      <c r="Y17">
        <v>0.184818481848184</v>
      </c>
      <c r="Z17">
        <v>0.20462046204620399</v>
      </c>
      <c r="AA17">
        <v>0.66600000000000004</v>
      </c>
      <c r="AB17">
        <v>0</v>
      </c>
    </row>
    <row r="19" spans="4:34" x14ac:dyDescent="0.25">
      <c r="D19">
        <v>191456</v>
      </c>
      <c r="E19">
        <v>0.10419</v>
      </c>
      <c r="F19">
        <v>0.292682926829268</v>
      </c>
    </row>
    <row r="20" spans="4:34" x14ac:dyDescent="0.25">
      <c r="D20">
        <v>207377</v>
      </c>
      <c r="E20">
        <v>0.11652</v>
      </c>
      <c r="F20">
        <v>0.219512195121951</v>
      </c>
      <c r="N20" s="5"/>
      <c r="O20" s="5"/>
      <c r="Y20" s="5" t="s">
        <v>4</v>
      </c>
      <c r="Z20" s="5"/>
      <c r="AE20" s="5" t="s">
        <v>4</v>
      </c>
      <c r="AF20" s="5"/>
    </row>
    <row r="21" spans="4:34" x14ac:dyDescent="0.25">
      <c r="D21">
        <v>224743</v>
      </c>
      <c r="E21">
        <v>0.10568</v>
      </c>
      <c r="F21">
        <v>0.146341463414634</v>
      </c>
      <c r="Y21" t="s">
        <v>5</v>
      </c>
      <c r="Z21" t="s">
        <v>3</v>
      </c>
      <c r="AA21" t="s">
        <v>9</v>
      </c>
      <c r="AB21" t="s">
        <v>25</v>
      </c>
      <c r="AE21" t="s">
        <v>5</v>
      </c>
      <c r="AF21" t="s">
        <v>3</v>
      </c>
      <c r="AG21" t="s">
        <v>9</v>
      </c>
      <c r="AH21" t="s">
        <v>25</v>
      </c>
    </row>
    <row r="22" spans="4:34" x14ac:dyDescent="0.25">
      <c r="D22">
        <v>240235</v>
      </c>
      <c r="E22">
        <v>0.14427999999999999</v>
      </c>
      <c r="F22">
        <v>9.7560975609756101E-2</v>
      </c>
      <c r="X22" t="s">
        <v>0</v>
      </c>
      <c r="Y22">
        <v>319.39480151437402</v>
      </c>
      <c r="Z22">
        <v>333.207092628157</v>
      </c>
      <c r="AA22">
        <v>119.923079290865</v>
      </c>
      <c r="AB22">
        <v>228.96621894815701</v>
      </c>
      <c r="AD22" t="s">
        <v>0</v>
      </c>
      <c r="AE22">
        <f>Y22/MAX($Y$22:$AB$24)</f>
        <v>0.44688517517479293</v>
      </c>
      <c r="AF22">
        <f>Z22/MAX($Y$22:$AB$24)</f>
        <v>0.46621081261373021</v>
      </c>
      <c r="AG22">
        <f>AA22/MAX($Y$22:$AB$24)</f>
        <v>0.16779185522838555</v>
      </c>
      <c r="AH22">
        <f t="shared" ref="AH22:AH24" si="0">AB22/MAX($Y$22:$AB$24)</f>
        <v>0.32036090875183593</v>
      </c>
    </row>
    <row r="23" spans="4:34" x14ac:dyDescent="0.25">
      <c r="D23">
        <v>256488</v>
      </c>
      <c r="E23">
        <v>0.1003</v>
      </c>
      <c r="F23">
        <v>0.36585365853658502</v>
      </c>
      <c r="X23" t="s">
        <v>1</v>
      </c>
      <c r="Y23">
        <v>524.81984023448695</v>
      </c>
      <c r="Z23">
        <v>533.484169364835</v>
      </c>
      <c r="AA23">
        <v>230.791540715054</v>
      </c>
      <c r="AB23">
        <v>419.75425122952799</v>
      </c>
      <c r="AD23" t="s">
        <v>1</v>
      </c>
      <c r="AE23">
        <f t="shared" ref="AE23:AE24" si="1">Y23/MAX($Y$22:$AB$24)</f>
        <v>0.73430815131109939</v>
      </c>
      <c r="AF23">
        <f t="shared" ref="AF23:AF24" si="2">Z23/MAX($Y$22:$AB$24)</f>
        <v>0.74643095425851491</v>
      </c>
      <c r="AG23">
        <f>AA23/MAX($Y$22:$AB$24)</f>
        <v>0.32291483021105361</v>
      </c>
      <c r="AH23">
        <f t="shared" si="0"/>
        <v>0.5873043368322628</v>
      </c>
    </row>
    <row r="24" spans="4:34" x14ac:dyDescent="0.25">
      <c r="D24">
        <v>271844</v>
      </c>
      <c r="E24">
        <v>0.1193</v>
      </c>
      <c r="F24">
        <v>0.219512195121951</v>
      </c>
      <c r="X24" t="s">
        <v>2</v>
      </c>
      <c r="Y24">
        <v>714.71335201362899</v>
      </c>
      <c r="Z24">
        <v>698.40258504670703</v>
      </c>
      <c r="AA24">
        <v>329.22146605604502</v>
      </c>
      <c r="AB24">
        <v>607.71702243903303</v>
      </c>
      <c r="AD24" t="s">
        <v>2</v>
      </c>
      <c r="AE24">
        <f t="shared" si="1"/>
        <v>1</v>
      </c>
      <c r="AF24">
        <f t="shared" si="2"/>
        <v>0.97717858926103995</v>
      </c>
      <c r="AG24">
        <f>AA24/MAX($Y$22:$AB$24)</f>
        <v>0.46063427404636909</v>
      </c>
      <c r="AH24">
        <f t="shared" si="0"/>
        <v>0.8502947660441138</v>
      </c>
    </row>
    <row r="25" spans="4:34" x14ac:dyDescent="0.25">
      <c r="D25">
        <v>288397</v>
      </c>
      <c r="E25">
        <v>0.12887999999999999</v>
      </c>
      <c r="F25">
        <v>7.3170731707316999E-2</v>
      </c>
    </row>
    <row r="26" spans="4:34" x14ac:dyDescent="0.25">
      <c r="D26">
        <v>304057</v>
      </c>
      <c r="E26">
        <v>0.14204</v>
      </c>
      <c r="F26">
        <v>0.219512195121951</v>
      </c>
      <c r="Y26" t="s">
        <v>26</v>
      </c>
      <c r="AE26" t="s">
        <v>27</v>
      </c>
    </row>
    <row r="27" spans="4:34" x14ac:dyDescent="0.25">
      <c r="D27">
        <v>317626</v>
      </c>
      <c r="E27">
        <v>0.10388</v>
      </c>
      <c r="F27">
        <v>0.36585365853658502</v>
      </c>
      <c r="Y27" t="s">
        <v>5</v>
      </c>
      <c r="Z27" t="s">
        <v>3</v>
      </c>
      <c r="AA27" t="s">
        <v>9</v>
      </c>
      <c r="AB27" t="s">
        <v>25</v>
      </c>
      <c r="AE27" t="s">
        <v>5</v>
      </c>
      <c r="AF27" t="s">
        <v>3</v>
      </c>
      <c r="AG27" t="s">
        <v>9</v>
      </c>
      <c r="AH27" t="s">
        <v>25</v>
      </c>
    </row>
    <row r="28" spans="4:34" x14ac:dyDescent="0.25">
      <c r="D28">
        <v>334011</v>
      </c>
      <c r="E28">
        <v>0.12493</v>
      </c>
      <c r="F28">
        <v>0.146341463414634</v>
      </c>
      <c r="X28" t="s">
        <v>0</v>
      </c>
      <c r="Y28">
        <f>113.586551223477</f>
        <v>113.586551223477</v>
      </c>
      <c r="Z28">
        <v>108.65308814964899</v>
      </c>
      <c r="AA28">
        <v>39.011564449124897</v>
      </c>
      <c r="AB28">
        <v>64.913180321642301</v>
      </c>
      <c r="AD28" t="s">
        <v>0</v>
      </c>
      <c r="AE28">
        <f>Y28/(2*MAX($Y$22:$AB$24))</f>
        <v>7.9463011921813792E-2</v>
      </c>
      <c r="AF28">
        <f t="shared" ref="AF28:AH30" si="3">Z28/(2*MAX($Y$22:$AB$24))</f>
        <v>7.6011654073294174E-2</v>
      </c>
      <c r="AG28">
        <f t="shared" si="3"/>
        <v>2.7291755736208057E-2</v>
      </c>
      <c r="AH28">
        <f t="shared" si="3"/>
        <v>4.5412038363881344E-2</v>
      </c>
    </row>
    <row r="29" spans="4:34" x14ac:dyDescent="0.25">
      <c r="D29">
        <v>350658</v>
      </c>
      <c r="E29">
        <v>0.11237999999999999</v>
      </c>
      <c r="F29">
        <v>0.19512195121951201</v>
      </c>
      <c r="X29" t="s">
        <v>1</v>
      </c>
      <c r="Y29">
        <v>142.89345719283401</v>
      </c>
      <c r="Z29">
        <v>147.06981831144799</v>
      </c>
      <c r="AA29">
        <v>55.2814902401552</v>
      </c>
      <c r="AB29">
        <v>106.864583594509</v>
      </c>
      <c r="AD29" t="s">
        <v>1</v>
      </c>
      <c r="AE29">
        <f t="shared" ref="AE29:AE30" si="4">Y29/(2*MAX($Y$22:$AB$24))</f>
        <v>9.9965571365252137E-2</v>
      </c>
      <c r="AF29">
        <f t="shared" si="3"/>
        <v>0.10288727494532905</v>
      </c>
      <c r="AG29">
        <f t="shared" si="3"/>
        <v>3.867388938824598E-2</v>
      </c>
      <c r="AH29">
        <f t="shared" si="3"/>
        <v>7.4760449971607065E-2</v>
      </c>
    </row>
    <row r="30" spans="4:34" x14ac:dyDescent="0.25">
      <c r="D30">
        <v>366276</v>
      </c>
      <c r="E30">
        <v>0.13413</v>
      </c>
      <c r="F30">
        <v>0.19512195121951201</v>
      </c>
      <c r="X30" t="s">
        <v>2</v>
      </c>
      <c r="Y30">
        <v>175.459132395475</v>
      </c>
      <c r="Z30">
        <v>149.873587011518</v>
      </c>
      <c r="AA30">
        <v>69.531918713451702</v>
      </c>
      <c r="AB30">
        <v>134.84138864747499</v>
      </c>
      <c r="AD30" t="s">
        <v>2</v>
      </c>
      <c r="AE30">
        <f t="shared" si="4"/>
        <v>0.12274790438791826</v>
      </c>
      <c r="AF30">
        <f t="shared" si="3"/>
        <v>0.10484873872110062</v>
      </c>
      <c r="AG30">
        <f t="shared" si="3"/>
        <v>4.8643220752454745E-2</v>
      </c>
      <c r="AH30">
        <f t="shared" si="3"/>
        <v>9.4332495865351959E-2</v>
      </c>
    </row>
    <row r="31" spans="4:34" x14ac:dyDescent="0.25">
      <c r="D31">
        <v>381732</v>
      </c>
      <c r="E31">
        <v>0.11641</v>
      </c>
      <c r="F31">
        <v>0.17073170731707299</v>
      </c>
    </row>
    <row r="32" spans="4:34" x14ac:dyDescent="0.25">
      <c r="D32">
        <v>398745</v>
      </c>
      <c r="E32">
        <v>0.12698000000000001</v>
      </c>
      <c r="F32">
        <v>0.26829268292682901</v>
      </c>
    </row>
    <row r="33" spans="4:45" x14ac:dyDescent="0.25">
      <c r="D33">
        <v>414686</v>
      </c>
      <c r="E33">
        <v>0.13794000000000001</v>
      </c>
      <c r="F33">
        <v>0.39024390243902402</v>
      </c>
      <c r="AJ33" s="6" t="s">
        <v>29</v>
      </c>
      <c r="AK33" s="6"/>
      <c r="AL33" s="6"/>
      <c r="AM33" s="6"/>
      <c r="AN33" s="6"/>
    </row>
    <row r="34" spans="4:45" x14ac:dyDescent="0.25">
      <c r="D34">
        <v>430825</v>
      </c>
      <c r="E34">
        <v>0.11289</v>
      </c>
      <c r="F34">
        <v>0.292682926829268</v>
      </c>
      <c r="AK34" s="2" t="s">
        <v>5</v>
      </c>
      <c r="AL34" s="2" t="s">
        <v>3</v>
      </c>
      <c r="AM34" s="2" t="s">
        <v>9</v>
      </c>
      <c r="AN34" s="2" t="s">
        <v>25</v>
      </c>
    </row>
    <row r="35" spans="4:45" x14ac:dyDescent="0.25">
      <c r="D35">
        <v>447080</v>
      </c>
      <c r="E35">
        <v>0.11892</v>
      </c>
      <c r="F35">
        <v>0.19512195121951201</v>
      </c>
      <c r="AK35" s="6" t="s">
        <v>7</v>
      </c>
      <c r="AL35" s="6"/>
      <c r="AM35" s="6"/>
      <c r="AN35" s="6"/>
    </row>
    <row r="36" spans="4:45" x14ac:dyDescent="0.25">
      <c r="D36">
        <v>464204</v>
      </c>
      <c r="E36">
        <v>0.14849999999999999</v>
      </c>
      <c r="F36">
        <v>9.7560975609756101E-2</v>
      </c>
      <c r="AJ36" t="s">
        <v>0</v>
      </c>
      <c r="AK36">
        <v>0.122531532626435</v>
      </c>
      <c r="AL36">
        <v>0.19412689328277599</v>
      </c>
      <c r="AM36">
        <v>0.11689664531279501</v>
      </c>
      <c r="AN36">
        <v>0.150967710938124</v>
      </c>
      <c r="AP36">
        <f>AK36/MAX($AK$36:$AN$38)</f>
        <v>0.21245165502904262</v>
      </c>
      <c r="AQ36">
        <f t="shared" ref="AQ36:AS38" si="5">AL36/MAX($AK$36:$AN$38)</f>
        <v>0.33658747980660125</v>
      </c>
      <c r="AR36">
        <f>AM36/MAX($AK$36:$AN$38)</f>
        <v>0.20268158923434854</v>
      </c>
      <c r="AS36">
        <f t="shared" si="5"/>
        <v>0.26175580568744988</v>
      </c>
    </row>
    <row r="37" spans="4:45" x14ac:dyDescent="0.25">
      <c r="D37">
        <v>482667</v>
      </c>
      <c r="E37">
        <v>0.14404</v>
      </c>
      <c r="F37">
        <v>0.12195121951219499</v>
      </c>
      <c r="AJ37" t="s">
        <v>1</v>
      </c>
      <c r="AK37">
        <v>0.38166815420302003</v>
      </c>
      <c r="AL37">
        <v>0.38228585252303998</v>
      </c>
      <c r="AM37">
        <v>0.10202944184146299</v>
      </c>
      <c r="AN37">
        <v>0.30792660465821498</v>
      </c>
      <c r="AP37">
        <f t="shared" ref="AP37:AP38" si="6">AK37/MAX($AK$36:$AN$38)</f>
        <v>0.66175644174402437</v>
      </c>
      <c r="AQ37">
        <f t="shared" si="5"/>
        <v>0.66282743977680814</v>
      </c>
      <c r="AR37">
        <f>AM37/MAX($AK$36:$AN$38)</f>
        <v>0.1769040451570407</v>
      </c>
      <c r="AS37">
        <f t="shared" si="5"/>
        <v>0.53389944110596921</v>
      </c>
    </row>
    <row r="38" spans="4:45" x14ac:dyDescent="0.25">
      <c r="D38">
        <v>500210</v>
      </c>
      <c r="E38">
        <v>0.12246</v>
      </c>
      <c r="F38">
        <v>9.7560975609756101E-2</v>
      </c>
      <c r="AJ38" t="s">
        <v>2</v>
      </c>
      <c r="AK38">
        <v>0.57675019104786296</v>
      </c>
      <c r="AL38">
        <v>0.54692689438310604</v>
      </c>
      <c r="AM38">
        <v>0.149200077931368</v>
      </c>
      <c r="AN38">
        <v>0.44317677128088601</v>
      </c>
      <c r="AP38">
        <f t="shared" si="6"/>
        <v>1</v>
      </c>
      <c r="AQ38">
        <f t="shared" si="5"/>
        <v>0.94829079014161621</v>
      </c>
      <c r="AR38">
        <f>AM38/MAX($AK$36:$AN$38)</f>
        <v>0.25869099004595958</v>
      </c>
      <c r="AS38">
        <f t="shared" si="5"/>
        <v>0.76840333676475181</v>
      </c>
    </row>
    <row r="39" spans="4:45" x14ac:dyDescent="0.25">
      <c r="D39">
        <v>517337</v>
      </c>
      <c r="E39">
        <v>0.11524</v>
      </c>
      <c r="F39">
        <v>0.292682926829268</v>
      </c>
      <c r="AK39" s="6" t="s">
        <v>26</v>
      </c>
      <c r="AL39" s="6"/>
      <c r="AM39" s="6"/>
      <c r="AN39" s="6"/>
    </row>
    <row r="40" spans="4:45" x14ac:dyDescent="0.25">
      <c r="D40">
        <v>534349</v>
      </c>
      <c r="E40">
        <v>0.15240999999999999</v>
      </c>
      <c r="F40">
        <v>7.3170731707316999E-2</v>
      </c>
      <c r="AJ40" t="s">
        <v>0</v>
      </c>
      <c r="AK40">
        <f>0.0774800954429879/2</f>
        <v>3.8740047721493948E-2</v>
      </c>
      <c r="AL40">
        <f>0.0727625589471913/2</f>
        <v>3.6381279473595651E-2</v>
      </c>
      <c r="AM40">
        <f>0.0677972726915757/2</f>
        <v>3.3898636345787853E-2</v>
      </c>
      <c r="AN40">
        <f>0.0330709506791171/2</f>
        <v>1.6535475339558549E-2</v>
      </c>
      <c r="AP40">
        <f t="shared" ref="AP40:AP42" si="7">AK40/MAX($AK$36:$AN$38)</f>
        <v>6.7169544670820952E-2</v>
      </c>
      <c r="AQ40">
        <f t="shared" ref="AQ40:AQ42" si="8">AL40/MAX($AK$36:$AN$38)</f>
        <v>6.307978746829139E-2</v>
      </c>
      <c r="AR40">
        <f t="shared" ref="AR40:AR42" si="9">AM40/MAX($AK$36:$AN$38)</f>
        <v>5.877524944413013E-2</v>
      </c>
      <c r="AS40">
        <f t="shared" ref="AS40:AS42" si="10">AN40/MAX($AK$36:$AN$38)</f>
        <v>2.8670082119116827E-2</v>
      </c>
    </row>
    <row r="41" spans="4:45" x14ac:dyDescent="0.25">
      <c r="D41">
        <v>552522</v>
      </c>
      <c r="E41">
        <v>0.14821999999999999</v>
      </c>
      <c r="F41">
        <v>9.7560975609756101E-2</v>
      </c>
      <c r="AJ41" t="s">
        <v>1</v>
      </c>
      <c r="AK41">
        <f>0.106591712537547/2</f>
        <v>5.3295856268773499E-2</v>
      </c>
      <c r="AL41">
        <f>0.0918644084042465/2</f>
        <v>4.5932204202123253E-2</v>
      </c>
      <c r="AM41">
        <f>0.0447439942444053/2</f>
        <v>2.2371997122202648E-2</v>
      </c>
      <c r="AN41">
        <f>0.0621130855997484/2</f>
        <v>3.1056542799874201E-2</v>
      </c>
      <c r="AP41">
        <f t="shared" si="7"/>
        <v>9.2407175751330825E-2</v>
      </c>
      <c r="AQ41">
        <f t="shared" si="8"/>
        <v>7.9639686150206168E-2</v>
      </c>
      <c r="AR41">
        <f t="shared" si="9"/>
        <v>3.8789752425666825E-2</v>
      </c>
      <c r="AS41">
        <f t="shared" si="10"/>
        <v>5.3847477264722575E-2</v>
      </c>
    </row>
    <row r="42" spans="4:45" x14ac:dyDescent="0.25">
      <c r="D42">
        <v>570963</v>
      </c>
      <c r="E42">
        <v>0.18045</v>
      </c>
      <c r="F42">
        <v>9.7560975609756101E-2</v>
      </c>
      <c r="AJ42" t="s">
        <v>2</v>
      </c>
      <c r="AK42" s="4">
        <f>0.108365023020664/2</f>
        <v>5.4182511510332002E-2</v>
      </c>
      <c r="AL42">
        <f>0.12874272620196/2</f>
        <v>6.4371363100980003E-2</v>
      </c>
      <c r="AM42">
        <f>0.0707548117273047/2</f>
        <v>3.5377405863652352E-2</v>
      </c>
      <c r="AN42">
        <f>0.0826614184852063/2</f>
        <v>4.1330709242603153E-2</v>
      </c>
      <c r="AP42">
        <f t="shared" si="7"/>
        <v>9.3944505526545263E-2</v>
      </c>
      <c r="AQ42">
        <f t="shared" si="8"/>
        <v>0.1116104755579318</v>
      </c>
      <c r="AR42">
        <f t="shared" si="9"/>
        <v>6.1339218283356367E-2</v>
      </c>
      <c r="AS42">
        <f t="shared" si="10"/>
        <v>7.1661370701086122E-2</v>
      </c>
    </row>
    <row r="43" spans="4:45" x14ac:dyDescent="0.25">
      <c r="D43">
        <v>589006</v>
      </c>
      <c r="E43">
        <v>0.13739999999999999</v>
      </c>
      <c r="F43">
        <v>0.12195121951219499</v>
      </c>
    </row>
    <row r="44" spans="4:45" x14ac:dyDescent="0.25">
      <c r="D44">
        <v>607766</v>
      </c>
      <c r="E44">
        <v>0.12987000000000001</v>
      </c>
      <c r="F44">
        <v>0.19512195121951201</v>
      </c>
    </row>
    <row r="45" spans="4:45" x14ac:dyDescent="0.25">
      <c r="D45">
        <v>626268</v>
      </c>
      <c r="E45">
        <v>0.13614000000000001</v>
      </c>
      <c r="F45">
        <v>0.12195121951219499</v>
      </c>
    </row>
    <row r="46" spans="4:45" x14ac:dyDescent="0.25">
      <c r="D46">
        <v>644514</v>
      </c>
      <c r="E46">
        <v>0.14305000000000001</v>
      </c>
      <c r="F46">
        <v>7.3170731707316999E-2</v>
      </c>
      <c r="AK46">
        <f>AK38/AL38</f>
        <v>1.0545288538030213</v>
      </c>
    </row>
    <row r="47" spans="4:45" x14ac:dyDescent="0.25">
      <c r="D47">
        <v>662107</v>
      </c>
      <c r="E47">
        <v>0.13513</v>
      </c>
      <c r="F47">
        <v>0.19512195121951201</v>
      </c>
    </row>
    <row r="48" spans="4:45" x14ac:dyDescent="0.25">
      <c r="D48">
        <v>680040</v>
      </c>
      <c r="E48">
        <v>0.13447000000000001</v>
      </c>
      <c r="F48">
        <v>0.19512195121951201</v>
      </c>
    </row>
    <row r="49" spans="4:34" x14ac:dyDescent="0.25">
      <c r="D49">
        <v>697623</v>
      </c>
      <c r="E49">
        <v>0.14474000000000001</v>
      </c>
      <c r="F49">
        <v>0.12195121951219499</v>
      </c>
    </row>
    <row r="50" spans="4:34" x14ac:dyDescent="0.25">
      <c r="D50">
        <v>715420</v>
      </c>
      <c r="E50">
        <v>0.13739000000000001</v>
      </c>
      <c r="F50">
        <v>0.19512195121951201</v>
      </c>
    </row>
    <row r="51" spans="4:34" x14ac:dyDescent="0.25">
      <c r="D51">
        <v>733613</v>
      </c>
      <c r="E51">
        <v>0.16955999999999999</v>
      </c>
      <c r="F51">
        <v>4.8780487804878002E-2</v>
      </c>
    </row>
    <row r="52" spans="4:34" x14ac:dyDescent="0.25">
      <c r="D52">
        <v>751576</v>
      </c>
      <c r="E52">
        <v>0.16425000000000001</v>
      </c>
      <c r="F52">
        <v>0.17073170731707299</v>
      </c>
      <c r="AH52" t="s">
        <v>28</v>
      </c>
    </row>
    <row r="53" spans="4:34" x14ac:dyDescent="0.25">
      <c r="D53">
        <v>768294</v>
      </c>
      <c r="E53">
        <v>0.18206</v>
      </c>
      <c r="F53">
        <v>0.17073170731707299</v>
      </c>
    </row>
    <row r="54" spans="4:34" x14ac:dyDescent="0.25">
      <c r="D54">
        <v>786435</v>
      </c>
      <c r="E54">
        <v>0.15076999999999999</v>
      </c>
      <c r="F54">
        <v>0.17073170731707299</v>
      </c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6:9" ht="44.25" customHeight="1" x14ac:dyDescent="0.25"/>
    <row r="98" spans="6:9" hidden="1" x14ac:dyDescent="0.25"/>
    <row r="99" spans="6:9" hidden="1" x14ac:dyDescent="0.25"/>
    <row r="100" spans="6:9" hidden="1" x14ac:dyDescent="0.25"/>
    <row r="101" spans="6:9" ht="64.5" customHeight="1" x14ac:dyDescent="0.25">
      <c r="F101" t="s">
        <v>11</v>
      </c>
      <c r="G101" s="1" t="s">
        <v>12</v>
      </c>
    </row>
    <row r="102" spans="6:9" x14ac:dyDescent="0.25">
      <c r="F102" t="s">
        <v>13</v>
      </c>
      <c r="G102" t="s">
        <v>14</v>
      </c>
      <c r="H102" t="s">
        <v>15</v>
      </c>
      <c r="I102" t="s">
        <v>16</v>
      </c>
    </row>
    <row r="103" spans="6:9" x14ac:dyDescent="0.25">
      <c r="F103">
        <v>6200</v>
      </c>
      <c r="G103" t="s">
        <v>17</v>
      </c>
      <c r="H103">
        <v>1</v>
      </c>
      <c r="I103">
        <v>265.17993000000001</v>
      </c>
    </row>
    <row r="104" spans="6:9" x14ac:dyDescent="0.25">
      <c r="F104">
        <v>6200</v>
      </c>
      <c r="G104" t="s">
        <v>18</v>
      </c>
      <c r="H104">
        <v>1</v>
      </c>
      <c r="I104">
        <v>360.24</v>
      </c>
    </row>
    <row r="105" spans="6:9" x14ac:dyDescent="0.25">
      <c r="H105" t="s">
        <v>19</v>
      </c>
      <c r="I105" s="2">
        <f>I104/I103</f>
        <v>1.3584738483036782</v>
      </c>
    </row>
    <row r="110" spans="6:9" x14ac:dyDescent="0.25">
      <c r="F110" t="s">
        <v>9</v>
      </c>
      <c r="G110" t="s">
        <v>10</v>
      </c>
      <c r="H110" t="s">
        <v>20</v>
      </c>
      <c r="I110" t="s">
        <v>21</v>
      </c>
    </row>
    <row r="111" spans="6:9" x14ac:dyDescent="0.25">
      <c r="F111" t="s">
        <v>0</v>
      </c>
      <c r="G111" s="2">
        <v>171.187241420379</v>
      </c>
      <c r="H111">
        <f>G111*$I$105</f>
        <v>232.55339063283307</v>
      </c>
      <c r="I111">
        <v>8.9999999999999993E-3</v>
      </c>
    </row>
    <row r="112" spans="6:9" x14ac:dyDescent="0.25">
      <c r="F112" t="s">
        <v>1</v>
      </c>
      <c r="G112">
        <v>323.64555475186199</v>
      </c>
      <c r="H112">
        <f t="shared" ref="H112:H113" si="11">G112*$I$105</f>
        <v>439.66402225014076</v>
      </c>
      <c r="I112">
        <v>0.5</v>
      </c>
    </row>
    <row r="113" spans="6:9" x14ac:dyDescent="0.25">
      <c r="F113" t="s">
        <v>2</v>
      </c>
      <c r="G113">
        <v>455.44247597178497</v>
      </c>
      <c r="H113">
        <f t="shared" si="11"/>
        <v>618.70669301434623</v>
      </c>
      <c r="I113">
        <v>0.66600000000000004</v>
      </c>
    </row>
    <row r="114" spans="6:9" x14ac:dyDescent="0.25">
      <c r="G114" t="s">
        <v>23</v>
      </c>
      <c r="H114" t="s">
        <v>22</v>
      </c>
    </row>
  </sheetData>
  <mergeCells count="6">
    <mergeCell ref="N20:O20"/>
    <mergeCell ref="Y20:Z20"/>
    <mergeCell ref="AE20:AF20"/>
    <mergeCell ref="AK39:AN39"/>
    <mergeCell ref="AJ33:AN33"/>
    <mergeCell ref="AK35:AN35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C137176F2644EB826622F82A2340E" ma:contentTypeVersion="12" ma:contentTypeDescription="Create a new document." ma:contentTypeScope="" ma:versionID="b11a1e30117a70e4e04b9bf232ceb8d2">
  <xsd:schema xmlns:xsd="http://www.w3.org/2001/XMLSchema" xmlns:xs="http://www.w3.org/2001/XMLSchema" xmlns:p="http://schemas.microsoft.com/office/2006/metadata/properties" xmlns:ns3="239207d4-8d88-495f-90ec-2e20e0d08dbb" xmlns:ns4="8de89ab1-68ac-4e9c-b591-7c9343992855" targetNamespace="http://schemas.microsoft.com/office/2006/metadata/properties" ma:root="true" ma:fieldsID="87ccf457c27fd56853b5a6697e7743a1" ns3:_="" ns4:_="">
    <xsd:import namespace="239207d4-8d88-495f-90ec-2e20e0d08dbb"/>
    <xsd:import namespace="8de89ab1-68ac-4e9c-b591-7c93439928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207d4-8d88-495f-90ec-2e20e0d08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89ab1-68ac-4e9c-b591-7c93439928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D181D-ED36-4F57-8A92-62265AED4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207d4-8d88-495f-90ec-2e20e0d08dbb"/>
    <ds:schemaRef ds:uri="8de89ab1-68ac-4e9c-b591-7c93439928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70AF7-945A-4036-B201-5D64AD630AC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54E0000-1891-40F1-8E5A-99D09CFBDEA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39207d4-8d88-495f-90ec-2e20e0d08dbb"/>
    <ds:schemaRef ds:uri="http://purl.org/dc/elements/1.1/"/>
    <ds:schemaRef ds:uri="http://schemas.microsoft.com/office/2006/metadata/properties"/>
    <ds:schemaRef ds:uri="8de89ab1-68ac-4e9c-b591-7c9343992855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9D3D9B5-F524-4C89-9105-B6D6AB937F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2022-04-13T03:56:31Z</dcterms:created>
  <dcterms:modified xsi:type="dcterms:W3CDTF">2022-05-18T00:47:29Z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0x010100E44C137176F2644EB826622F82A2340E</vt:lpwstr>
  </property>
</Properties>
</file>