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OHHLA" sheetId="2" state="visible" r:id="rId3"/>
    <sheet name="LilacQC" sheetId="3" state="visible" r:id="rId4"/>
    <sheet name="HMFPurity" sheetId="4" state="visible" r:id="rId5"/>
  </sheets>
  <definedNames>
    <definedName function="false" hidden="true" localSheetId="2" name="_xlnm._FilterDatabase" vbProcedure="false">LilacQC!$A$1:$AE$99</definedName>
    <definedName function="false" hidden="true" localSheetId="1" name="_xlnm._FilterDatabase" vbProcedure="false">LOHHLA!$A$1:$J$787</definedName>
    <definedName function="false" hidden="false" localSheetId="0" name="_xlnm._FilterDatabase" vbProcedure="false">Main!$A$1:$AQ$601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<sst xmlns="http://schemas.openxmlformats.org/spreadsheetml/2006/main" count="8675" uniqueCount="1169">
  <si>
    <t xml:space="preserve">Sample</t>
  </si>
  <si>
    <t xml:space="preserve">SomaticVariant Comment</t>
  </si>
  <si>
    <t xml:space="preserve">HomAlleleLILAC</t>
  </si>
  <si>
    <t xml:space="preserve">LILACGeneLOH</t>
  </si>
  <si>
    <t xml:space="preserve">LOHHLAGeneLOH</t>
  </si>
  <si>
    <t xml:space="preserve">Mismatches</t>
  </si>
  <si>
    <t xml:space="preserve">LOH Curation</t>
  </si>
  <si>
    <t xml:space="preserve">LOH Comment</t>
  </si>
  <si>
    <t xml:space="preserve">LOHHLA_A1_CN</t>
  </si>
  <si>
    <t xml:space="preserve">LOHHLA_A2_CN</t>
  </si>
  <si>
    <t xml:space="preserve">HMFPurity</t>
  </si>
  <si>
    <t xml:space="preserve">HMFPloidy</t>
  </si>
  <si>
    <t xml:space="preserve">LOHHLA Ploidy</t>
  </si>
  <si>
    <t xml:space="preserve">LOHLHLA Purity</t>
  </si>
  <si>
    <t xml:space="preserve">Sample Mismatches</t>
  </si>
  <si>
    <t xml:space="preserve">QC</t>
  </si>
  <si>
    <t xml:space="preserve">AlleleCuration</t>
  </si>
  <si>
    <t xml:space="preserve">Comment</t>
  </si>
  <si>
    <t xml:space="preserve">Key</t>
  </si>
  <si>
    <t xml:space="preserve">LOHHLA</t>
  </si>
  <si>
    <t xml:space="preserve">LOHHLAFinal</t>
  </si>
  <si>
    <t xml:space="preserve">isHOM</t>
  </si>
  <si>
    <t xml:space="preserve">Match</t>
  </si>
  <si>
    <t xml:space="preserve">#</t>
  </si>
  <si>
    <t xml:space="preserve">Allele</t>
  </si>
  <si>
    <t xml:space="preserve">RefTotal</t>
  </si>
  <si>
    <t xml:space="preserve">RefUnique</t>
  </si>
  <si>
    <t xml:space="preserve">RefShared</t>
  </si>
  <si>
    <t xml:space="preserve">RefWild</t>
  </si>
  <si>
    <t xml:space="preserve">TumorTotal</t>
  </si>
  <si>
    <t xml:space="preserve">TumorUnique</t>
  </si>
  <si>
    <t xml:space="preserve">TumorShared</t>
  </si>
  <si>
    <t xml:space="preserve">TumorWild</t>
  </si>
  <si>
    <t xml:space="preserve">RnaTotal</t>
  </si>
  <si>
    <t xml:space="preserve">RnaUnique</t>
  </si>
  <si>
    <t xml:space="preserve">RnaShared</t>
  </si>
  <si>
    <t xml:space="preserve">RnaWild</t>
  </si>
  <si>
    <t xml:space="preserve">TumorCopyNumber</t>
  </si>
  <si>
    <t xml:space="preserve">SomaticMissense</t>
  </si>
  <si>
    <t xml:space="preserve">SomaticNonsenseOrFrameshift</t>
  </si>
  <si>
    <t xml:space="preserve">SomaticSplice</t>
  </si>
  <si>
    <t xml:space="preserve">SomaticSynonymous</t>
  </si>
  <si>
    <t xml:space="preserve">SomaticInframeIndel</t>
  </si>
  <si>
    <t xml:space="preserve">CRUK0001_SU_T1-R1</t>
  </si>
  <si>
    <t xml:space="preserve">A*01:01</t>
  </si>
  <si>
    <t xml:space="preserve">A1</t>
  </si>
  <si>
    <t xml:space="preserve">A*29:02</t>
  </si>
  <si>
    <t xml:space="preserve">A2</t>
  </si>
  <si>
    <t xml:space="preserve">HOM</t>
  </si>
  <si>
    <t xml:space="preserve">B1</t>
  </si>
  <si>
    <t xml:space="preserve">B*44:03</t>
  </si>
  <si>
    <t xml:space="preserve">B2</t>
  </si>
  <si>
    <t xml:space="preserve">C1</t>
  </si>
  <si>
    <t xml:space="preserve">C*16:01</t>
  </si>
  <si>
    <t xml:space="preserve">C2</t>
  </si>
  <si>
    <t xml:space="preserve">CRUK0002_SU_T1-R1</t>
  </si>
  <si>
    <t xml:space="preserve">A*02:01</t>
  </si>
  <si>
    <t xml:space="preserve">A*31:01</t>
  </si>
  <si>
    <t xml:space="preserve">B*08:01</t>
  </si>
  <si>
    <t xml:space="preserve">B*27:05</t>
  </si>
  <si>
    <t xml:space="preserve">C*02:02</t>
  </si>
  <si>
    <t xml:space="preserve">C*07:01</t>
  </si>
  <si>
    <t xml:space="preserve">CRUK0003_SU_T1-R1</t>
  </si>
  <si>
    <t xml:space="preserve">B*07:02</t>
  </si>
  <si>
    <t xml:space="preserve">B*35:01</t>
  </si>
  <si>
    <t xml:space="preserve">C*04:01</t>
  </si>
  <si>
    <t xml:space="preserve">C*07:02</t>
  </si>
  <si>
    <t xml:space="preserve">CRUK0004_SU_T1-R1</t>
  </si>
  <si>
    <t xml:space="preserve">UNCLEAR</t>
  </si>
  <si>
    <t xml:space="preserve">Purity Low</t>
  </si>
  <si>
    <t xml:space="preserve">B*58:01</t>
  </si>
  <si>
    <t xml:space="preserve">LILAC CORRECT</t>
  </si>
  <si>
    <t xml:space="preserve">Clear support for both C*07:01 and C*07:18 in exon 6</t>
  </si>
  <si>
    <t xml:space="preserve">C*07:18</t>
  </si>
  <si>
    <t xml:space="preserve">CRUK0005_SU_T1-R1</t>
  </si>
  <si>
    <t xml:space="preserve">AA200 (exon 3) supports K which is A*29:10</t>
  </si>
  <si>
    <t xml:space="preserve">A*29:10</t>
  </si>
  <si>
    <t xml:space="preserve">B*14:02</t>
  </si>
  <si>
    <t xml:space="preserve">C*08:02</t>
  </si>
  <si>
    <t xml:space="preserve">CRUK0006_SU_T1-R1</t>
  </si>
  <si>
    <t xml:space="preserve">A*68:02</t>
  </si>
  <si>
    <t xml:space="preserve">CRUK0007_SU_T1-R1</t>
  </si>
  <si>
    <t xml:space="preserve">A*68:01</t>
  </si>
  <si>
    <t xml:space="preserve">B*57:01</t>
  </si>
  <si>
    <t xml:space="preserve">C*06:02</t>
  </si>
  <si>
    <t xml:space="preserve">CRUK0008_SU_T1-R1</t>
  </si>
  <si>
    <t xml:space="preserve">A*03:01</t>
  </si>
  <si>
    <t xml:space="preserve">A*32:01</t>
  </si>
  <si>
    <t xml:space="preserve">B*15:17</t>
  </si>
  <si>
    <t xml:space="preserve">CRUK0009_SU_T1-R1</t>
  </si>
  <si>
    <t xml:space="preserve">A*11:01</t>
  </si>
  <si>
    <t xml:space="preserve">B*40:01</t>
  </si>
  <si>
    <t xml:space="preserve">B*44:02</t>
  </si>
  <si>
    <t xml:space="preserve">C*03:04</t>
  </si>
  <si>
    <t xml:space="preserve">C*07:04</t>
  </si>
  <si>
    <t xml:space="preserve">CRUK0010_SU_T1-R1</t>
  </si>
  <si>
    <t xml:space="preserve">B*55:01</t>
  </si>
  <si>
    <t xml:space="preserve">C*03:03</t>
  </si>
  <si>
    <t xml:space="preserve">CRUK0011_SU_T1-R1</t>
  </si>
  <si>
    <t xml:space="preserve">B*56:01</t>
  </si>
  <si>
    <t xml:space="preserve">C*01:02</t>
  </si>
  <si>
    <t xml:space="preserve">CRUK0012_SU_T1-R1</t>
  </si>
  <si>
    <t xml:space="preserve">B*41:02</t>
  </si>
  <si>
    <t xml:space="preserve">C*17:01</t>
  </si>
  <si>
    <t xml:space="preserve">CRUK0013_SU_LN1</t>
  </si>
  <si>
    <t xml:space="preserve">A*25:01</t>
  </si>
  <si>
    <t xml:space="preserve">No evidence of LOJ</t>
  </si>
  <si>
    <t xml:space="preserve">BOTH WRONG</t>
  </si>
  <si>
    <t xml:space="preserve">Clear support for both C*07:01 and C*07:18 in exon 6.  Not sure why LILAC chooses 07:266</t>
  </si>
  <si>
    <t xml:space="preserve">C*07:266</t>
  </si>
  <si>
    <t xml:space="preserve">CRUK0014_SU_T1-R1</t>
  </si>
  <si>
    <t xml:space="preserve">B*15:01</t>
  </si>
  <si>
    <t xml:space="preserve">CRUK0015_SU_T1-R1</t>
  </si>
  <si>
    <t xml:space="preserve">C*05:01</t>
  </si>
  <si>
    <t xml:space="preserve">CRUK0016_SU_T1-R1</t>
  </si>
  <si>
    <t xml:space="preserve">CRUK0017_SU_T1-R1</t>
  </si>
  <si>
    <t xml:space="preserve">CRUK0018_SU_T1-R1</t>
  </si>
  <si>
    <t xml:space="preserve">CRUK0019_SU_T1-R1</t>
  </si>
  <si>
    <t xml:space="preserve">B*51:01</t>
  </si>
  <si>
    <t xml:space="preserve">Clear support for C*07:18 in exon 6</t>
  </si>
  <si>
    <t xml:space="preserve">CRUK0020_SU_T1-R1</t>
  </si>
  <si>
    <t xml:space="preserve">B*39:01</t>
  </si>
  <si>
    <t xml:space="preserve">CORRECT</t>
  </si>
  <si>
    <t xml:space="preserve">C*12:03</t>
  </si>
  <si>
    <t xml:space="preserve">CRUK0021_SU_T1-R1</t>
  </si>
  <si>
    <t xml:space="preserve">A*24:02</t>
  </si>
  <si>
    <t xml:space="preserve">CRUK0022_SU_T1-R1</t>
  </si>
  <si>
    <t xml:space="preserve">B*18:01</t>
  </si>
  <si>
    <t xml:space="preserve">Clear support for B*39:24 at AA 121-122 (exon3)</t>
  </si>
  <si>
    <t xml:space="preserve">B*39:24</t>
  </si>
  <si>
    <t xml:space="preserve">CRUK0023_SU_T1-R1</t>
  </si>
  <si>
    <t xml:space="preserve">A*26:01</t>
  </si>
  <si>
    <t xml:space="preserve">B*38:01</t>
  </si>
  <si>
    <t xml:space="preserve">B*45:01</t>
  </si>
  <si>
    <t xml:space="preserve">CRUK0024_SU_T1-R1</t>
  </si>
  <si>
    <t xml:space="preserve">A*33:01</t>
  </si>
  <si>
    <t xml:space="preserve">Clear support for B*14:91 at AA212 (exon 4)</t>
  </si>
  <si>
    <t xml:space="preserve">B*14:91</t>
  </si>
  <si>
    <t xml:space="preserve">CRUK0025_SU_T1-R1</t>
  </si>
  <si>
    <t xml:space="preserve">LILAC WRONG</t>
  </si>
  <si>
    <t xml:space="preserve">FIT should be double. LILAC marginal on LOH</t>
  </si>
  <si>
    <t xml:space="preserve">CRUK0026_SU_T1-R1</t>
  </si>
  <si>
    <t xml:space="preserve">A*23:01</t>
  </si>
  <si>
    <t xml:space="preserve">B*49:01</t>
  </si>
  <si>
    <t xml:space="preserve">CRUK0027_SU_T1-R1</t>
  </si>
  <si>
    <t xml:space="preserve">LILAC LIKELY</t>
  </si>
  <si>
    <t xml:space="preserve">Allelic imbalance, but unlikely to be LOH</t>
  </si>
  <si>
    <t xml:space="preserve">CRUK0028_SU_T1-R1</t>
  </si>
  <si>
    <t xml:space="preserve">MATCH</t>
  </si>
  <si>
    <t xml:space="preserve">A*02:01 homozygous</t>
  </si>
  <si>
    <t xml:space="preserve">Unclear why A*03:01 is chosen.   Likely A*02:01 hom</t>
  </si>
  <si>
    <t xml:space="preserve">CRUK0029_SU_T1-R1</t>
  </si>
  <si>
    <t xml:space="preserve">Sample missing from LOHHLA but matches R2</t>
  </si>
  <si>
    <t xml:space="preserve">CRUK0030_SU_T2-R1</t>
  </si>
  <si>
    <t xml:space="preserve">CRUK0031_SU_T1-R1</t>
  </si>
  <si>
    <t xml:space="preserve">A*30:02</t>
  </si>
  <si>
    <t xml:space="preserve">CRUK0032_SU_T1-R1</t>
  </si>
  <si>
    <t xml:space="preserve">CRUK0033_SU_T1-R1</t>
  </si>
  <si>
    <t xml:space="preserve">A*02:05</t>
  </si>
  <si>
    <t xml:space="preserve">B*50:01</t>
  </si>
  <si>
    <t xml:space="preserve">CRUK0034_SU_T1-R1</t>
  </si>
  <si>
    <t xml:space="preserve">B*14:01</t>
  </si>
  <si>
    <t xml:space="preserve">CRUK0035_SU_LN1</t>
  </si>
  <si>
    <t xml:space="preserve">C*15:09 correct at AA137.  Both alleles are rare in our chort</t>
  </si>
  <si>
    <t xml:space="preserve">C*15:09</t>
  </si>
  <si>
    <t xml:space="preserve">CRUK0036_SU_T1-R1</t>
  </si>
  <si>
    <t xml:space="preserve">CRUK0037_SU_T1-R1</t>
  </si>
  <si>
    <t xml:space="preserve">CRUK0038_SU_T1-R1</t>
  </si>
  <si>
    <t xml:space="preserve">A*34:02</t>
  </si>
  <si>
    <t xml:space="preserve">CRUK0039_SU_T1-R1</t>
  </si>
  <si>
    <t xml:space="preserve">Low purity - LILAC marginal on LOH</t>
  </si>
  <si>
    <t xml:space="preserve">CRUK0040_SU_T1-R1</t>
  </si>
  <si>
    <t xml:space="preserve">MISSING</t>
  </si>
  <si>
    <t xml:space="preserve">Sample missing from LOHHLA </t>
  </si>
  <si>
    <t xml:space="preserve">CRUK0041_SU_T1-R1</t>
  </si>
  <si>
    <t xml:space="preserve">Definitely HET</t>
  </si>
  <si>
    <t xml:space="preserve">B*41:01</t>
  </si>
  <si>
    <t xml:space="preserve">CRUK0042_SU_T1-R1</t>
  </si>
  <si>
    <t xml:space="preserve">CRUK0043_SU_T1-R1</t>
  </si>
  <si>
    <t xml:space="preserve">CRUK0044_SU_T1-R1</t>
  </si>
  <si>
    <t xml:space="preserve">B*15:18</t>
  </si>
  <si>
    <t xml:space="preserve">CRUK0045_SU_T1-R1</t>
  </si>
  <si>
    <t xml:space="preserve">A*30:01</t>
  </si>
  <si>
    <t xml:space="preserve">CRUK0046_SU_T1-R1</t>
  </si>
  <si>
    <t xml:space="preserve">CRUK0047_SU_T1-R1</t>
  </si>
  <si>
    <t xml:space="preserve">CRUK0048_SU_T1-R1</t>
  </si>
  <si>
    <t xml:space="preserve">No sign of LOH</t>
  </si>
  <si>
    <t xml:space="preserve">CRUK0049_SU_T1-R1</t>
  </si>
  <si>
    <t xml:space="preserve">B*39:06</t>
  </si>
  <si>
    <t xml:space="preserve">CRUK0050_SU_T1-R1</t>
  </si>
  <si>
    <t xml:space="preserve">B*40:02</t>
  </si>
  <si>
    <t xml:space="preserve">CRUK0051_SU_T1-R2</t>
  </si>
  <si>
    <t xml:space="preserve">No sign of LOH.   HLA-A looks somewhat imbalance, but also in reference</t>
  </si>
  <si>
    <t xml:space="preserve">CRUK0052_SU_T1-R1</t>
  </si>
  <si>
    <t xml:space="preserve">B*35:08</t>
  </si>
  <si>
    <t xml:space="preserve">CRUK0053_SU_T1-R1</t>
  </si>
  <si>
    <t xml:space="preserve">CRUK0054_SU_T1-R1</t>
  </si>
  <si>
    <t xml:space="preserve">CRUK0055_SU_T1-R1</t>
  </si>
  <si>
    <t xml:space="preserve">Sample missing but comparing to r2 B*57:02 correct.  Tracer-X lilkely confuses 57:03 differences with C*07:02</t>
  </si>
  <si>
    <t xml:space="preserve">B*57:02</t>
  </si>
  <si>
    <t xml:space="preserve">Sample missing but comparing to r2 c*18:02 correct.  TracerX calls C*04:01 which is similar, but no support for differences in exon 1 and 5</t>
  </si>
  <si>
    <t xml:space="preserve">C*18:02</t>
  </si>
  <si>
    <t xml:space="preserve">CRUK0056_SU_T1-R1</t>
  </si>
  <si>
    <t xml:space="preserve">CRUK0057_SU_T1-R1</t>
  </si>
  <si>
    <t xml:space="preserve">OK (8 digit diff)</t>
  </si>
  <si>
    <t xml:space="preserve">CRUK0058_SU_T1-R1</t>
  </si>
  <si>
    <t xml:space="preserve">B*53:01</t>
  </si>
  <si>
    <t xml:space="preserve">CRUK0059_SU_T1-R1</t>
  </si>
  <si>
    <t xml:space="preserve">CRUK0060_SU_T1-R1</t>
  </si>
  <si>
    <t xml:space="preserve">C*15:02</t>
  </si>
  <si>
    <t xml:space="preserve">CRUK0061_SU_T1-R1</t>
  </si>
  <si>
    <t xml:space="preserve">CRUK0062_SU_T1-R1</t>
  </si>
  <si>
    <t xml:space="preserve">Sorting due to other error</t>
  </si>
  <si>
    <t xml:space="preserve">AA187-191 clearly point to A*63:01 and rule out A*01:01</t>
  </si>
  <si>
    <t xml:space="preserve">A*36:01</t>
  </si>
  <si>
    <t xml:space="preserve">AA306 clearly B*07:06 not 05</t>
  </si>
  <si>
    <t xml:space="preserve">B*07:06</t>
  </si>
  <si>
    <t xml:space="preserve">No evidence for unique sequence of B*08:01 at start of exon 2</t>
  </si>
  <si>
    <t xml:space="preserve">B*42:01</t>
  </si>
  <si>
    <t xml:space="preserve">CRUK0063_SU_T1-R3</t>
  </si>
  <si>
    <t xml:space="preserve">No sign of LOH.   HLA-A looks  imbalanced, but also in reference</t>
  </si>
  <si>
    <t xml:space="preserve">CRUK0064_SU_T1-R1</t>
  </si>
  <si>
    <t xml:space="preserve">PURPLE  finds a localised LOH.  Not really evident in HLA typing counts</t>
  </si>
  <si>
    <t xml:space="preserve">CRUK0065_SU_T1-R1</t>
  </si>
  <si>
    <t xml:space="preserve">B*37:01</t>
  </si>
  <si>
    <t xml:space="preserve">CRUK0066_SU_T1-R1</t>
  </si>
  <si>
    <t xml:space="preserve">CRUK0067_SU_T1-R1</t>
  </si>
  <si>
    <t xml:space="preserve">All 3 genes look unbalance</t>
  </si>
  <si>
    <t xml:space="preserve">FP - This is an obvious error by SAGE due to a corner case.  Will fix in an upcoming version of SAGE.  Only 1 read support assigned in LILAC</t>
  </si>
  <si>
    <t xml:space="preserve">CRUK0068_SU_T1-R1</t>
  </si>
  <si>
    <t xml:space="preserve">No sign of LOH.  PURPLE purity too high due to bad X chr fitting</t>
  </si>
  <si>
    <t xml:space="preserve">CRUK0069_SU_T1-R1</t>
  </si>
  <si>
    <t xml:space="preserve">B*13:02</t>
  </si>
  <si>
    <t xml:space="preserve">CRUK0070_SU_T1-R1</t>
  </si>
  <si>
    <t xml:space="preserve">CRUK0071_SU_T1-R1</t>
  </si>
  <si>
    <t xml:space="preserve">CRUK0072_SU_T1-R1</t>
  </si>
  <si>
    <t xml:space="preserve">CRUK0073_SU_T1-R1</t>
  </si>
  <si>
    <t xml:space="preserve">CRUK0074_SU_T1-R1</t>
  </si>
  <si>
    <t xml:space="preserve">B*47:01</t>
  </si>
  <si>
    <t xml:space="preserve">CRUK0075_SU_T1-R1</t>
  </si>
  <si>
    <t xml:space="preserve">No sign of LOH.  Allele imbalances In both ref and tumor</t>
  </si>
  <si>
    <t xml:space="preserve">CRUK0076_SU_T1-R1</t>
  </si>
  <si>
    <t xml:space="preserve">A*33:03</t>
  </si>
  <si>
    <t xml:space="preserve">CRUK0077_SU_T1-R1</t>
  </si>
  <si>
    <t xml:space="preserve">Unclear why A*01:01 is chosen.   Likely A*02:01 hom</t>
  </si>
  <si>
    <t xml:space="preserve">B*07:02 HOM</t>
  </si>
  <si>
    <t xml:space="preserve">CRUK0078_SU_T1-R2</t>
  </si>
  <si>
    <t xml:space="preserve">CRUK0079_SU_T1-R1</t>
  </si>
  <si>
    <t xml:space="preserve">B*44:05</t>
  </si>
  <si>
    <t xml:space="preserve">CRUK0080_SU_T1-R2</t>
  </si>
  <si>
    <t xml:space="preserve">Sample missing from LOHHLA but matches R3</t>
  </si>
  <si>
    <t xml:space="preserve">CRUK0081_SU_T1-R1</t>
  </si>
  <si>
    <t xml:space="preserve">CRUK0082_SU_T1-R1</t>
  </si>
  <si>
    <t xml:space="preserve">Unclear what has gone wrong here</t>
  </si>
  <si>
    <t xml:space="preserve">CRUK0083_SU_T1-R1</t>
  </si>
  <si>
    <t xml:space="preserve">CRUK0084_SU_T1-R1</t>
  </si>
  <si>
    <t xml:space="preserve">CRUK0085_SU_T1-R1</t>
  </si>
  <si>
    <t xml:space="preserve">CRUK0086_SU_T1-R1</t>
  </si>
  <si>
    <t xml:space="preserve">Low purity.  No sign of lOH</t>
  </si>
  <si>
    <t xml:space="preserve">CRUK0087_SU_T1-R1</t>
  </si>
  <si>
    <t xml:space="preserve">CRUK0088_SU_T1-R1</t>
  </si>
  <si>
    <t xml:space="preserve">CRUK0089_SU_T1-R1</t>
  </si>
  <si>
    <t xml:space="preserve">CRUK0090_SU_T1-R1</t>
  </si>
  <si>
    <t xml:space="preserve">CRUK0091_SU_T1-R1</t>
  </si>
  <si>
    <t xml:space="preserve">CRUK0092_SU_T1-R1</t>
  </si>
  <si>
    <t xml:space="preserve">CRUK0093_SU_T1-R1</t>
  </si>
  <si>
    <t xml:space="preserve">CRUK0094_SU_T1-R1</t>
  </si>
  <si>
    <t xml:space="preserve">CRUK0095_SU_T1-R1</t>
  </si>
  <si>
    <t xml:space="preserve">CRUK0096_SU_T1-R1</t>
  </si>
  <si>
    <t xml:space="preserve">CRUK0097_SU_T1-R1</t>
  </si>
  <si>
    <t xml:space="preserve">CRUK0098_SU_T1-R1</t>
  </si>
  <si>
    <t xml:space="preserve">Purity low</t>
  </si>
  <si>
    <t xml:space="preserve">C*14:02</t>
  </si>
  <si>
    <t xml:space="preserve">CRUK0099_SU_LN1</t>
  </si>
  <si>
    <t xml:space="preserve">B*08:01 homozygous</t>
  </si>
  <si>
    <t xml:space="preserve">CRUK0100_SU_T1-R1</t>
  </si>
  <si>
    <t xml:space="preserve">sample_name</t>
  </si>
  <si>
    <t xml:space="preserve">HLA_A_type1</t>
  </si>
  <si>
    <t xml:space="preserve">HLA_A_type2</t>
  </si>
  <si>
    <t xml:space="preserve"> HLA_type1copyNum_withBAFBin </t>
  </si>
  <si>
    <t xml:space="preserve"> HLA_type2copyNum_withBAFBin </t>
  </si>
  <si>
    <t xml:space="preserve"> PVal_unique </t>
  </si>
  <si>
    <t xml:space="preserve">loh</t>
  </si>
  <si>
    <t xml:space="preserve">Ploidy</t>
  </si>
  <si>
    <t xml:space="preserve">ACF</t>
  </si>
  <si>
    <t xml:space="preserve">hla_a_01_01_01_01</t>
  </si>
  <si>
    <t xml:space="preserve">hla_a_29_02_01_01</t>
  </si>
  <si>
    <t xml:space="preserve">            1.87</t>
  </si>
  <si>
    <t xml:space="preserve">            3.96</t>
  </si>
  <si>
    <t xml:space="preserve">            0.00</t>
  </si>
  <si>
    <t xml:space="preserve">CRUK0001_SU_T1-R2</t>
  </si>
  <si>
    <t xml:space="preserve">            2.35</t>
  </si>
  <si>
    <t xml:space="preserve">            1.68</t>
  </si>
  <si>
    <t xml:space="preserve">            0.41</t>
  </si>
  <si>
    <t xml:space="preserve">CRUK0001_SU_T1-R3</t>
  </si>
  <si>
    <t xml:space="preserve">            2.31</t>
  </si>
  <si>
    <t xml:space="preserve">          (0.04)</t>
  </si>
  <si>
    <t xml:space="preserve">hla_a_02_01_01_01</t>
  </si>
  <si>
    <t xml:space="preserve">hla_a_31_01_02</t>
  </si>
  <si>
    <t xml:space="preserve">            0.81</t>
  </si>
  <si>
    <t xml:space="preserve">            1.03</t>
  </si>
  <si>
    <t xml:space="preserve">hla_b_08_01_01</t>
  </si>
  <si>
    <t xml:space="preserve">hla_b_27_05_02</t>
  </si>
  <si>
    <t xml:space="preserve">            0.82</t>
  </si>
  <si>
    <t xml:space="preserve">            0.77</t>
  </si>
  <si>
    <t xml:space="preserve">            0.40</t>
  </si>
  <si>
    <t xml:space="preserve">hla_c_02_02_02</t>
  </si>
  <si>
    <t xml:space="preserve">hla_c_07_01_01_01</t>
  </si>
  <si>
    <t xml:space="preserve">            0.78</t>
  </si>
  <si>
    <t xml:space="preserve">            0.27</t>
  </si>
  <si>
    <t xml:space="preserve">CRUK0002_SU_T1-R2</t>
  </si>
  <si>
    <t xml:space="preserve">            1.27</t>
  </si>
  <si>
    <t xml:space="preserve">            1.84</t>
  </si>
  <si>
    <t xml:space="preserve">            1.63</t>
  </si>
  <si>
    <t xml:space="preserve">            2.21</t>
  </si>
  <si>
    <t xml:space="preserve">            1.96</t>
  </si>
  <si>
    <t xml:space="preserve">            1.48</t>
  </si>
  <si>
    <t xml:space="preserve">CRUK0002_SU_T1-R3</t>
  </si>
  <si>
    <t xml:space="preserve">            0.31</t>
  </si>
  <si>
    <t xml:space="preserve">            0.92</t>
  </si>
  <si>
    <t xml:space="preserve">            1.06</t>
  </si>
  <si>
    <t xml:space="preserve">            0.23</t>
  </si>
  <si>
    <t xml:space="preserve">            1.10</t>
  </si>
  <si>
    <t xml:space="preserve">            1.89</t>
  </si>
  <si>
    <t xml:space="preserve">hla_b_07_02_01</t>
  </si>
  <si>
    <t xml:space="preserve">hla_b_35_01_01_01</t>
  </si>
  <si>
    <t xml:space="preserve">            1.00</t>
  </si>
  <si>
    <t xml:space="preserve">            2.14</t>
  </si>
  <si>
    <t xml:space="preserve">hla_c_04_01_01_05</t>
  </si>
  <si>
    <t xml:space="preserve">hla_c_07_02_01_03</t>
  </si>
  <si>
    <t xml:space="preserve">            1.12</t>
  </si>
  <si>
    <t xml:space="preserve">CRUK0003_SU_T1-R2</t>
  </si>
  <si>
    <t xml:space="preserve">            1.07</t>
  </si>
  <si>
    <t xml:space="preserve">            2.02</t>
  </si>
  <si>
    <t xml:space="preserve">            0.86</t>
  </si>
  <si>
    <t xml:space="preserve">            1.83</t>
  </si>
  <si>
    <t xml:space="preserve">            1.71</t>
  </si>
  <si>
    <t xml:space="preserve">            0.90</t>
  </si>
  <si>
    <t xml:space="preserve">CRUK0003_SU_T1-R3</t>
  </si>
  <si>
    <t xml:space="preserve">            0.66</t>
  </si>
  <si>
    <t xml:space="preserve">            2.05</t>
  </si>
  <si>
    <t xml:space="preserve">            0.38</t>
  </si>
  <si>
    <t xml:space="preserve">            2.46</t>
  </si>
  <si>
    <t xml:space="preserve">            0.35</t>
  </si>
  <si>
    <t xml:space="preserve">CRUK0003_SU_T1-R6</t>
  </si>
  <si>
    <t xml:space="preserve">            0.72</t>
  </si>
  <si>
    <t xml:space="preserve">            2.23</t>
  </si>
  <si>
    <t xml:space="preserve">            0.53</t>
  </si>
  <si>
    <t xml:space="preserve">            2.19</t>
  </si>
  <si>
    <t xml:space="preserve">            1.85</t>
  </si>
  <si>
    <t xml:space="preserve">            3.20</t>
  </si>
  <si>
    <t xml:space="preserve">            1.24</t>
  </si>
  <si>
    <t xml:space="preserve">hla_b_58_01_01</t>
  </si>
  <si>
    <t xml:space="preserve">            1.77</t>
  </si>
  <si>
    <t xml:space="preserve">            3.07</t>
  </si>
  <si>
    <t xml:space="preserve">CRUK0004_SU_T1-R2</t>
  </si>
  <si>
    <t xml:space="preserve">            0.03</t>
  </si>
  <si>
    <t xml:space="preserve">            1.23</t>
  </si>
  <si>
    <t xml:space="preserve">            0.12</t>
  </si>
  <si>
    <t xml:space="preserve">CRUK0004_SU_T1-R3</t>
  </si>
  <si>
    <t xml:space="preserve">            3.92</t>
  </si>
  <si>
    <t xml:space="preserve">            2.10</t>
  </si>
  <si>
    <t xml:space="preserve">            2.22</t>
  </si>
  <si>
    <t xml:space="preserve">            4.24</t>
  </si>
  <si>
    <t xml:space="preserve">CRUK0004_SU_T1-R4</t>
  </si>
  <si>
    <t xml:space="preserve">            4.36</t>
  </si>
  <si>
    <t xml:space="preserve">            0.01</t>
  </si>
  <si>
    <t xml:space="preserve">            3.57</t>
  </si>
  <si>
    <t xml:space="preserve">            5.49</t>
  </si>
  <si>
    <t xml:space="preserve">hla_a_01_01_38l</t>
  </si>
  <si>
    <t xml:space="preserve">            1.93</t>
  </si>
  <si>
    <t xml:space="preserve">            0.16</t>
  </si>
  <si>
    <t xml:space="preserve">hla_b_14_02_01</t>
  </si>
  <si>
    <t xml:space="preserve">            2.29</t>
  </si>
  <si>
    <t xml:space="preserve">            0.19</t>
  </si>
  <si>
    <t xml:space="preserve">hla_c_07_01_09</t>
  </si>
  <si>
    <t xml:space="preserve">hla_c_08_02_01</t>
  </si>
  <si>
    <t xml:space="preserve">            2.20</t>
  </si>
  <si>
    <t xml:space="preserve">            2.44</t>
  </si>
  <si>
    <t xml:space="preserve">CRUK0005_SU_T1-R2</t>
  </si>
  <si>
    <t xml:space="preserve">            1.67</t>
  </si>
  <si>
    <t xml:space="preserve">            0.06</t>
  </si>
  <si>
    <t xml:space="preserve">            1.72</t>
  </si>
  <si>
    <t xml:space="preserve">            2.39</t>
  </si>
  <si>
    <t xml:space="preserve">            0.05</t>
  </si>
  <si>
    <t xml:space="preserve">            1.69</t>
  </si>
  <si>
    <t xml:space="preserve">            2.33</t>
  </si>
  <si>
    <t xml:space="preserve">CRUK0005_SU_T1-R3</t>
  </si>
  <si>
    <t xml:space="preserve">            2.95</t>
  </si>
  <si>
    <t xml:space="preserve">            0.09</t>
  </si>
  <si>
    <t xml:space="preserve">            2.67</t>
  </si>
  <si>
    <t xml:space="preserve">            2.03</t>
  </si>
  <si>
    <t xml:space="preserve">            3.03</t>
  </si>
  <si>
    <t xml:space="preserve">CRUK0005_SU_T1-R4</t>
  </si>
  <si>
    <t xml:space="preserve">            1.92</t>
  </si>
  <si>
    <t xml:space="preserve">            2.08</t>
  </si>
  <si>
    <t xml:space="preserve">            0.02</t>
  </si>
  <si>
    <t xml:space="preserve">            1.74</t>
  </si>
  <si>
    <t xml:space="preserve">            2.42</t>
  </si>
  <si>
    <t xml:space="preserve">            0.18</t>
  </si>
  <si>
    <t xml:space="preserve">            2.13</t>
  </si>
  <si>
    <t xml:space="preserve">            2.89</t>
  </si>
  <si>
    <t xml:space="preserve">            0.87</t>
  </si>
  <si>
    <t xml:space="preserve">hla_a_68_02_01_02</t>
  </si>
  <si>
    <t xml:space="preserve">            0.58</t>
  </si>
  <si>
    <t xml:space="preserve">hla_b_44_03_01</t>
  </si>
  <si>
    <t xml:space="preserve">            2.59</t>
  </si>
  <si>
    <t xml:space="preserve">            2.27</t>
  </si>
  <si>
    <t xml:space="preserve">            0.61</t>
  </si>
  <si>
    <t xml:space="preserve">hla_c_04_01_01_01</t>
  </si>
  <si>
    <t xml:space="preserve">            2.58</t>
  </si>
  <si>
    <t xml:space="preserve">CRUK0006_SU_T1-R2</t>
  </si>
  <si>
    <t xml:space="preserve">            1.11</t>
  </si>
  <si>
    <t xml:space="preserve">            0.43</t>
  </si>
  <si>
    <t xml:space="preserve">            0.96</t>
  </si>
  <si>
    <t xml:space="preserve">            1.26</t>
  </si>
  <si>
    <t xml:space="preserve">            0.79</t>
  </si>
  <si>
    <t xml:space="preserve">            0.20</t>
  </si>
  <si>
    <t xml:space="preserve">            0.59</t>
  </si>
  <si>
    <t xml:space="preserve">            1.01</t>
  </si>
  <si>
    <t xml:space="preserve">            0.07</t>
  </si>
  <si>
    <t xml:space="preserve">hla_a_01_01_51</t>
  </si>
  <si>
    <t xml:space="preserve">hla_a_68_01_02</t>
  </si>
  <si>
    <t xml:space="preserve">            1.70</t>
  </si>
  <si>
    <t xml:space="preserve">            0.33</t>
  </si>
  <si>
    <t xml:space="preserve">hla_b_57_01_01</t>
  </si>
  <si>
    <t xml:space="preserve">            1.16</t>
  </si>
  <si>
    <t xml:space="preserve">            0.71</t>
  </si>
  <si>
    <t xml:space="preserve">hla_c_06_02_01_01</t>
  </si>
  <si>
    <t xml:space="preserve">            1.66</t>
  </si>
  <si>
    <t xml:space="preserve">CRUK0007_SU_T1-R2</t>
  </si>
  <si>
    <t xml:space="preserve">            3.55</t>
  </si>
  <si>
    <t xml:space="preserve">            3.06</t>
  </si>
  <si>
    <t xml:space="preserve">            3.85</t>
  </si>
  <si>
    <t xml:space="preserve">            3.90</t>
  </si>
  <si>
    <t xml:space="preserve">            4.00</t>
  </si>
  <si>
    <t xml:space="preserve">hla_a_03_01_01_01</t>
  </si>
  <si>
    <t xml:space="preserve">hla_a_32_01_01</t>
  </si>
  <si>
    <t xml:space="preserve">            4.18</t>
  </si>
  <si>
    <t xml:space="preserve">hla_b_15_17_01_01</t>
  </si>
  <si>
    <t xml:space="preserve">            4.37</t>
  </si>
  <si>
    <t xml:space="preserve">            3.59</t>
  </si>
  <si>
    <t xml:space="preserve">            2.87</t>
  </si>
  <si>
    <t xml:space="preserve">            4.79</t>
  </si>
  <si>
    <t xml:space="preserve">CRUK0008_SU_T1-R2</t>
  </si>
  <si>
    <t xml:space="preserve">            3.74</t>
  </si>
  <si>
    <t xml:space="preserve">            3.51</t>
  </si>
  <si>
    <t xml:space="preserve">            3.73</t>
  </si>
  <si>
    <t xml:space="preserve">            0.24</t>
  </si>
  <si>
    <t xml:space="preserve">            3.62</t>
  </si>
  <si>
    <t xml:space="preserve">            3.89</t>
  </si>
  <si>
    <t xml:space="preserve">hla_a_11_01_01</t>
  </si>
  <si>
    <t xml:space="preserve">            4.12</t>
  </si>
  <si>
    <t xml:space="preserve">          (0.16)</t>
  </si>
  <si>
    <t xml:space="preserve">hla_b_40_01_02</t>
  </si>
  <si>
    <t xml:space="preserve">hla_b_44_02_01_03</t>
  </si>
  <si>
    <t xml:space="preserve">            4.74</t>
  </si>
  <si>
    <t xml:space="preserve">hla_c_03_04_01_01</t>
  </si>
  <si>
    <t xml:space="preserve">hla_c_07_04_01</t>
  </si>
  <si>
    <t xml:space="preserve">            4.17</t>
  </si>
  <si>
    <t xml:space="preserve">            0.37</t>
  </si>
  <si>
    <t xml:space="preserve">CRUK0009_SU_T1-R2</t>
  </si>
  <si>
    <t xml:space="preserve">            3.32</t>
  </si>
  <si>
    <t xml:space="preserve">          (0.05)</t>
  </si>
  <si>
    <t xml:space="preserve">            3.19</t>
  </si>
  <si>
    <t xml:space="preserve">          (0.28)</t>
  </si>
  <si>
    <t xml:space="preserve">            3.28</t>
  </si>
  <si>
    <t xml:space="preserve">          (0.13)</t>
  </si>
  <si>
    <t xml:space="preserve">CRUK0009_SU_T1-R3</t>
  </si>
  <si>
    <t xml:space="preserve">            1.88</t>
  </si>
  <si>
    <t xml:space="preserve">          (0.23)</t>
  </si>
  <si>
    <t xml:space="preserve">            1.47</t>
  </si>
  <si>
    <t xml:space="preserve">            0.10</t>
  </si>
  <si>
    <t xml:space="preserve">CRUK0009_SU_T1-R4</t>
  </si>
  <si>
    <t xml:space="preserve">            3.02</t>
  </si>
  <si>
    <t xml:space="preserve">          (0.24)</t>
  </si>
  <si>
    <t xml:space="preserve">            3.36</t>
  </si>
  <si>
    <t xml:space="preserve">          (0.09)</t>
  </si>
  <si>
    <t xml:space="preserve">            2.72</t>
  </si>
  <si>
    <t xml:space="preserve">hla_b_55_01_01</t>
  </si>
  <si>
    <t xml:space="preserve">          (0.07)</t>
  </si>
  <si>
    <t xml:space="preserve">            2.16</t>
  </si>
  <si>
    <t xml:space="preserve">hla_c_03_03_01</t>
  </si>
  <si>
    <t xml:space="preserve">hla_c_16_01_01</t>
  </si>
  <si>
    <t xml:space="preserve">            1.99</t>
  </si>
  <si>
    <t xml:space="preserve">          (0.02)</t>
  </si>
  <si>
    <t xml:space="preserve">CRUK0010_SU_T1-R2</t>
  </si>
  <si>
    <t xml:space="preserve">            1.13</t>
  </si>
  <si>
    <t xml:space="preserve">            0.32</t>
  </si>
  <si>
    <t xml:space="preserve">            1.18</t>
  </si>
  <si>
    <t xml:space="preserve">            1.25</t>
  </si>
  <si>
    <t xml:space="preserve">            0.65</t>
  </si>
  <si>
    <t xml:space="preserve">hla_b_56_01_01</t>
  </si>
  <si>
    <t xml:space="preserve">            1.43</t>
  </si>
  <si>
    <t xml:space="preserve">            0.83</t>
  </si>
  <si>
    <t xml:space="preserve">hla_c_01_02_01</t>
  </si>
  <si>
    <t xml:space="preserve">            1.04</t>
  </si>
  <si>
    <t xml:space="preserve">            0.55</t>
  </si>
  <si>
    <t xml:space="preserve">CRUK0011_SU_T1-R2</t>
  </si>
  <si>
    <t xml:space="preserve">            0.95</t>
  </si>
  <si>
    <t xml:space="preserve">            1.36</t>
  </si>
  <si>
    <t xml:space="preserve">            0.89</t>
  </si>
  <si>
    <t xml:space="preserve">            0.44</t>
  </si>
  <si>
    <t xml:space="preserve">            1.17</t>
  </si>
  <si>
    <t xml:space="preserve">            1.20</t>
  </si>
  <si>
    <t xml:space="preserve">CRUK0011_SU_T1-R3</t>
  </si>
  <si>
    <t xml:space="preserve">            1.98</t>
  </si>
  <si>
    <t xml:space="preserve">            2.34</t>
  </si>
  <si>
    <t xml:space="preserve">            1.64</t>
  </si>
  <si>
    <t xml:space="preserve">            2.04</t>
  </si>
  <si>
    <t xml:space="preserve">hla_a_03_01_01_02n</t>
  </si>
  <si>
    <t xml:space="preserve">hla_b_41_02_01</t>
  </si>
  <si>
    <t xml:space="preserve">            1.79</t>
  </si>
  <si>
    <t xml:space="preserve">            0.30</t>
  </si>
  <si>
    <t xml:space="preserve">hla_c_04_01_01_04</t>
  </si>
  <si>
    <t xml:space="preserve">hla_c_17_01_01_01</t>
  </si>
  <si>
    <t xml:space="preserve">            1.81</t>
  </si>
  <si>
    <t xml:space="preserve">            0.57</t>
  </si>
  <si>
    <t xml:space="preserve">CRUK0012_SU_T1-R2</t>
  </si>
  <si>
    <t xml:space="preserve">            2.88</t>
  </si>
  <si>
    <t xml:space="preserve">            1.58</t>
  </si>
  <si>
    <t xml:space="preserve">            1.49</t>
  </si>
  <si>
    <t xml:space="preserve">            3.09</t>
  </si>
  <si>
    <t xml:space="preserve">hla_a_25_01_01</t>
  </si>
  <si>
    <t xml:space="preserve">hla_b_58_01_06</t>
  </si>
  <si>
    <t xml:space="preserve">            0.14</t>
  </si>
  <si>
    <t xml:space="preserve">CRUK0013_SU_LN2</t>
  </si>
  <si>
    <t xml:space="preserve">            4.65</t>
  </si>
  <si>
    <t xml:space="preserve">            2.80</t>
  </si>
  <si>
    <t xml:space="preserve">            4.78</t>
  </si>
  <si>
    <t xml:space="preserve">CRUK0013_SU_T1-R1</t>
  </si>
  <si>
    <t xml:space="preserve">            1.39</t>
  </si>
  <si>
    <t xml:space="preserve">            1.94</t>
  </si>
  <si>
    <t xml:space="preserve">CRUK0013_SU_T1-R2</t>
  </si>
  <si>
    <t xml:space="preserve">            2.26</t>
  </si>
  <si>
    <t xml:space="preserve">            0.46</t>
  </si>
  <si>
    <t xml:space="preserve">            1.95</t>
  </si>
  <si>
    <t xml:space="preserve">CRUK0013_SU_T1-R3</t>
  </si>
  <si>
    <t xml:space="preserve">            1.28</t>
  </si>
  <si>
    <t xml:space="preserve">            1.08</t>
  </si>
  <si>
    <t xml:space="preserve">hla_a_02_01_08</t>
  </si>
  <si>
    <t xml:space="preserve">hla_b_15_01_01_01</t>
  </si>
  <si>
    <t xml:space="preserve">            1.05</t>
  </si>
  <si>
    <t xml:space="preserve">            0.25</t>
  </si>
  <si>
    <t xml:space="preserve">            0.98</t>
  </si>
  <si>
    <t xml:space="preserve">CRUK0014_SU_T1-R2</t>
  </si>
  <si>
    <t xml:space="preserve">            0.75</t>
  </si>
  <si>
    <t xml:space="preserve">            0.80</t>
  </si>
  <si>
    <t xml:space="preserve">hla_a_02_01_01_02l</t>
  </si>
  <si>
    <t xml:space="preserve">            1.73</t>
  </si>
  <si>
    <t xml:space="preserve">hla_b_44_02_01_01</t>
  </si>
  <si>
    <t xml:space="preserve">            2.65</t>
  </si>
  <si>
    <t xml:space="preserve">            0.29</t>
  </si>
  <si>
    <t xml:space="preserve">hla_c_05_01_01_02</t>
  </si>
  <si>
    <t xml:space="preserve">            2.61</t>
  </si>
  <si>
    <t xml:space="preserve">CRUK0015_SU_T1-R2</t>
  </si>
  <si>
    <t xml:space="preserve">            0.62</t>
  </si>
  <si>
    <t xml:space="preserve">            2.12</t>
  </si>
  <si>
    <t xml:space="preserve">CRUK0016_SU_T1-R2</t>
  </si>
  <si>
    <t xml:space="preserve">            0.22</t>
  </si>
  <si>
    <t xml:space="preserve">            2.38</t>
  </si>
  <si>
    <t xml:space="preserve">            1.14</t>
  </si>
  <si>
    <t xml:space="preserve">hla_b_55_01_03</t>
  </si>
  <si>
    <t xml:space="preserve">            3.46</t>
  </si>
  <si>
    <t xml:space="preserve">            3.25</t>
  </si>
  <si>
    <t xml:space="preserve">CRUK0017_SU_T1-R2</t>
  </si>
  <si>
    <t xml:space="preserve">            2.01</t>
  </si>
  <si>
    <t xml:space="preserve">CRUK0017_SU_T1-R3</t>
  </si>
  <si>
    <t xml:space="preserve">            2.91</t>
  </si>
  <si>
    <t xml:space="preserve">            1.33</t>
  </si>
  <si>
    <t xml:space="preserve">            3.47</t>
  </si>
  <si>
    <t xml:space="preserve">CRUK0017_SU_T1-R4</t>
  </si>
  <si>
    <t xml:space="preserve">            2.47</t>
  </si>
  <si>
    <t xml:space="preserve">            2.54</t>
  </si>
  <si>
    <t xml:space="preserve">            1.91</t>
  </si>
  <si>
    <t xml:space="preserve">            2.11</t>
  </si>
  <si>
    <t xml:space="preserve">            2.52</t>
  </si>
  <si>
    <t xml:space="preserve">            2.81</t>
  </si>
  <si>
    <t xml:space="preserve">CRUK0018_SU_T1-R2</t>
  </si>
  <si>
    <t xml:space="preserve">            2.98</t>
  </si>
  <si>
    <t xml:space="preserve">            2.24</t>
  </si>
  <si>
    <t xml:space="preserve">CRUK0018_SU_T1-R3</t>
  </si>
  <si>
    <t xml:space="preserve">            0.17</t>
  </si>
  <si>
    <t xml:space="preserve">            3.15</t>
  </si>
  <si>
    <t xml:space="preserve">CRUK0018_SU_T1-R4</t>
  </si>
  <si>
    <t xml:space="preserve">            0.11</t>
  </si>
  <si>
    <t xml:space="preserve">            3.65</t>
  </si>
  <si>
    <t xml:space="preserve">            1.86</t>
  </si>
  <si>
    <t xml:space="preserve">hla_b_51_01_07</t>
  </si>
  <si>
    <t xml:space="preserve">hla_b_58_01_04</t>
  </si>
  <si>
    <t xml:space="preserve">            3.37</t>
  </si>
  <si>
    <t xml:space="preserve">            4.80</t>
  </si>
  <si>
    <t xml:space="preserve">CRUK0019_SU_T1-R2</t>
  </si>
  <si>
    <t xml:space="preserve">            3.39</t>
  </si>
  <si>
    <t xml:space="preserve">            1.54</t>
  </si>
  <si>
    <t xml:space="preserve">            2.18</t>
  </si>
  <si>
    <t xml:space="preserve">            1.75</t>
  </si>
  <si>
    <t xml:space="preserve">            3.64</t>
  </si>
  <si>
    <t xml:space="preserve">            0.47</t>
  </si>
  <si>
    <t xml:space="preserve">hla_b_39_01_01_02l</t>
  </si>
  <si>
    <t xml:space="preserve">            2.96</t>
  </si>
  <si>
    <t xml:space="preserve">hla_c_12_03_01_01</t>
  </si>
  <si>
    <t xml:space="preserve">CRUK0020_SU_T1-R2</t>
  </si>
  <si>
    <t xml:space="preserve">            1.30</t>
  </si>
  <si>
    <t xml:space="preserve">          (0.20)</t>
  </si>
  <si>
    <t xml:space="preserve">            1.09</t>
  </si>
  <si>
    <t xml:space="preserve">          (0.12)</t>
  </si>
  <si>
    <t xml:space="preserve">hla_a_24_02_01_01</t>
  </si>
  <si>
    <t xml:space="preserve">            2.37</t>
  </si>
  <si>
    <t xml:space="preserve">            1.19</t>
  </si>
  <si>
    <t xml:space="preserve">hla_c_03_03_17</t>
  </si>
  <si>
    <t xml:space="preserve">CRUK0021_SU_T1-R2</t>
  </si>
  <si>
    <t xml:space="preserve">            0.60</t>
  </si>
  <si>
    <t xml:space="preserve">hla_b_18_01_01_02</t>
  </si>
  <si>
    <t xml:space="preserve">hla_b_39_01_01_01</t>
  </si>
  <si>
    <t xml:space="preserve">            1.97</t>
  </si>
  <si>
    <t xml:space="preserve">CRUK0022_SU_T1-R2</t>
  </si>
  <si>
    <t xml:space="preserve">            3.52</t>
  </si>
  <si>
    <t xml:space="preserve">            0.99</t>
  </si>
  <si>
    <t xml:space="preserve">            3.29</t>
  </si>
  <si>
    <t xml:space="preserve">            3.10</t>
  </si>
  <si>
    <t xml:space="preserve">            0.91</t>
  </si>
  <si>
    <t xml:space="preserve">            4.05</t>
  </si>
  <si>
    <t xml:space="preserve">hla_a_26_01_01</t>
  </si>
  <si>
    <t xml:space="preserve">hla_b_38_01_01</t>
  </si>
  <si>
    <t xml:space="preserve">hla_b_45_01</t>
  </si>
  <si>
    <t xml:space="preserve">hla_c_12_03_08</t>
  </si>
  <si>
    <t xml:space="preserve">            0.67</t>
  </si>
  <si>
    <t xml:space="preserve">            0.88</t>
  </si>
  <si>
    <t xml:space="preserve">            0.69</t>
  </si>
  <si>
    <t xml:space="preserve">CRUK0023_SU_T1-R2</t>
  </si>
  <si>
    <t xml:space="preserve">CRUK0023_SU_T1-R3</t>
  </si>
  <si>
    <t xml:space="preserve">            0.13</t>
  </si>
  <si>
    <t xml:space="preserve">            0.48</t>
  </si>
  <si>
    <t xml:space="preserve">            0.76</t>
  </si>
  <si>
    <t xml:space="preserve">CRUK0023_SU_T1-R4</t>
  </si>
  <si>
    <t xml:space="preserve">            1.21</t>
  </si>
  <si>
    <t xml:space="preserve">            0.94</t>
  </si>
  <si>
    <t xml:space="preserve">hla_a_33_01_01</t>
  </si>
  <si>
    <t xml:space="preserve">            1.46</t>
  </si>
  <si>
    <t xml:space="preserve">            1.76</t>
  </si>
  <si>
    <t xml:space="preserve">            1.29</t>
  </si>
  <si>
    <t xml:space="preserve">            0.70</t>
  </si>
  <si>
    <t xml:space="preserve">CRUK0024_SU_T1-R3</t>
  </si>
  <si>
    <t xml:space="preserve">            2.49</t>
  </si>
  <si>
    <t xml:space="preserve">            1.60</t>
  </si>
  <si>
    <t xml:space="preserve">CRUK0024_SU_T1-R4</t>
  </si>
  <si>
    <t xml:space="preserve">            4.59</t>
  </si>
  <si>
    <t xml:space="preserve">            0.34</t>
  </si>
  <si>
    <t xml:space="preserve">            2.57</t>
  </si>
  <si>
    <t xml:space="preserve">            4.02</t>
  </si>
  <si>
    <t xml:space="preserve">            4.71</t>
  </si>
  <si>
    <t xml:space="preserve">CRUK0024_SU_T1-R6</t>
  </si>
  <si>
    <t xml:space="preserve">hla_b_44_02_25</t>
  </si>
  <si>
    <t xml:space="preserve">            2.07</t>
  </si>
  <si>
    <t xml:space="preserve">hla_c_01_02_02</t>
  </si>
  <si>
    <t xml:space="preserve">            2.00</t>
  </si>
  <si>
    <t xml:space="preserve">CRUK0025_SU_T1-R2</t>
  </si>
  <si>
    <t xml:space="preserve">            1.80</t>
  </si>
  <si>
    <t xml:space="preserve">CRUK0025_SU_T1-R3</t>
  </si>
  <si>
    <t xml:space="preserve">            1.82</t>
  </si>
  <si>
    <t xml:space="preserve">hla_a_23_01_05</t>
  </si>
  <si>
    <t xml:space="preserve">            4.56</t>
  </si>
  <si>
    <t xml:space="preserve">hla_b_49_01_01</t>
  </si>
  <si>
    <t xml:space="preserve">            5.76</t>
  </si>
  <si>
    <t xml:space="preserve">            4.30</t>
  </si>
  <si>
    <t xml:space="preserve">            1.50</t>
  </si>
  <si>
    <t xml:space="preserve">CRUK0026_SU_T1-R2</t>
  </si>
  <si>
    <t xml:space="preserve">            4.11</t>
  </si>
  <si>
    <t xml:space="preserve">            4.87</t>
  </si>
  <si>
    <t xml:space="preserve">            4.58</t>
  </si>
  <si>
    <t xml:space="preserve">CRUK0027_SU_T1-R2</t>
  </si>
  <si>
    <t xml:space="preserve">            0.51</t>
  </si>
  <si>
    <t xml:space="preserve">            1.38</t>
  </si>
  <si>
    <t xml:space="preserve">            0.74</t>
  </si>
  <si>
    <t xml:space="preserve">            1.57</t>
  </si>
  <si>
    <t xml:space="preserve">CRUK0028_SU_T1-R2</t>
  </si>
  <si>
    <t xml:space="preserve">            1.32</t>
  </si>
  <si>
    <t xml:space="preserve">            1.52</t>
  </si>
  <si>
    <t xml:space="preserve">CRUK0029_SU_T1-R2</t>
  </si>
  <si>
    <t xml:space="preserve">          (0.15)</t>
  </si>
  <si>
    <t xml:space="preserve">          (1.30)</t>
  </si>
  <si>
    <t xml:space="preserve">CRUK0029_SU_T1-R4</t>
  </si>
  <si>
    <t xml:space="preserve">          (0.79)</t>
  </si>
  <si>
    <t xml:space="preserve">          (0.88)</t>
  </si>
  <si>
    <t xml:space="preserve">          (1.25)</t>
  </si>
  <si>
    <t xml:space="preserve">CRUK0029_SU_T1-R5</t>
  </si>
  <si>
    <t xml:space="preserve">          (0.85)</t>
  </si>
  <si>
    <t xml:space="preserve">          (1.13)</t>
  </si>
  <si>
    <t xml:space="preserve">          (0.74)</t>
  </si>
  <si>
    <t xml:space="preserve">          (1.52)</t>
  </si>
  <si>
    <t xml:space="preserve">CRUK0029_SU_T1-R6</t>
  </si>
  <si>
    <t xml:space="preserve">          (0.66)</t>
  </si>
  <si>
    <t xml:space="preserve">          (0.64)</t>
  </si>
  <si>
    <t xml:space="preserve">            1.02</t>
  </si>
  <si>
    <t xml:space="preserve">            0.54</t>
  </si>
  <si>
    <t xml:space="preserve">CRUK0029_SU_T1-R7</t>
  </si>
  <si>
    <t xml:space="preserve">            0.73</t>
  </si>
  <si>
    <t xml:space="preserve">          (0.78)</t>
  </si>
  <si>
    <t xml:space="preserve">          (0.27)</t>
  </si>
  <si>
    <t xml:space="preserve">          (2.00)</t>
  </si>
  <si>
    <t xml:space="preserve">CRUK0029_SU_T1-R8</t>
  </si>
  <si>
    <t xml:space="preserve">            0.64</t>
  </si>
  <si>
    <t xml:space="preserve">          (0.62)</t>
  </si>
  <si>
    <t xml:space="preserve">          (0.95)</t>
  </si>
  <si>
    <t xml:space="preserve">            0.52</t>
  </si>
  <si>
    <t xml:space="preserve">          (1.35)</t>
  </si>
  <si>
    <t xml:space="preserve">CRUK0030_SU_T2-R2</t>
  </si>
  <si>
    <t xml:space="preserve">            1.90</t>
  </si>
  <si>
    <t xml:space="preserve">            0.68</t>
  </si>
  <si>
    <t xml:space="preserve">            0.36</t>
  </si>
  <si>
    <t xml:space="preserve">CRUK0030_SU_T2-R3</t>
  </si>
  <si>
    <t xml:space="preserve">            0.85</t>
  </si>
  <si>
    <t xml:space="preserve">            0.84</t>
  </si>
  <si>
    <t xml:space="preserve">hla_a_30_02_01</t>
  </si>
  <si>
    <t xml:space="preserve">            1.78</t>
  </si>
  <si>
    <t xml:space="preserve">CRUK0031_SU_T1-R2</t>
  </si>
  <si>
    <t xml:space="preserve">            1.56</t>
  </si>
  <si>
    <t xml:space="preserve">CRUK0031_SU_T1-R3</t>
  </si>
  <si>
    <t xml:space="preserve">            1.15</t>
  </si>
  <si>
    <t xml:space="preserve">            2.53</t>
  </si>
  <si>
    <t xml:space="preserve">            2.70</t>
  </si>
  <si>
    <t xml:space="preserve">          (0.18)</t>
  </si>
  <si>
    <t xml:space="preserve">            2.63</t>
  </si>
  <si>
    <t xml:space="preserve">CRUK0032_SU_T1-R2</t>
  </si>
  <si>
    <t xml:space="preserve">            1.55</t>
  </si>
  <si>
    <t xml:space="preserve">            1.62</t>
  </si>
  <si>
    <t xml:space="preserve">CRUK0032_SU_T1-R3</t>
  </si>
  <si>
    <t xml:space="preserve">          (0.19)</t>
  </si>
  <si>
    <t xml:space="preserve">            2.78</t>
  </si>
  <si>
    <t xml:space="preserve">            2.83</t>
  </si>
  <si>
    <t xml:space="preserve">          (0.14)</t>
  </si>
  <si>
    <t xml:space="preserve">          (0.08)</t>
  </si>
  <si>
    <t xml:space="preserve">CRUK0032_SU_T1-R4</t>
  </si>
  <si>
    <t xml:space="preserve">hla_a_02_05_01</t>
  </si>
  <si>
    <t xml:space="preserve">hla_b_50_01_01</t>
  </si>
  <si>
    <t xml:space="preserve">hla_c_02_02_17</t>
  </si>
  <si>
    <t xml:space="preserve">hla_c_06_02_01_02</t>
  </si>
  <si>
    <t xml:space="preserve">CRUK0033_SU_T1-R2</t>
  </si>
  <si>
    <t xml:space="preserve">hla_b_14_01_01</t>
  </si>
  <si>
    <t xml:space="preserve">            2.84</t>
  </si>
  <si>
    <t xml:space="preserve">            0.39</t>
  </si>
  <si>
    <t xml:space="preserve">CRUK0034_SU_T1-R2</t>
  </si>
  <si>
    <t xml:space="preserve">            3.87</t>
  </si>
  <si>
    <t xml:space="preserve">            1.44</t>
  </si>
  <si>
    <t xml:space="preserve">            4.26</t>
  </si>
  <si>
    <t xml:space="preserve">            3.98</t>
  </si>
  <si>
    <t xml:space="preserve">CRUK0034_SU_T1-R3</t>
  </si>
  <si>
    <t xml:space="preserve">            1.51</t>
  </si>
  <si>
    <t xml:space="preserve">            1.37</t>
  </si>
  <si>
    <t xml:space="preserve">            2.93</t>
  </si>
  <si>
    <t xml:space="preserve">hla_b_51_01_01</t>
  </si>
  <si>
    <t xml:space="preserve">            3.24</t>
  </si>
  <si>
    <t xml:space="preserve">hla_c_15_04</t>
  </si>
  <si>
    <t xml:space="preserve">            2.97</t>
  </si>
  <si>
    <t xml:space="preserve">CRUK0035_SU_T1-R1</t>
  </si>
  <si>
    <t xml:space="preserve">            2.79</t>
  </si>
  <si>
    <t xml:space="preserve">            2.28</t>
  </si>
  <si>
    <t xml:space="preserve">            3.44</t>
  </si>
  <si>
    <t xml:space="preserve">            2.77</t>
  </si>
  <si>
    <t xml:space="preserve">CRUK0035_SU_T1-R2</t>
  </si>
  <si>
    <t xml:space="preserve">            2.82</t>
  </si>
  <si>
    <t xml:space="preserve">            2.94</t>
  </si>
  <si>
    <t xml:space="preserve">            2.69</t>
  </si>
  <si>
    <t xml:space="preserve">            2.40</t>
  </si>
  <si>
    <t xml:space="preserve">CRUK0035_SU_T1-R3</t>
  </si>
  <si>
    <t xml:space="preserve">            5.70</t>
  </si>
  <si>
    <t xml:space="preserve">            1.59</t>
  </si>
  <si>
    <t xml:space="preserve">            4.28</t>
  </si>
  <si>
    <t xml:space="preserve">hla_b_51_01_23</t>
  </si>
  <si>
    <t xml:space="preserve">CRUK0036_SU_T1-R2</t>
  </si>
  <si>
    <t xml:space="preserve">CRUK0036_SU_T1-R3</t>
  </si>
  <si>
    <t xml:space="preserve">            2.06</t>
  </si>
  <si>
    <t xml:space="preserve">CRUK0036_SU_T1-R4</t>
  </si>
  <si>
    <t xml:space="preserve">            2.17</t>
  </si>
  <si>
    <t xml:space="preserve">            2.30</t>
  </si>
  <si>
    <t xml:space="preserve">            3.61</t>
  </si>
  <si>
    <t xml:space="preserve">CRUK0037_SU_T1-R2</t>
  </si>
  <si>
    <t xml:space="preserve">CRUK0037_SU_T1-R3</t>
  </si>
  <si>
    <t xml:space="preserve">            2.92</t>
  </si>
  <si>
    <t xml:space="preserve">CRUK0037_SU_T1-R4</t>
  </si>
  <si>
    <t xml:space="preserve">            2.25</t>
  </si>
  <si>
    <t xml:space="preserve">CRUK0037_SU_T1-R5</t>
  </si>
  <si>
    <t xml:space="preserve">hla_a_34_02_01</t>
  </si>
  <si>
    <t xml:space="preserve">            0.04</t>
  </si>
  <si>
    <t xml:space="preserve">hla_b_35_01_01_02</t>
  </si>
  <si>
    <t xml:space="preserve">            0.56</t>
  </si>
  <si>
    <t xml:space="preserve">CRUK0038_SU_T1-R2</t>
  </si>
  <si>
    <t xml:space="preserve">            2.56</t>
  </si>
  <si>
    <t xml:space="preserve">          (0.25)</t>
  </si>
  <si>
    <t xml:space="preserve">            2.62</t>
  </si>
  <si>
    <t xml:space="preserve">CRUK0039_SU_T1-R2</t>
  </si>
  <si>
    <t xml:space="preserve">            2.99</t>
  </si>
  <si>
    <t xml:space="preserve">CRUK0039_SU_T1-R3</t>
  </si>
  <si>
    <t xml:space="preserve">            0.15</t>
  </si>
  <si>
    <t xml:space="preserve">            2.71</t>
  </si>
  <si>
    <t xml:space="preserve">            2.68</t>
  </si>
  <si>
    <t xml:space="preserve">            2.55</t>
  </si>
  <si>
    <t xml:space="preserve">            2.09</t>
  </si>
  <si>
    <t xml:space="preserve">CRUK0043_SU_T1-R2</t>
  </si>
  <si>
    <t xml:space="preserve">            2.48</t>
  </si>
  <si>
    <t xml:space="preserve">            2.36</t>
  </si>
  <si>
    <t xml:space="preserve">hla_b_15_18_01</t>
  </si>
  <si>
    <t xml:space="preserve">            1.31</t>
  </si>
  <si>
    <t xml:space="preserve">CRUK0044_SU_T1-R2</t>
  </si>
  <si>
    <t xml:space="preserve">            0.93</t>
  </si>
  <si>
    <t xml:space="preserve">            0.21</t>
  </si>
  <si>
    <t xml:space="preserve">hla_a_30_01_01</t>
  </si>
  <si>
    <t xml:space="preserve">CRUK0045_SU_T1-R3</t>
  </si>
  <si>
    <t xml:space="preserve">hla_c_06_02_03</t>
  </si>
  <si>
    <t xml:space="preserve">CRUK0047_SU_T1-R2</t>
  </si>
  <si>
    <t xml:space="preserve">            0.50</t>
  </si>
  <si>
    <t xml:space="preserve">CRUK0048_SU_T1-R2</t>
  </si>
  <si>
    <t xml:space="preserve">CRUK0048_SU_T1-R3</t>
  </si>
  <si>
    <t xml:space="preserve">            2.15</t>
  </si>
  <si>
    <t xml:space="preserve">hla_b_39_06_02</t>
  </si>
  <si>
    <t xml:space="preserve">            0.08</t>
  </si>
  <si>
    <t xml:space="preserve">CRUK0049_SU_T1-R2</t>
  </si>
  <si>
    <t xml:space="preserve">hla_a_23_01_01</t>
  </si>
  <si>
    <t xml:space="preserve">hla_b_40_02_01</t>
  </si>
  <si>
    <t xml:space="preserve">CRUK0050_SU_T1-R2</t>
  </si>
  <si>
    <t xml:space="preserve">CRUK0050_SU_T1-R3</t>
  </si>
  <si>
    <t xml:space="preserve">CRUK0050_SU_T1-R4</t>
  </si>
  <si>
    <t xml:space="preserve">            1.65</t>
  </si>
  <si>
    <t xml:space="preserve">            0.97</t>
  </si>
  <si>
    <t xml:space="preserve">CRUK0050_SU_T1-R5</t>
  </si>
  <si>
    <t xml:space="preserve">            1.42</t>
  </si>
  <si>
    <t xml:space="preserve">            1.41</t>
  </si>
  <si>
    <t xml:space="preserve">CRUK0051_SU_T1-R3</t>
  </si>
  <si>
    <t xml:space="preserve">            1.22</t>
  </si>
  <si>
    <t xml:space="preserve">CRUK0051_SU_T1-R4</t>
  </si>
  <si>
    <t xml:space="preserve">            0.63</t>
  </si>
  <si>
    <t xml:space="preserve">            1.34</t>
  </si>
  <si>
    <t xml:space="preserve">hla_a_02_01_21</t>
  </si>
  <si>
    <t xml:space="preserve">hla_b_35_08_01</t>
  </si>
  <si>
    <t xml:space="preserve">            2.50</t>
  </si>
  <si>
    <t xml:space="preserve">            0.42</t>
  </si>
  <si>
    <t xml:space="preserve">CRUK0052_SU_T1-R3</t>
  </si>
  <si>
    <t xml:space="preserve">            1.61</t>
  </si>
  <si>
    <t xml:space="preserve">CRUK0052_SU_T1-R4</t>
  </si>
  <si>
    <t xml:space="preserve">            0.45</t>
  </si>
  <si>
    <t xml:space="preserve">            3.68</t>
  </si>
  <si>
    <t xml:space="preserve">            2.66</t>
  </si>
  <si>
    <t xml:space="preserve">CRUK0053_SU_T1-R2</t>
  </si>
  <si>
    <t xml:space="preserve">            5.19</t>
  </si>
  <si>
    <t xml:space="preserve">            6.02</t>
  </si>
  <si>
    <t xml:space="preserve">            6.35</t>
  </si>
  <si>
    <t xml:space="preserve">            2.64</t>
  </si>
  <si>
    <t xml:space="preserve">            3.04</t>
  </si>
  <si>
    <t xml:space="preserve">CRUK0054_SU_T1-R2</t>
  </si>
  <si>
    <t xml:space="preserve">CRUK0055_SU_T1-R2</t>
  </si>
  <si>
    <t xml:space="preserve">          25.83</t>
  </si>
  <si>
    <t xml:space="preserve">          20.41</t>
  </si>
  <si>
    <t xml:space="preserve">hla_b_57_03_01</t>
  </si>
  <si>
    <t xml:space="preserve">          27.47</t>
  </si>
  <si>
    <t xml:space="preserve">          20.47</t>
  </si>
  <si>
    <t xml:space="preserve">hla_c_04_01_01_02</t>
  </si>
  <si>
    <t xml:space="preserve">hla_c_07_02_01_01</t>
  </si>
  <si>
    <t xml:space="preserve">          19.60</t>
  </si>
  <si>
    <t xml:space="preserve">          29.38</t>
  </si>
  <si>
    <t xml:space="preserve">hla_a_29_02_01_02</t>
  </si>
  <si>
    <t xml:space="preserve">            1.53</t>
  </si>
  <si>
    <t xml:space="preserve">CRUK0056_SU_T1-R2</t>
  </si>
  <si>
    <t xml:space="preserve">CRUK0056_SU_T1-R3</t>
  </si>
  <si>
    <t xml:space="preserve">            4.25</t>
  </si>
  <si>
    <t xml:space="preserve">hla_b_18_01_01_01</t>
  </si>
  <si>
    <t xml:space="preserve">hla_c_05_01_01_01</t>
  </si>
  <si>
    <t xml:space="preserve">            4.09</t>
  </si>
  <si>
    <t xml:space="preserve">CRUK0057_SU_T1-R2</t>
  </si>
  <si>
    <t xml:space="preserve">            3.05</t>
  </si>
  <si>
    <t xml:space="preserve">            4.01</t>
  </si>
  <si>
    <t xml:space="preserve">hla_a_68_02_01_01</t>
  </si>
  <si>
    <t xml:space="preserve">hla_b_53_01_01</t>
  </si>
  <si>
    <t xml:space="preserve">            3.16</t>
  </si>
  <si>
    <t xml:space="preserve">CRUK0058_SU_T1-R2</t>
  </si>
  <si>
    <t xml:space="preserve">CRUK0059_SU_T1-R2</t>
  </si>
  <si>
    <t xml:space="preserve">hla_c_15_02_01</t>
  </si>
  <si>
    <t xml:space="preserve">            3.13</t>
  </si>
  <si>
    <t xml:space="preserve">            3.48</t>
  </si>
  <si>
    <t xml:space="preserve">CRUK0061_SU_T1-R2</t>
  </si>
  <si>
    <t xml:space="preserve">hla_a_01_01_48</t>
  </si>
  <si>
    <t xml:space="preserve">hla_b_07_05_01</t>
  </si>
  <si>
    <t xml:space="preserve">hla_b_08_01_11</t>
  </si>
  <si>
    <t xml:space="preserve">CRUK0062_SU_T1-R2</t>
  </si>
  <si>
    <t xml:space="preserve">CRUK0062_SU_T1-R3</t>
  </si>
  <si>
    <t xml:space="preserve">CRUK0062_SU_T1-R4</t>
  </si>
  <si>
    <t xml:space="preserve">CRUK0062_SU_T1-R5</t>
  </si>
  <si>
    <t xml:space="preserve">            1.35</t>
  </si>
  <si>
    <t xml:space="preserve">CRUK0062_SU_T1-R6</t>
  </si>
  <si>
    <t xml:space="preserve">          (0.32)</t>
  </si>
  <si>
    <t xml:space="preserve">CRUK0062_SU_T1-R7</t>
  </si>
  <si>
    <t xml:space="preserve">          (0.39)</t>
  </si>
  <si>
    <t xml:space="preserve">CRUK0063_SU_T1-R4</t>
  </si>
  <si>
    <t xml:space="preserve">CRUK0063_SU_T1-R5</t>
  </si>
  <si>
    <t xml:space="preserve">CRUK0063_SU_T1-R6</t>
  </si>
  <si>
    <t xml:space="preserve">CRUK0063_SU_T1-R7</t>
  </si>
  <si>
    <t xml:space="preserve">            0.28</t>
  </si>
  <si>
    <t xml:space="preserve">CRUK0064_SU_T1-R2</t>
  </si>
  <si>
    <t xml:space="preserve">hla_b_37_01_01</t>
  </si>
  <si>
    <t xml:space="preserve">          (0.00)</t>
  </si>
  <si>
    <t xml:space="preserve">CRUK0065_SU_T1-R2</t>
  </si>
  <si>
    <t xml:space="preserve">CRUK0065_SU_T1-R3</t>
  </si>
  <si>
    <t xml:space="preserve">CRUK0065_SU_T1-R4</t>
  </si>
  <si>
    <t xml:space="preserve">CRUK0065_SU_T1-R5</t>
  </si>
  <si>
    <t xml:space="preserve">CRUK0065_SU_T1-R6</t>
  </si>
  <si>
    <t xml:space="preserve">            4.29</t>
  </si>
  <si>
    <t xml:space="preserve">            4.43</t>
  </si>
  <si>
    <t xml:space="preserve">            3.34</t>
  </si>
  <si>
    <t xml:space="preserve">CRUK0066_SU_T1-R2</t>
  </si>
  <si>
    <t xml:space="preserve">CRUK0066_SU_T1-R3</t>
  </si>
  <si>
    <t xml:space="preserve">CRUK0066_SU_T1-R4</t>
  </si>
  <si>
    <t xml:space="preserve">            5.08</t>
  </si>
  <si>
    <t xml:space="preserve">            4.81</t>
  </si>
  <si>
    <t xml:space="preserve">            4.20</t>
  </si>
  <si>
    <t xml:space="preserve">            3.23</t>
  </si>
  <si>
    <t xml:space="preserve">CRUK0067_SU_T1-R3</t>
  </si>
  <si>
    <t xml:space="preserve">          (0.03)</t>
  </si>
  <si>
    <t xml:space="preserve">CRUK0068_SU_T1-R2</t>
  </si>
  <si>
    <t xml:space="preserve">CRUK0068_SU_T1-R3</t>
  </si>
  <si>
    <t xml:space="preserve">            2.86</t>
  </si>
  <si>
    <t xml:space="preserve">            4.27</t>
  </si>
  <si>
    <t xml:space="preserve">CRUK0068_SU_T1-R4</t>
  </si>
  <si>
    <t xml:space="preserve">hla_b_13_02_01</t>
  </si>
  <si>
    <t xml:space="preserve">CRUK0069_SU_T1-R2</t>
  </si>
  <si>
    <t xml:space="preserve">CRUK0069_SU_T1-R3</t>
  </si>
  <si>
    <t xml:space="preserve">CRUK0069_SU_T1-R4</t>
  </si>
  <si>
    <t xml:space="preserve">CRUK0069_SU_T1-R5</t>
  </si>
  <si>
    <t xml:space="preserve">          (0.58)</t>
  </si>
  <si>
    <t xml:space="preserve">          (0.61)</t>
  </si>
  <si>
    <t xml:space="preserve">          (0.63)</t>
  </si>
  <si>
    <t xml:space="preserve">CRUK0070_SU_T1-R2</t>
  </si>
  <si>
    <t xml:space="preserve">          (0.52)</t>
  </si>
  <si>
    <t xml:space="preserve">          (0.51)</t>
  </si>
  <si>
    <t xml:space="preserve">          (0.11)</t>
  </si>
  <si>
    <t xml:space="preserve">CRUK0070_SU_T1-R4</t>
  </si>
  <si>
    <t xml:space="preserve">            2.43</t>
  </si>
  <si>
    <t xml:space="preserve">CRUK0070_SU_T1-R6</t>
  </si>
  <si>
    <t xml:space="preserve">CRUK0070_SU_T1-R7</t>
  </si>
  <si>
    <t xml:space="preserve">            3.27</t>
  </si>
  <si>
    <t xml:space="preserve">            3.43</t>
  </si>
  <si>
    <t xml:space="preserve">CRUK0071_SU_T1-R2</t>
  </si>
  <si>
    <t xml:space="preserve">            3.70</t>
  </si>
  <si>
    <t xml:space="preserve">CRUK0071_SU_T1-R3</t>
  </si>
  <si>
    <t xml:space="preserve">            3.82</t>
  </si>
  <si>
    <t xml:space="preserve">            3.69</t>
  </si>
  <si>
    <t xml:space="preserve">CRUK0071_SU_T1-R5</t>
  </si>
  <si>
    <t xml:space="preserve">            3.31</t>
  </si>
  <si>
    <t xml:space="preserve">            3.11</t>
  </si>
  <si>
    <t xml:space="preserve">CRUK0071_SU_T1-R6</t>
  </si>
  <si>
    <t xml:space="preserve">CRUK0071_SU_T1-R7</t>
  </si>
  <si>
    <t xml:space="preserve">CRUK0072_SU_T1-R2</t>
  </si>
  <si>
    <t xml:space="preserve">CRUK0072_SU_T1-R4</t>
  </si>
  <si>
    <t xml:space="preserve">hla_a_03_01_27</t>
  </si>
  <si>
    <t xml:space="preserve">CRUK0073_SU_T1-R2</t>
  </si>
  <si>
    <t xml:space="preserve">hla_b_47_01_01_01</t>
  </si>
  <si>
    <t xml:space="preserve">hla_c_01_02_12</t>
  </si>
  <si>
    <t xml:space="preserve">          (0.22)</t>
  </si>
  <si>
    <t xml:space="preserve">CRUK0074_SU_T1-R2</t>
  </si>
  <si>
    <t xml:space="preserve">            2.85</t>
  </si>
  <si>
    <t xml:space="preserve">CRUK0075_SU_T1-R2</t>
  </si>
  <si>
    <t xml:space="preserve">hla_a_33_03_01</t>
  </si>
  <si>
    <t xml:space="preserve">            0.26</t>
  </si>
  <si>
    <t xml:space="preserve">CRUK0076_SU_T1-R2</t>
  </si>
  <si>
    <t xml:space="preserve">CRUK0076_SU_T1-R3</t>
  </si>
  <si>
    <t xml:space="preserve">CRUK0076_SU_T1-R4</t>
  </si>
  <si>
    <t xml:space="preserve">            3.45</t>
  </si>
  <si>
    <t xml:space="preserve">hla_c_07_01_02</t>
  </si>
  <si>
    <t xml:space="preserve">            3.22</t>
  </si>
  <si>
    <t xml:space="preserve">CRUK0078_SU_T1-R3</t>
  </si>
  <si>
    <t xml:space="preserve">CRUK0078_SU_T1-R4</t>
  </si>
  <si>
    <t xml:space="preserve">hla_b_44_05_01</t>
  </si>
  <si>
    <t xml:space="preserve">          (0.48)</t>
  </si>
  <si>
    <t xml:space="preserve">CRUK0079_SU_T1-R2</t>
  </si>
  <si>
    <t xml:space="preserve">CRUK0079_SU_T1-R3</t>
  </si>
  <si>
    <t xml:space="preserve">          (0.06)</t>
  </si>
  <si>
    <t xml:space="preserve">CRUK0079_SU_T1-R4</t>
  </si>
  <si>
    <t xml:space="preserve">CRUK0080_SU_T1-R3</t>
  </si>
  <si>
    <t xml:space="preserve">          20.85</t>
  </si>
  <si>
    <t xml:space="preserve">          20.21</t>
  </si>
  <si>
    <t xml:space="preserve">CRUK0080_SU_T1-R4</t>
  </si>
  <si>
    <t xml:space="preserve">            3.17</t>
  </si>
  <si>
    <t xml:space="preserve">          24.88</t>
  </si>
  <si>
    <t xml:space="preserve">          21.73</t>
  </si>
  <si>
    <t xml:space="preserve">CRUK0080_SU_T1-R5</t>
  </si>
  <si>
    <t xml:space="preserve">          (0.36)</t>
  </si>
  <si>
    <t xml:space="preserve">          22.91</t>
  </si>
  <si>
    <t xml:space="preserve">          18.26</t>
  </si>
  <si>
    <t xml:space="preserve">CRUK0080_SU_T1-R6</t>
  </si>
  <si>
    <t xml:space="preserve">          13.66</t>
  </si>
  <si>
    <t xml:space="preserve">          23.59</t>
  </si>
  <si>
    <t xml:space="preserve">          95.85</t>
  </si>
  <si>
    <t xml:space="preserve">          19.23</t>
  </si>
  <si>
    <t xml:space="preserve">          19.76</t>
  </si>
  <si>
    <t xml:space="preserve">          80.51</t>
  </si>
  <si>
    <t xml:space="preserve">CRUK0081_SU_T1-R5</t>
  </si>
  <si>
    <t xml:space="preserve">CRUK0082_SU_T1-R2</t>
  </si>
  <si>
    <t xml:space="preserve">CRUK0082_SU_T1-R3</t>
  </si>
  <si>
    <t xml:space="preserve">CRUK0082_SU_T1-R4</t>
  </si>
  <si>
    <t xml:space="preserve">CRUK0082_SU_T1-R5</t>
  </si>
  <si>
    <t xml:space="preserve">CRUK0083_SU_T1-R2</t>
  </si>
  <si>
    <t xml:space="preserve">            2.32</t>
  </si>
  <si>
    <t xml:space="preserve">CRUK0083_SU_T1-R3</t>
  </si>
  <si>
    <t xml:space="preserve">CRUK0083_SU_T1-R4</t>
  </si>
  <si>
    <t xml:space="preserve">CRUK0084_SU_T1-R2</t>
  </si>
  <si>
    <t xml:space="preserve">CRUK0084_SU_T1-R3</t>
  </si>
  <si>
    <t xml:space="preserve">CRUK0084_SU_T1-R4</t>
  </si>
  <si>
    <t xml:space="preserve">          (0.01)</t>
  </si>
  <si>
    <t xml:space="preserve">CRUK0085_SU_T1-R2</t>
  </si>
  <si>
    <t xml:space="preserve">CRUK0085_SU_T1-R3</t>
  </si>
  <si>
    <t xml:space="preserve">            3.08</t>
  </si>
  <si>
    <t xml:space="preserve">            3.63</t>
  </si>
  <si>
    <t xml:space="preserve">CRUK0085_SU_T1-R4</t>
  </si>
  <si>
    <t xml:space="preserve">            3.49</t>
  </si>
  <si>
    <t xml:space="preserve">          (0.21)</t>
  </si>
  <si>
    <t xml:space="preserve">CRUK0086_SU_T1-R2</t>
  </si>
  <si>
    <t xml:space="preserve">          (0.29)</t>
  </si>
  <si>
    <t xml:space="preserve">CRUK0086_SU_T1-R4</t>
  </si>
  <si>
    <t xml:space="preserve">          (0.42)</t>
  </si>
  <si>
    <t xml:space="preserve">CRUK0087_SU_T1-R2</t>
  </si>
  <si>
    <t xml:space="preserve">CRUK0087_SU_T1-R3</t>
  </si>
  <si>
    <t xml:space="preserve">            5.03</t>
  </si>
  <si>
    <t xml:space="preserve">CRUK0088_SU_T1-R2</t>
  </si>
  <si>
    <t xml:space="preserve">            4.82</t>
  </si>
  <si>
    <t xml:space="preserve">            4.72</t>
  </si>
  <si>
    <t xml:space="preserve">            4.16</t>
  </si>
  <si>
    <t xml:space="preserve">CRUK0089_SU_T1-R2</t>
  </si>
  <si>
    <t xml:space="preserve">hla_a_31_01_13</t>
  </si>
  <si>
    <t xml:space="preserve">          33.16</t>
  </si>
  <si>
    <t xml:space="preserve">          24.54</t>
  </si>
  <si>
    <t xml:space="preserve">          26.10</t>
  </si>
  <si>
    <t xml:space="preserve">hla_c_03_04_03</t>
  </si>
  <si>
    <t xml:space="preserve">          32.52</t>
  </si>
  <si>
    <t xml:space="preserve">CRUK0090_SU_T1-R2</t>
  </si>
  <si>
    <t xml:space="preserve">CRUK0091_SU_T1-R2</t>
  </si>
  <si>
    <t xml:space="preserve">hla_a_24_02_40</t>
  </si>
  <si>
    <t xml:space="preserve">          (0.59)</t>
  </si>
  <si>
    <t xml:space="preserve">CRUK0094_SU_T1-R2</t>
  </si>
  <si>
    <t xml:space="preserve">CRUK0094_SU_T1-R3</t>
  </si>
  <si>
    <t xml:space="preserve">CRUK0094_SU_T1-R4</t>
  </si>
  <si>
    <t xml:space="preserve">CRUK0095_SU_T1-R2</t>
  </si>
  <si>
    <t xml:space="preserve">CRUK0095_SU_T1-R3</t>
  </si>
  <si>
    <t xml:space="preserve">            1.45</t>
  </si>
  <si>
    <t xml:space="preserve">CRUK0096_SU_T1-R2</t>
  </si>
  <si>
    <t xml:space="preserve">            3.79</t>
  </si>
  <si>
    <t xml:space="preserve">            3.83</t>
  </si>
  <si>
    <t xml:space="preserve">CRUK0096_SU_T1-R3</t>
  </si>
  <si>
    <t xml:space="preserve">            3.60</t>
  </si>
  <si>
    <t xml:space="preserve">            2.75</t>
  </si>
  <si>
    <t xml:space="preserve">            4.07</t>
  </si>
  <si>
    <t xml:space="preserve">CRUK0096_SU_T1-R4</t>
  </si>
  <si>
    <t xml:space="preserve">            5.09</t>
  </si>
  <si>
    <t xml:space="preserve">            3.91</t>
  </si>
  <si>
    <t xml:space="preserve">            4.76</t>
  </si>
  <si>
    <t xml:space="preserve">CRUK0096_SU_T1-R5</t>
  </si>
  <si>
    <t xml:space="preserve">            3.01</t>
  </si>
  <si>
    <t xml:space="preserve">            3.42</t>
  </si>
  <si>
    <t xml:space="preserve">CRUK0096_SU_T1-R6</t>
  </si>
  <si>
    <t xml:space="preserve">            3.12</t>
  </si>
  <si>
    <t xml:space="preserve">CRUK0096_SU_T1-R7</t>
  </si>
  <si>
    <t xml:space="preserve">            4.33</t>
  </si>
  <si>
    <t xml:space="preserve">            2.73</t>
  </si>
  <si>
    <t xml:space="preserve">hla_a_30_02_02</t>
  </si>
  <si>
    <t xml:space="preserve">CRUK0097_SU_T1-R2</t>
  </si>
  <si>
    <t xml:space="preserve">hla_c_14_02_01</t>
  </si>
  <si>
    <t xml:space="preserve">CRUK0098_SU_T1-R2</t>
  </si>
  <si>
    <t xml:space="preserve">            5.97</t>
  </si>
  <si>
    <t xml:space="preserve">            6.14</t>
  </si>
  <si>
    <t xml:space="preserve">            7.19</t>
  </si>
  <si>
    <t xml:space="preserve">CRUK0098_SU_T1-R3</t>
  </si>
  <si>
    <t xml:space="preserve">            2.60</t>
  </si>
  <si>
    <t xml:space="preserve">CRUK0099_SU_T1-R1</t>
  </si>
  <si>
    <t xml:space="preserve">CRUK0099_SU_T1-R3</t>
  </si>
  <si>
    <t xml:space="preserve">CRUK0099_SU_T1-R6</t>
  </si>
  <si>
    <t xml:space="preserve">CRUK0099_SU_T1-R7</t>
  </si>
  <si>
    <t xml:space="preserve">CRUK0100_SU_T1-R2</t>
  </si>
  <si>
    <t xml:space="preserve">CRUK0100_SU_T1-R3</t>
  </si>
  <si>
    <t xml:space="preserve">MaxUnmatchedHp</t>
  </si>
  <si>
    <t xml:space="preserve">LOHHLAMismatches</t>
  </si>
  <si>
    <t xml:space="preserve">Status</t>
  </si>
  <si>
    <t xml:space="preserve">ScoreMargin</t>
  </si>
  <si>
    <t xml:space="preserve">NextSolutionAlleles</t>
  </si>
  <si>
    <t xml:space="preserve">MedianBaseQuality</t>
  </si>
  <si>
    <t xml:space="preserve">HlaYAllele</t>
  </si>
  <si>
    <t xml:space="preserve">DiscardedIndels</t>
  </si>
  <si>
    <t xml:space="preserve">DiscardedIndelMaxFrags</t>
  </si>
  <si>
    <t xml:space="preserve">DiscardedAlignmentFragments</t>
  </si>
  <si>
    <t xml:space="preserve">A_LowCoverageBases</t>
  </si>
  <si>
    <t xml:space="preserve">B_LowCoverageBases</t>
  </si>
  <si>
    <t xml:space="preserve">C_LowCoverageBases</t>
  </si>
  <si>
    <t xml:space="preserve">ATypes</t>
  </si>
  <si>
    <t xml:space="preserve">BTypes</t>
  </si>
  <si>
    <t xml:space="preserve">CTypes</t>
  </si>
  <si>
    <t xml:space="preserve">TotalFragments</t>
  </si>
  <si>
    <t xml:space="preserve">FittedFragments</t>
  </si>
  <si>
    <t xml:space="preserve">UnmatchedFragments</t>
  </si>
  <si>
    <t xml:space="preserve">UninformativeFragments</t>
  </si>
  <si>
    <t xml:space="preserve">HlaYFragments</t>
  </si>
  <si>
    <t xml:space="preserve">PercentUnique</t>
  </si>
  <si>
    <t xml:space="preserve">PercentShared</t>
  </si>
  <si>
    <t xml:space="preserve">PercentWildcard</t>
  </si>
  <si>
    <t xml:space="preserve">UnusedAminoAcids</t>
  </si>
  <si>
    <t xml:space="preserve">UnusedAminoAcidMaxFrags</t>
  </si>
  <si>
    <t xml:space="preserve">UnusedHaplotypes</t>
  </si>
  <si>
    <t xml:space="preserve">UnusedHaplotypeMaxFrags</t>
  </si>
  <si>
    <t xml:space="preserve">SomaticVariantsMatched</t>
  </si>
  <si>
    <t xml:space="preserve">SomaticVariantsUnmatched</t>
  </si>
  <si>
    <t xml:space="preserve">PASS</t>
  </si>
  <si>
    <t xml:space="preserve">NONE</t>
  </si>
  <si>
    <t xml:space="preserve">B*08:241</t>
  </si>
  <si>
    <t xml:space="preserve">Y*02:01</t>
  </si>
  <si>
    <t xml:space="preserve">A*02:06</t>
  </si>
  <si>
    <t xml:space="preserve">C*07:173</t>
  </si>
  <si>
    <t xml:space="preserve">WARN_UNMATCHED_HAPLOTYPE</t>
  </si>
  <si>
    <t xml:space="preserve">C*04:09N</t>
  </si>
  <si>
    <t xml:space="preserve">B*07:355</t>
  </si>
  <si>
    <t xml:space="preserve">B*27:70</t>
  </si>
  <si>
    <t xml:space="preserve">B*44:278</t>
  </si>
  <si>
    <t xml:space="preserve">A*11:126</t>
  </si>
  <si>
    <t xml:space="preserve">B*57:116</t>
  </si>
  <si>
    <t xml:space="preserve">B*14:64</t>
  </si>
  <si>
    <t xml:space="preserve">A*31:159</t>
  </si>
  <si>
    <t xml:space="preserve">B*35:05</t>
  </si>
  <si>
    <t xml:space="preserve">A*24:248</t>
  </si>
  <si>
    <t xml:space="preserve">B*18:177</t>
  </si>
  <si>
    <t xml:space="preserve">C*12:197</t>
  </si>
  <si>
    <t xml:space="preserve">B*52:01</t>
  </si>
  <si>
    <t xml:space="preserve">A*03:02</t>
  </si>
  <si>
    <t xml:space="preserve">A*03:26</t>
  </si>
  <si>
    <t xml:space="preserve">A*30:151</t>
  </si>
  <si>
    <t xml:space="preserve">C*05:93</t>
  </si>
  <si>
    <t xml:space="preserve">A*02:02</t>
  </si>
  <si>
    <t xml:space="preserve">C*15:194</t>
  </si>
  <si>
    <t xml:space="preserve">B*51:230</t>
  </si>
  <si>
    <t xml:space="preserve">C*08:195</t>
  </si>
  <si>
    <t xml:space="preserve">B*44:437</t>
  </si>
  <si>
    <t xml:space="preserve">C*07:831</t>
  </si>
  <si>
    <t xml:space="preserve">A*30:136</t>
  </si>
  <si>
    <t xml:space="preserve">C*07:10</t>
  </si>
  <si>
    <t xml:space="preserve">C*05:03</t>
  </si>
  <si>
    <t xml:space="preserve">C*07:456</t>
  </si>
  <si>
    <t xml:space="preserve">C*04:03</t>
  </si>
  <si>
    <t xml:space="preserve">C*16:07</t>
  </si>
  <si>
    <t xml:space="preserve">C*16:147</t>
  </si>
  <si>
    <t xml:space="preserve">B*38:02</t>
  </si>
  <si>
    <t xml:space="preserve">B*07:340</t>
  </si>
  <si>
    <t xml:space="preserve">A*01:81</t>
  </si>
  <si>
    <t xml:space="preserve">A*11:303</t>
  </si>
  <si>
    <t xml:space="preserve">C*06:275</t>
  </si>
  <si>
    <t xml:space="preserve">C*07:57</t>
  </si>
  <si>
    <t xml:space="preserve">B*40:278</t>
  </si>
  <si>
    <t xml:space="preserve">B*13:136</t>
  </si>
  <si>
    <t xml:space="preserve">B*51:07</t>
  </si>
  <si>
    <t xml:space="preserve">A*01:107</t>
  </si>
  <si>
    <t xml:space="preserve">B*37:80</t>
  </si>
  <si>
    <t xml:space="preserve">A*01:02</t>
  </si>
  <si>
    <t xml:space="preserve">B*15:228</t>
  </si>
  <si>
    <t xml:space="preserve">B*40:241</t>
  </si>
  <si>
    <t xml:space="preserve">C*07:38</t>
  </si>
  <si>
    <t xml:space="preserve">B*08:248</t>
  </si>
  <si>
    <t xml:space="preserve">B*08:247</t>
  </si>
  <si>
    <t xml:space="preserve">B*15:535</t>
  </si>
  <si>
    <t xml:space="preserve">B*51:285</t>
  </si>
  <si>
    <t xml:space="preserve">FEMALE</t>
  </si>
  <si>
    <t xml:space="preserve">NORMAL</t>
  </si>
  <si>
    <t xml:space="preserve">3.4.2</t>
  </si>
  <si>
    <t xml:space="preserve">MSS</t>
  </si>
  <si>
    <t xml:space="preserve">HIGH</t>
  </si>
  <si>
    <t xml:space="preserve">LOW</t>
  </si>
  <si>
    <t xml:space="preserve">TUMOR_GERMLINE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</si>
</sst>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.0_);_(* \(#,##0.0\);_(* \-??_);_(@_)"/>
    <numFmt numFmtId="167" formatCode="H:MM"/>
    <numFmt numFmtId="168" formatCode="[H]:MM:SS"/>
    <numFmt numFmtId="169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Menlo"/>
      <family val="2"/>
      <charset val="1"/>
    </font>
    <font>
      <sz val="11"/>
      <color rgb="FF000000"/>
      <name val="Menlo"/>
      <family val="2"/>
      <charset val="1"/>
    </font>
    <font>
      <b val="true"/>
      <sz val="8"/>
      <color rgb="FFFFFFFF"/>
      <name val="Menlo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180" wrapText="false" indent="0" shrinkToFit="false"/>
      <protection locked="true" hidden="false"/>
    </xf>
    <xf numFmtId="165" fontId="5" fillId="3" borderId="1" xfId="15" applyFont="true" applyBorder="true" applyAlignment="true" applyProtection="true">
      <alignment horizontal="general" vertical="bottom" textRotation="180" wrapText="false" indent="0" shrinkToFit="false"/>
      <protection locked="true" hidden="false"/>
    </xf>
    <xf numFmtId="165" fontId="5" fillId="3" borderId="1" xfId="15" applyFont="true" applyBorder="true" applyAlignment="true" applyProtection="true">
      <alignment horizontal="general" vertical="bottom" textRotation="180" wrapText="false" indent="0" shrinkToFit="false"/>
      <protection locked="true" hidden="false"/>
    </xf>
    <xf numFmtId="166" fontId="5" fillId="3" borderId="1" xfId="15" applyFont="true" applyBorder="true" applyAlignment="true" applyProtection="true">
      <alignment horizontal="general" vertical="bottom" textRotation="18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18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" xfId="15" applyFont="true" applyBorder="true" applyAlignment="true" applyProtection="true">
      <alignment horizontal="general" vertical="bottom" textRotation="18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18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0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354" activePane="bottomLeft" state="frozen"/>
      <selection pane="topLeft" activeCell="F1" activeCellId="0" sqref="F1"/>
      <selection pane="bottomLeft" activeCell="Q369" activeCellId="0" sqref="Q369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6" min="2" style="0" width="8.83"/>
    <col collapsed="false" customWidth="true" hidden="false" outlineLevel="0" max="7" min="7" style="0" width="15.83"/>
    <col collapsed="false" customWidth="true" hidden="false" outlineLevel="0" max="8" min="8" style="0" width="8.83"/>
    <col collapsed="false" customWidth="true" hidden="false" outlineLevel="0" max="9" min="9" style="1" width="12.66"/>
    <col collapsed="false" customWidth="true" hidden="false" outlineLevel="0" max="10" min="10" style="1" width="8.83"/>
    <col collapsed="false" customWidth="true" hidden="false" outlineLevel="0" max="11" min="11" style="2" width="8.83"/>
    <col collapsed="false" customWidth="true" hidden="false" outlineLevel="0" max="13" min="12" style="3" width="8.83"/>
    <col collapsed="false" customWidth="true" hidden="false" outlineLevel="0" max="14" min="14" style="2" width="8.83"/>
    <col collapsed="false" customWidth="true" hidden="false" outlineLevel="0" max="18" min="15" style="0" width="8.83"/>
    <col collapsed="false" customWidth="true" hidden="false" outlineLevel="0" max="23" min="19" style="4" width="8.83"/>
    <col collapsed="false" customWidth="true" hidden="false" outlineLevel="0" max="24" min="24" style="0" width="8.83"/>
    <col collapsed="false" customWidth="true" hidden="false" outlineLevel="0" max="25" min="25" style="0" width="8.67"/>
    <col collapsed="false" customWidth="true" hidden="false" outlineLevel="0" max="37" min="26" style="0" width="6.01"/>
    <col collapsed="false" customWidth="true" hidden="false" outlineLevel="0" max="38" min="38" style="3" width="6.01"/>
    <col collapsed="false" customWidth="true" hidden="false" outlineLevel="0" max="43" min="39" style="0" width="6.01"/>
    <col collapsed="false" customWidth="true" hidden="false" outlineLevel="0" max="1025" min="44" style="0" width="8.83"/>
  </cols>
  <sheetData>
    <row r="1" s="10" customFormat="true" ht="13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8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9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</row>
    <row r="2" customFormat="false" ht="16" hidden="false" customHeight="false" outlineLevel="0" collapsed="false">
      <c r="A2" s="11" t="s">
        <v>43</v>
      </c>
      <c r="B2" s="11"/>
      <c r="C2" s="11" t="n">
        <f aca="false">AL2&lt;0.5</f>
        <v>0</v>
      </c>
      <c r="D2" s="12" t="n">
        <f aca="false">COUNTIFS(S:S,S2,C:C,1)&gt;0</f>
        <v>0</v>
      </c>
      <c r="E2" s="12" t="n">
        <f aca="false">IFERROR(INDEX(LOHHLA!H:H,MATCH($S2,LOHHLA!$B:$B,0)),"na")</f>
        <v>0</v>
      </c>
      <c r="F2" s="12" t="n">
        <f aca="false">AND(D2&lt;&gt;E2,E2&lt;&gt;"na")</f>
        <v>0</v>
      </c>
      <c r="G2" s="12"/>
      <c r="H2" s="12"/>
      <c r="I2" s="13" t="str">
        <f aca="false">IFERROR(INDEX(LOHHLA!E:E,MATCH($S2,LOHHLA!$B:$B,0)),"na")</f>
        <v>            1.87</v>
      </c>
      <c r="J2" s="13" t="str">
        <f aca="false">IFERROR(INDEX(LOHHLA!F:F,MATCH($S2,LOHHLA!$B:$B,0)),"na")</f>
        <v>            3.96</v>
      </c>
      <c r="K2" s="14" t="n">
        <f aca="false">INDEX(HMFPurity!B:B,MATCH(A2,HMFPurity!A:A,0))</f>
        <v>0.27</v>
      </c>
      <c r="L2" s="15" t="n">
        <f aca="false">INDEX(HMFPurity!F:F,MATCH(A2,HMFPurity!A:A,0))</f>
        <v>3.8053</v>
      </c>
      <c r="M2" s="15" t="n">
        <f aca="false">IFERROR(INDEX(LOHHLA!I:I,MATCH($S2,LOHHLA!$B:$B,0)),"na")</f>
        <v>4.651318246</v>
      </c>
      <c r="N2" s="14" t="n">
        <f aca="false">IFERROR(INDEX(LOHHLA!J:J,MATCH($S2,LOHHLA!$B:$B,0)),"na")</f>
        <v>0.21</v>
      </c>
      <c r="O2" s="16" t="n">
        <f aca="false">COUNTIFS(A:A,A2,W:W,0)</f>
        <v>0</v>
      </c>
      <c r="P2" s="16" t="str">
        <f aca="false">INDEX(LilacQC!D:D,MATCH(A2,LilacQC!C:C,0))</f>
        <v>PASS</v>
      </c>
      <c r="Q2" s="16"/>
      <c r="R2" s="16"/>
      <c r="S2" s="17" t="str">
        <f aca="false">A2&amp;MID(X2,1,1)</f>
        <v>CRUK0001_SU_T1-R1A</v>
      </c>
      <c r="T2" s="17" t="str">
        <f aca="false">IFERROR(IF(RIGHT(X2,1)="1",INDEX(LOHHLA!C:C,MATCH(S2,LOHHLA!B:B,0)),INDEX(LOHHLA!D:D,MATCH(S2,LOHHLA!B:B,0))),"HOM")</f>
        <v>hla_a_01_01_01_01</v>
      </c>
      <c r="U2" s="17" t="str">
        <f aca="false">IF(T2="HOM","HOM",UPPER(MID(T2,5,1))&amp;"*"&amp;MID(T2,7,2)&amp;":"&amp;MID(T2,10,2))</f>
        <v>A*01:01</v>
      </c>
      <c r="V2" s="17" t="s">
        <v>44</v>
      </c>
      <c r="W2" s="17" t="n">
        <f aca="false">U2=V2</f>
        <v>1</v>
      </c>
      <c r="X2" s="16" t="s">
        <v>45</v>
      </c>
      <c r="Y2" s="11" t="s">
        <v>44</v>
      </c>
      <c r="Z2" s="11" t="n">
        <v>2704</v>
      </c>
      <c r="AA2" s="11" t="n">
        <v>1964</v>
      </c>
      <c r="AB2" s="11" t="n">
        <v>740</v>
      </c>
      <c r="AC2" s="11" t="n">
        <v>0</v>
      </c>
      <c r="AD2" s="11" t="n">
        <v>2521</v>
      </c>
      <c r="AE2" s="11" t="n">
        <v>1777</v>
      </c>
      <c r="AF2" s="11" t="n">
        <v>744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5" t="n">
        <v>1.71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</row>
    <row r="3" customFormat="false" ht="16" hidden="false" customHeight="false" outlineLevel="0" collapsed="false">
      <c r="A3" s="11" t="s">
        <v>43</v>
      </c>
      <c r="B3" s="11"/>
      <c r="C3" s="11" t="n">
        <f aca="false">AL3&lt;0.5</f>
        <v>0</v>
      </c>
      <c r="D3" s="12" t="n">
        <f aca="false">COUNTIFS(S:S,S3,C:C,1)&gt;0</f>
        <v>0</v>
      </c>
      <c r="E3" s="12" t="n">
        <f aca="false">IFERROR(INDEX(LOHHLA!H:H,MATCH($S3,LOHHLA!$B:$B,0)),"na")</f>
        <v>0</v>
      </c>
      <c r="F3" s="12" t="n">
        <f aca="false">AND(D3&lt;&gt;E3,E3&lt;&gt;"na")</f>
        <v>0</v>
      </c>
      <c r="G3" s="12"/>
      <c r="H3" s="12"/>
      <c r="I3" s="13" t="str">
        <f aca="false">IFERROR(INDEX(LOHHLA!E:E,MATCH($S3,LOHHLA!$B:$B,0)),"na")</f>
        <v>            1.87</v>
      </c>
      <c r="J3" s="13" t="str">
        <f aca="false">IFERROR(INDEX(LOHHLA!F:F,MATCH($S3,LOHHLA!$B:$B,0)),"na")</f>
        <v>            3.96</v>
      </c>
      <c r="K3" s="14" t="n">
        <f aca="false">INDEX(HMFPurity!B:B,MATCH(A3,HMFPurity!A:A,0))</f>
        <v>0.27</v>
      </c>
      <c r="L3" s="15" t="n">
        <f aca="false">INDEX(HMFPurity!F:F,MATCH(A3,HMFPurity!A:A,0))</f>
        <v>3.8053</v>
      </c>
      <c r="M3" s="15" t="n">
        <f aca="false">IFERROR(INDEX(LOHHLA!I:I,MATCH($S3,LOHHLA!$B:$B,0)),"na")</f>
        <v>4.651318246</v>
      </c>
      <c r="N3" s="14" t="n">
        <f aca="false">IFERROR(INDEX(LOHHLA!J:J,MATCH($S3,LOHHLA!$B:$B,0)),"na")</f>
        <v>0.21</v>
      </c>
      <c r="O3" s="16" t="n">
        <f aca="false">COUNTIFS(A:A,A3,W:W,0)</f>
        <v>0</v>
      </c>
      <c r="P3" s="16" t="str">
        <f aca="false">INDEX(LilacQC!D:D,MATCH(A3,LilacQC!C:C,0))</f>
        <v>PASS</v>
      </c>
      <c r="Q3" s="16"/>
      <c r="R3" s="16"/>
      <c r="S3" s="17" t="str">
        <f aca="false">A3&amp;MID(X3,1,1)</f>
        <v>CRUK0001_SU_T1-R1A</v>
      </c>
      <c r="T3" s="17" t="str">
        <f aca="false">IFERROR(IF(RIGHT(X3,1)="1",INDEX(LOHHLA!C:C,MATCH(S3,LOHHLA!B:B,0)),INDEX(LOHHLA!D:D,MATCH(S3,LOHHLA!B:B,0))),"HOM")</f>
        <v>hla_a_29_02_01_01</v>
      </c>
      <c r="U3" s="17" t="str">
        <f aca="false">IF(T3="HOM","HOM",UPPER(MID(T3,5,1))&amp;"*"&amp;MID(T3,7,2)&amp;":"&amp;MID(T3,10,2))</f>
        <v>A*29:02</v>
      </c>
      <c r="V3" s="17" t="s">
        <v>46</v>
      </c>
      <c r="W3" s="17" t="n">
        <f aca="false">U3=V3</f>
        <v>1</v>
      </c>
      <c r="X3" s="16" t="s">
        <v>47</v>
      </c>
      <c r="Y3" s="11" t="s">
        <v>46</v>
      </c>
      <c r="Z3" s="11" t="n">
        <v>2291</v>
      </c>
      <c r="AA3" s="11" t="n">
        <v>1602</v>
      </c>
      <c r="AB3" s="11" t="n">
        <v>689</v>
      </c>
      <c r="AC3" s="11" t="n">
        <v>0</v>
      </c>
      <c r="AD3" s="11" t="n">
        <v>2765</v>
      </c>
      <c r="AE3" s="11" t="n">
        <v>2068</v>
      </c>
      <c r="AF3" s="11" t="n">
        <v>697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5" t="n">
        <v>3.27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</row>
    <row r="4" customFormat="false" ht="16" hidden="false" customHeight="false" outlineLevel="0" collapsed="false">
      <c r="A4" s="11" t="s">
        <v>43</v>
      </c>
      <c r="B4" s="11"/>
      <c r="C4" s="11" t="n">
        <f aca="false">AL4&lt;0.5</f>
        <v>0</v>
      </c>
      <c r="D4" s="12" t="n">
        <f aca="false">COUNTIFS(S:S,S4,C:C,1)&gt;0</f>
        <v>0</v>
      </c>
      <c r="E4" s="12" t="str">
        <f aca="false">IFERROR(INDEX(LOHHLA!H:H,MATCH($S4,LOHHLA!$B:$B,0)),"na")</f>
        <v>na</v>
      </c>
      <c r="F4" s="12" t="n">
        <f aca="false">AND(D4&lt;&gt;E4,E4&lt;&gt;"na")</f>
        <v>0</v>
      </c>
      <c r="G4" s="12"/>
      <c r="H4" s="12"/>
      <c r="I4" s="13" t="str">
        <f aca="false">IFERROR(INDEX(LOHHLA!E:E,MATCH($S4,LOHHLA!$B:$B,0)),"na")</f>
        <v>na</v>
      </c>
      <c r="J4" s="13" t="str">
        <f aca="false">IFERROR(INDEX(LOHHLA!F:F,MATCH($S4,LOHHLA!$B:$B,0)),"na")</f>
        <v>na</v>
      </c>
      <c r="K4" s="14" t="n">
        <f aca="false">INDEX(HMFPurity!B:B,MATCH(A4,HMFPurity!A:A,0))</f>
        <v>0.27</v>
      </c>
      <c r="L4" s="15" t="n">
        <f aca="false">INDEX(HMFPurity!F:F,MATCH(A4,HMFPurity!A:A,0))</f>
        <v>3.8053</v>
      </c>
      <c r="M4" s="15" t="str">
        <f aca="false">IFERROR(INDEX(LOHHLA!I:I,MATCH($S4,LOHHLA!$B:$B,0)),"na")</f>
        <v>na</v>
      </c>
      <c r="N4" s="14" t="str">
        <f aca="false">IFERROR(INDEX(LOHHLA!J:J,MATCH($S4,LOHHLA!$B:$B,0)),"na")</f>
        <v>na</v>
      </c>
      <c r="O4" s="16" t="n">
        <f aca="false">COUNTIFS(A:A,A4,W:W,0)</f>
        <v>0</v>
      </c>
      <c r="P4" s="16" t="str">
        <f aca="false">INDEX(LilacQC!D:D,MATCH(A4,LilacQC!C:C,0))</f>
        <v>PASS</v>
      </c>
      <c r="Q4" s="16"/>
      <c r="R4" s="16"/>
      <c r="S4" s="17" t="str">
        <f aca="false">A4&amp;MID(X4,1,1)</f>
        <v>CRUK0001_SU_T1-R1B</v>
      </c>
      <c r="T4" s="17" t="str">
        <f aca="false">IFERROR(IF(RIGHT(X4,1)="1",INDEX(LOHHLA!C:C,MATCH(S4,LOHHLA!B:B,0)),INDEX(LOHHLA!D:D,MATCH(S4,LOHHLA!B:B,0))),"HOM")</f>
        <v>HOM</v>
      </c>
      <c r="U4" s="17" t="str">
        <f aca="false">IF(T4="HOM","HOM",UPPER(MID(T4,5,1))&amp;"*"&amp;MID(T4,7,2)&amp;":"&amp;MID(T4,10,2))</f>
        <v>HOM</v>
      </c>
      <c r="V4" s="17" t="s">
        <v>48</v>
      </c>
      <c r="W4" s="17" t="n">
        <f aca="false">U4=V4</f>
        <v>1</v>
      </c>
      <c r="X4" s="16" t="s">
        <v>49</v>
      </c>
      <c r="Y4" s="11" t="s">
        <v>50</v>
      </c>
      <c r="Z4" s="11" t="n">
        <v>2194</v>
      </c>
      <c r="AA4" s="11" t="n">
        <v>1980</v>
      </c>
      <c r="AB4" s="11" t="n">
        <v>214</v>
      </c>
      <c r="AC4" s="11" t="n">
        <v>0</v>
      </c>
      <c r="AD4" s="11" t="n">
        <v>4651</v>
      </c>
      <c r="AE4" s="11" t="n">
        <v>4201</v>
      </c>
      <c r="AF4" s="11" t="n">
        <v>450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5" t="n">
        <v>3.27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</row>
    <row r="5" customFormat="false" ht="16" hidden="false" customHeight="false" outlineLevel="0" collapsed="false">
      <c r="A5" s="11" t="s">
        <v>43</v>
      </c>
      <c r="B5" s="11"/>
      <c r="C5" s="11" t="n">
        <f aca="false">AL5&lt;0.5</f>
        <v>0</v>
      </c>
      <c r="D5" s="12" t="n">
        <f aca="false">COUNTIFS(S:S,S5,C:C,1)&gt;0</f>
        <v>0</v>
      </c>
      <c r="E5" s="12" t="str">
        <f aca="false">IFERROR(INDEX(LOHHLA!H:H,MATCH($S5,LOHHLA!$B:$B,0)),"na")</f>
        <v>na</v>
      </c>
      <c r="F5" s="12" t="n">
        <f aca="false">AND(D5&lt;&gt;E5,E5&lt;&gt;"na")</f>
        <v>0</v>
      </c>
      <c r="G5" s="12"/>
      <c r="H5" s="12"/>
      <c r="I5" s="13" t="str">
        <f aca="false">IFERROR(INDEX(LOHHLA!E:E,MATCH($S5,LOHHLA!$B:$B,0)),"na")</f>
        <v>na</v>
      </c>
      <c r="J5" s="13" t="str">
        <f aca="false">IFERROR(INDEX(LOHHLA!F:F,MATCH($S5,LOHHLA!$B:$B,0)),"na")</f>
        <v>na</v>
      </c>
      <c r="K5" s="14" t="n">
        <f aca="false">INDEX(HMFPurity!B:B,MATCH(A5,HMFPurity!A:A,0))</f>
        <v>0.27</v>
      </c>
      <c r="L5" s="15" t="n">
        <f aca="false">INDEX(HMFPurity!F:F,MATCH(A5,HMFPurity!A:A,0))</f>
        <v>3.8053</v>
      </c>
      <c r="M5" s="15" t="str">
        <f aca="false">IFERROR(INDEX(LOHHLA!I:I,MATCH($S5,LOHHLA!$B:$B,0)),"na")</f>
        <v>na</v>
      </c>
      <c r="N5" s="14" t="str">
        <f aca="false">IFERROR(INDEX(LOHHLA!J:J,MATCH($S5,LOHHLA!$B:$B,0)),"na")</f>
        <v>na</v>
      </c>
      <c r="O5" s="16" t="n">
        <f aca="false">COUNTIFS(A:A,A5,W:W,0)</f>
        <v>0</v>
      </c>
      <c r="P5" s="16" t="str">
        <f aca="false">INDEX(LilacQC!D:D,MATCH(A5,LilacQC!C:C,0))</f>
        <v>PASS</v>
      </c>
      <c r="Q5" s="16"/>
      <c r="R5" s="16"/>
      <c r="S5" s="17" t="str">
        <f aca="false">A5&amp;MID(X5,1,1)</f>
        <v>CRUK0001_SU_T1-R1B</v>
      </c>
      <c r="T5" s="17" t="str">
        <f aca="false">IFERROR(IF(RIGHT(X5,1)="1",INDEX(LOHHLA!C:C,MATCH(S5,LOHHLA!B:B,0)),INDEX(LOHHLA!D:D,MATCH(S5,LOHHLA!B:B,0))),"HOM")</f>
        <v>HOM</v>
      </c>
      <c r="U5" s="17" t="str">
        <f aca="false">IF(T5="HOM","HOM",UPPER(MID(T5,5,1))&amp;"*"&amp;MID(T5,7,2)&amp;":"&amp;MID(T5,10,2))</f>
        <v>HOM</v>
      </c>
      <c r="V5" s="17" t="s">
        <v>48</v>
      </c>
      <c r="W5" s="17" t="n">
        <f aca="false">U5=V5</f>
        <v>1</v>
      </c>
      <c r="X5" s="16" t="s">
        <v>51</v>
      </c>
      <c r="Y5" s="11" t="s">
        <v>50</v>
      </c>
      <c r="Z5" s="11" t="n">
        <v>2195</v>
      </c>
      <c r="AA5" s="11" t="n">
        <v>1981</v>
      </c>
      <c r="AB5" s="11" t="n">
        <v>214</v>
      </c>
      <c r="AC5" s="11" t="n">
        <v>0</v>
      </c>
      <c r="AD5" s="11" t="n">
        <v>4651</v>
      </c>
      <c r="AE5" s="11" t="n">
        <v>4201</v>
      </c>
      <c r="AF5" s="11" t="n">
        <v>450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5" t="n">
        <v>1.71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</row>
    <row r="6" customFormat="false" ht="16" hidden="false" customHeight="false" outlineLevel="0" collapsed="false">
      <c r="A6" s="11" t="s">
        <v>43</v>
      </c>
      <c r="B6" s="11"/>
      <c r="C6" s="11" t="n">
        <f aca="false">AL6&lt;0.5</f>
        <v>0</v>
      </c>
      <c r="D6" s="12" t="n">
        <f aca="false">COUNTIFS(S:S,S6,C:C,1)&gt;0</f>
        <v>0</v>
      </c>
      <c r="E6" s="12" t="str">
        <f aca="false">IFERROR(INDEX(LOHHLA!H:H,MATCH($S6,LOHHLA!$B:$B,0)),"na")</f>
        <v>na</v>
      </c>
      <c r="F6" s="12" t="n">
        <f aca="false">AND(D6&lt;&gt;E6,E6&lt;&gt;"na")</f>
        <v>0</v>
      </c>
      <c r="G6" s="12"/>
      <c r="H6" s="12"/>
      <c r="I6" s="13" t="str">
        <f aca="false">IFERROR(INDEX(LOHHLA!E:E,MATCH($S6,LOHHLA!$B:$B,0)),"na")</f>
        <v>na</v>
      </c>
      <c r="J6" s="13" t="str">
        <f aca="false">IFERROR(INDEX(LOHHLA!F:F,MATCH($S6,LOHHLA!$B:$B,0)),"na")</f>
        <v>na</v>
      </c>
      <c r="K6" s="14" t="n">
        <f aca="false">INDEX(HMFPurity!B:B,MATCH(A6,HMFPurity!A:A,0))</f>
        <v>0.27</v>
      </c>
      <c r="L6" s="15" t="n">
        <f aca="false">INDEX(HMFPurity!F:F,MATCH(A6,HMFPurity!A:A,0))</f>
        <v>3.8053</v>
      </c>
      <c r="M6" s="15" t="str">
        <f aca="false">IFERROR(INDEX(LOHHLA!I:I,MATCH($S6,LOHHLA!$B:$B,0)),"na")</f>
        <v>na</v>
      </c>
      <c r="N6" s="14" t="str">
        <f aca="false">IFERROR(INDEX(LOHHLA!J:J,MATCH($S6,LOHHLA!$B:$B,0)),"na")</f>
        <v>na</v>
      </c>
      <c r="O6" s="16" t="n">
        <f aca="false">COUNTIFS(A:A,A6,W:W,0)</f>
        <v>0</v>
      </c>
      <c r="P6" s="16" t="str">
        <f aca="false">INDEX(LilacQC!D:D,MATCH(A6,LilacQC!C:C,0))</f>
        <v>PASS</v>
      </c>
      <c r="Q6" s="16"/>
      <c r="R6" s="16"/>
      <c r="S6" s="17" t="str">
        <f aca="false">A6&amp;MID(X6,1,1)</f>
        <v>CRUK0001_SU_T1-R1C</v>
      </c>
      <c r="T6" s="17" t="str">
        <f aca="false">IFERROR(IF(RIGHT(X6,1)="1",INDEX(LOHHLA!C:C,MATCH(S6,LOHHLA!B:B,0)),INDEX(LOHHLA!D:D,MATCH(S6,LOHHLA!B:B,0))),"HOM")</f>
        <v>HOM</v>
      </c>
      <c r="U6" s="17" t="str">
        <f aca="false">IF(T6="HOM","HOM",UPPER(MID(T6,5,1))&amp;"*"&amp;MID(T6,7,2)&amp;":"&amp;MID(T6,10,2))</f>
        <v>HOM</v>
      </c>
      <c r="V6" s="17" t="s">
        <v>48</v>
      </c>
      <c r="W6" s="17" t="n">
        <f aca="false">U6=V6</f>
        <v>1</v>
      </c>
      <c r="X6" s="16" t="s">
        <v>52</v>
      </c>
      <c r="Y6" s="11" t="s">
        <v>53</v>
      </c>
      <c r="Z6" s="11" t="n">
        <v>2160</v>
      </c>
      <c r="AA6" s="11" t="n">
        <v>2017</v>
      </c>
      <c r="AB6" s="11" t="n">
        <v>143</v>
      </c>
      <c r="AC6" s="11" t="n">
        <v>0</v>
      </c>
      <c r="AD6" s="11" t="n">
        <v>4721</v>
      </c>
      <c r="AE6" s="11" t="n">
        <v>4418</v>
      </c>
      <c r="AF6" s="11" t="n">
        <v>303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5" t="n">
        <v>3.27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</row>
    <row r="7" customFormat="false" ht="16" hidden="false" customHeight="false" outlineLevel="0" collapsed="false">
      <c r="A7" s="11" t="s">
        <v>43</v>
      </c>
      <c r="B7" s="11"/>
      <c r="C7" s="11" t="n">
        <f aca="false">AL7&lt;0.5</f>
        <v>0</v>
      </c>
      <c r="D7" s="12" t="n">
        <f aca="false">COUNTIFS(S:S,S7,C:C,1)&gt;0</f>
        <v>0</v>
      </c>
      <c r="E7" s="12" t="str">
        <f aca="false">IFERROR(INDEX(LOHHLA!H:H,MATCH($S7,LOHHLA!$B:$B,0)),"na")</f>
        <v>na</v>
      </c>
      <c r="F7" s="12" t="n">
        <f aca="false">AND(D7&lt;&gt;E7,E7&lt;&gt;"na")</f>
        <v>0</v>
      </c>
      <c r="G7" s="12"/>
      <c r="H7" s="12"/>
      <c r="I7" s="13" t="str">
        <f aca="false">IFERROR(INDEX(LOHHLA!E:E,MATCH($S7,LOHHLA!$B:$B,0)),"na")</f>
        <v>na</v>
      </c>
      <c r="J7" s="13" t="str">
        <f aca="false">IFERROR(INDEX(LOHHLA!F:F,MATCH($S7,LOHHLA!$B:$B,0)),"na")</f>
        <v>na</v>
      </c>
      <c r="K7" s="14" t="n">
        <f aca="false">INDEX(HMFPurity!B:B,MATCH(A7,HMFPurity!A:A,0))</f>
        <v>0.27</v>
      </c>
      <c r="L7" s="15" t="n">
        <f aca="false">INDEX(HMFPurity!F:F,MATCH(A7,HMFPurity!A:A,0))</f>
        <v>3.8053</v>
      </c>
      <c r="M7" s="15" t="str">
        <f aca="false">IFERROR(INDEX(LOHHLA!I:I,MATCH($S7,LOHHLA!$B:$B,0)),"na")</f>
        <v>na</v>
      </c>
      <c r="N7" s="14" t="str">
        <f aca="false">IFERROR(INDEX(LOHHLA!J:J,MATCH($S7,LOHHLA!$B:$B,0)),"na")</f>
        <v>na</v>
      </c>
      <c r="O7" s="16" t="n">
        <f aca="false">COUNTIFS(A:A,A7,W:W,0)</f>
        <v>0</v>
      </c>
      <c r="P7" s="16" t="str">
        <f aca="false">INDEX(LilacQC!D:D,MATCH(A7,LilacQC!C:C,0))</f>
        <v>PASS</v>
      </c>
      <c r="Q7" s="16"/>
      <c r="R7" s="16"/>
      <c r="S7" s="17" t="str">
        <f aca="false">A7&amp;MID(X7,1,1)</f>
        <v>CRUK0001_SU_T1-R1C</v>
      </c>
      <c r="T7" s="17" t="str">
        <f aca="false">IFERROR(IF(RIGHT(X7,1)="1",INDEX(LOHHLA!C:C,MATCH(S7,LOHHLA!B:B,0)),INDEX(LOHHLA!D:D,MATCH(S7,LOHHLA!B:B,0))),"HOM")</f>
        <v>HOM</v>
      </c>
      <c r="U7" s="17" t="str">
        <f aca="false">IF(T7="HOM","HOM",UPPER(MID(T7,5,1))&amp;"*"&amp;MID(T7,7,2)&amp;":"&amp;MID(T7,10,2))</f>
        <v>HOM</v>
      </c>
      <c r="V7" s="17" t="s">
        <v>48</v>
      </c>
      <c r="W7" s="17" t="n">
        <f aca="false">U7=V7</f>
        <v>1</v>
      </c>
      <c r="X7" s="16" t="s">
        <v>54</v>
      </c>
      <c r="Y7" s="11" t="s">
        <v>53</v>
      </c>
      <c r="Z7" s="11" t="n">
        <v>2160</v>
      </c>
      <c r="AA7" s="11" t="n">
        <v>2017</v>
      </c>
      <c r="AB7" s="11" t="n">
        <v>143</v>
      </c>
      <c r="AC7" s="11" t="n">
        <v>0</v>
      </c>
      <c r="AD7" s="11" t="n">
        <v>4721</v>
      </c>
      <c r="AE7" s="11" t="n">
        <v>4418</v>
      </c>
      <c r="AF7" s="11" t="n">
        <v>303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5" t="n">
        <v>1.71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</row>
    <row r="8" customFormat="false" ht="16" hidden="false" customHeight="false" outlineLevel="0" collapsed="false">
      <c r="A8" s="11" t="s">
        <v>55</v>
      </c>
      <c r="B8" s="11"/>
      <c r="C8" s="11" t="n">
        <f aca="false">AL8&lt;0.5</f>
        <v>0</v>
      </c>
      <c r="D8" s="12" t="n">
        <f aca="false">COUNTIFS(S:S,S8,C:C,1)&gt;0</f>
        <v>0</v>
      </c>
      <c r="E8" s="12" t="n">
        <f aca="false">IFERROR(INDEX(LOHHLA!H:H,MATCH($S8,LOHHLA!$B:$B,0)),"na")</f>
        <v>0</v>
      </c>
      <c r="F8" s="12" t="n">
        <f aca="false">AND(D8&lt;&gt;E8,E8&lt;&gt;"na")</f>
        <v>0</v>
      </c>
      <c r="G8" s="12"/>
      <c r="H8" s="12"/>
      <c r="I8" s="13" t="str">
        <f aca="false">IFERROR(INDEX(LOHHLA!E:E,MATCH($S8,LOHHLA!$B:$B,0)),"na")</f>
        <v>            0.81</v>
      </c>
      <c r="J8" s="13" t="str">
        <f aca="false">IFERROR(INDEX(LOHHLA!F:F,MATCH($S8,LOHHLA!$B:$B,0)),"na")</f>
        <v>            1.03</v>
      </c>
      <c r="K8" s="14" t="n">
        <f aca="false">INDEX(HMFPurity!B:B,MATCH(A8,HMFPurity!A:A,0))</f>
        <v>0.4</v>
      </c>
      <c r="L8" s="15" t="n">
        <f aca="false">INDEX(HMFPurity!F:F,MATCH(A8,HMFPurity!A:A,0))</f>
        <v>1.9505</v>
      </c>
      <c r="M8" s="15" t="n">
        <f aca="false">IFERROR(INDEX(LOHHLA!I:I,MATCH($S8,LOHHLA!$B:$B,0)),"na")</f>
        <v>3.757246123</v>
      </c>
      <c r="N8" s="14" t="n">
        <f aca="false">IFERROR(INDEX(LOHHLA!J:J,MATCH($S8,LOHHLA!$B:$B,0)),"na")</f>
        <v>0.24</v>
      </c>
      <c r="O8" s="16" t="n">
        <f aca="false">COUNTIFS(A:A,A8,W:W,0)</f>
        <v>0</v>
      </c>
      <c r="P8" s="16" t="str">
        <f aca="false">INDEX(LilacQC!D:D,MATCH(A8,LilacQC!C:C,0))</f>
        <v>PASS</v>
      </c>
      <c r="Q8" s="16"/>
      <c r="R8" s="16"/>
      <c r="S8" s="17" t="str">
        <f aca="false">A8&amp;MID(X8,1,1)</f>
        <v>CRUK0002_SU_T1-R1A</v>
      </c>
      <c r="T8" s="17" t="str">
        <f aca="false">IFERROR(IF(RIGHT(X8,1)="1",INDEX(LOHHLA!C:C,MATCH(S8,LOHHLA!B:B,0)),INDEX(LOHHLA!D:D,MATCH(S8,LOHHLA!B:B,0))),"HOM")</f>
        <v>hla_a_02_01_01_01</v>
      </c>
      <c r="U8" s="17" t="str">
        <f aca="false">IF(T8="HOM","HOM",UPPER(MID(T8,5,1))&amp;"*"&amp;MID(T8,7,2)&amp;":"&amp;MID(T8,10,2))</f>
        <v>A*02:01</v>
      </c>
      <c r="V8" s="17" t="s">
        <v>56</v>
      </c>
      <c r="W8" s="17" t="n">
        <f aca="false">U8=V8</f>
        <v>1</v>
      </c>
      <c r="X8" s="16" t="s">
        <v>45</v>
      </c>
      <c r="Y8" s="11" t="s">
        <v>56</v>
      </c>
      <c r="Z8" s="11" t="n">
        <v>2059</v>
      </c>
      <c r="AA8" s="11" t="n">
        <v>1268</v>
      </c>
      <c r="AB8" s="11" t="n">
        <v>791</v>
      </c>
      <c r="AC8" s="11" t="n">
        <v>0</v>
      </c>
      <c r="AD8" s="11" t="n">
        <v>1271</v>
      </c>
      <c r="AE8" s="11" t="n">
        <v>791</v>
      </c>
      <c r="AF8" s="11" t="n">
        <v>480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5" t="n">
        <v>0.62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</row>
    <row r="9" customFormat="false" ht="16" hidden="false" customHeight="false" outlineLevel="0" collapsed="false">
      <c r="A9" s="11" t="s">
        <v>55</v>
      </c>
      <c r="B9" s="11"/>
      <c r="C9" s="11" t="n">
        <f aca="false">AL9&lt;0.5</f>
        <v>0</v>
      </c>
      <c r="D9" s="12" t="n">
        <f aca="false">COUNTIFS(S:S,S9,C:C,1)&gt;0</f>
        <v>0</v>
      </c>
      <c r="E9" s="12" t="n">
        <f aca="false">IFERROR(INDEX(LOHHLA!H:H,MATCH($S9,LOHHLA!$B:$B,0)),"na")</f>
        <v>0</v>
      </c>
      <c r="F9" s="12" t="n">
        <f aca="false">AND(D9&lt;&gt;E9,E9&lt;&gt;"na")</f>
        <v>0</v>
      </c>
      <c r="G9" s="12"/>
      <c r="H9" s="12"/>
      <c r="I9" s="13" t="str">
        <f aca="false">IFERROR(INDEX(LOHHLA!E:E,MATCH($S9,LOHHLA!$B:$B,0)),"na")</f>
        <v>            0.81</v>
      </c>
      <c r="J9" s="13" t="str">
        <f aca="false">IFERROR(INDEX(LOHHLA!F:F,MATCH($S9,LOHHLA!$B:$B,0)),"na")</f>
        <v>            1.03</v>
      </c>
      <c r="K9" s="14" t="n">
        <f aca="false">INDEX(HMFPurity!B:B,MATCH(A9,HMFPurity!A:A,0))</f>
        <v>0.4</v>
      </c>
      <c r="L9" s="15" t="n">
        <f aca="false">INDEX(HMFPurity!F:F,MATCH(A9,HMFPurity!A:A,0))</f>
        <v>1.9505</v>
      </c>
      <c r="M9" s="15" t="n">
        <f aca="false">IFERROR(INDEX(LOHHLA!I:I,MATCH($S9,LOHHLA!$B:$B,0)),"na")</f>
        <v>3.757246123</v>
      </c>
      <c r="N9" s="14" t="n">
        <f aca="false">IFERROR(INDEX(LOHHLA!J:J,MATCH($S9,LOHHLA!$B:$B,0)),"na")</f>
        <v>0.24</v>
      </c>
      <c r="O9" s="16" t="n">
        <f aca="false">COUNTIFS(A:A,A9,W:W,0)</f>
        <v>0</v>
      </c>
      <c r="P9" s="16" t="str">
        <f aca="false">INDEX(LilacQC!D:D,MATCH(A9,LilacQC!C:C,0))</f>
        <v>PASS</v>
      </c>
      <c r="Q9" s="16"/>
      <c r="R9" s="16"/>
      <c r="S9" s="17" t="str">
        <f aca="false">A9&amp;MID(X9,1,1)</f>
        <v>CRUK0002_SU_T1-R1A</v>
      </c>
      <c r="T9" s="17" t="str">
        <f aca="false">IFERROR(IF(RIGHT(X9,1)="1",INDEX(LOHHLA!C:C,MATCH(S9,LOHHLA!B:B,0)),INDEX(LOHHLA!D:D,MATCH(S9,LOHHLA!B:B,0))),"HOM")</f>
        <v>hla_a_31_01_02</v>
      </c>
      <c r="U9" s="17" t="str">
        <f aca="false">IF(T9="HOM","HOM",UPPER(MID(T9,5,1))&amp;"*"&amp;MID(T9,7,2)&amp;":"&amp;MID(T9,10,2))</f>
        <v>A*31:01</v>
      </c>
      <c r="V9" s="17" t="s">
        <v>57</v>
      </c>
      <c r="W9" s="17" t="n">
        <f aca="false">U9=V9</f>
        <v>1</v>
      </c>
      <c r="X9" s="16" t="s">
        <v>47</v>
      </c>
      <c r="Y9" s="11" t="s">
        <v>57</v>
      </c>
      <c r="Z9" s="11" t="n">
        <v>2264</v>
      </c>
      <c r="AA9" s="11" t="n">
        <v>1495</v>
      </c>
      <c r="AB9" s="11" t="n">
        <v>769</v>
      </c>
      <c r="AC9" s="11" t="n">
        <v>0</v>
      </c>
      <c r="AD9" s="11" t="n">
        <v>1526</v>
      </c>
      <c r="AE9" s="11" t="n">
        <v>1060</v>
      </c>
      <c r="AF9" s="11" t="n">
        <v>466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5" t="n">
        <v>0.95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</row>
    <row r="10" customFormat="false" ht="16" hidden="false" customHeight="false" outlineLevel="0" collapsed="false">
      <c r="A10" s="11" t="s">
        <v>55</v>
      </c>
      <c r="B10" s="11"/>
      <c r="C10" s="11" t="n">
        <f aca="false">AL10&lt;0.5</f>
        <v>0</v>
      </c>
      <c r="D10" s="12" t="n">
        <f aca="false">COUNTIFS(S:S,S10,C:C,1)&gt;0</f>
        <v>0</v>
      </c>
      <c r="E10" s="12" t="n">
        <f aca="false">IFERROR(INDEX(LOHHLA!H:H,MATCH($S10,LOHHLA!$B:$B,0)),"na")</f>
        <v>0</v>
      </c>
      <c r="F10" s="12" t="n">
        <f aca="false">AND(D10&lt;&gt;E10,E10&lt;&gt;"na")</f>
        <v>0</v>
      </c>
      <c r="G10" s="12"/>
      <c r="H10" s="12"/>
      <c r="I10" s="13" t="str">
        <f aca="false">IFERROR(INDEX(LOHHLA!E:E,MATCH($S10,LOHHLA!$B:$B,0)),"na")</f>
        <v>            0.82</v>
      </c>
      <c r="J10" s="13" t="str">
        <f aca="false">IFERROR(INDEX(LOHHLA!F:F,MATCH($S10,LOHHLA!$B:$B,0)),"na")</f>
        <v>            0.77</v>
      </c>
      <c r="K10" s="14" t="n">
        <f aca="false">INDEX(HMFPurity!B:B,MATCH(A10,HMFPurity!A:A,0))</f>
        <v>0.4</v>
      </c>
      <c r="L10" s="15" t="n">
        <f aca="false">INDEX(HMFPurity!F:F,MATCH(A10,HMFPurity!A:A,0))</f>
        <v>1.9505</v>
      </c>
      <c r="M10" s="15" t="n">
        <f aca="false">IFERROR(INDEX(LOHHLA!I:I,MATCH($S10,LOHHLA!$B:$B,0)),"na")</f>
        <v>3.757246123</v>
      </c>
      <c r="N10" s="14" t="n">
        <f aca="false">IFERROR(INDEX(LOHHLA!J:J,MATCH($S10,LOHHLA!$B:$B,0)),"na")</f>
        <v>0.24</v>
      </c>
      <c r="O10" s="16" t="n">
        <f aca="false">COUNTIFS(A:A,A10,W:W,0)</f>
        <v>0</v>
      </c>
      <c r="P10" s="16" t="str">
        <f aca="false">INDEX(LilacQC!D:D,MATCH(A10,LilacQC!C:C,0))</f>
        <v>PASS</v>
      </c>
      <c r="Q10" s="16"/>
      <c r="R10" s="16"/>
      <c r="S10" s="17" t="str">
        <f aca="false">A10&amp;MID(X10,1,1)</f>
        <v>CRUK0002_SU_T1-R1B</v>
      </c>
      <c r="T10" s="17" t="str">
        <f aca="false">IFERROR(IF(RIGHT(X10,1)="1",INDEX(LOHHLA!C:C,MATCH(S10,LOHHLA!B:B,0)),INDEX(LOHHLA!D:D,MATCH(S10,LOHHLA!B:B,0))),"HOM")</f>
        <v>hla_b_08_01_01</v>
      </c>
      <c r="U10" s="17" t="str">
        <f aca="false">IF(T10="HOM","HOM",UPPER(MID(T10,5,1))&amp;"*"&amp;MID(T10,7,2)&amp;":"&amp;MID(T10,10,2))</f>
        <v>B*08:01</v>
      </c>
      <c r="V10" s="17" t="s">
        <v>58</v>
      </c>
      <c r="W10" s="17" t="n">
        <f aca="false">U10=V10</f>
        <v>1</v>
      </c>
      <c r="X10" s="16" t="s">
        <v>49</v>
      </c>
      <c r="Y10" s="11" t="s">
        <v>58</v>
      </c>
      <c r="Z10" s="11" t="n">
        <v>2907</v>
      </c>
      <c r="AA10" s="11" t="n">
        <v>1190</v>
      </c>
      <c r="AB10" s="11" t="n">
        <v>1717</v>
      </c>
      <c r="AC10" s="11" t="n">
        <v>0</v>
      </c>
      <c r="AD10" s="11" t="n">
        <v>1786</v>
      </c>
      <c r="AE10" s="11" t="n">
        <v>712</v>
      </c>
      <c r="AF10" s="11" t="n">
        <v>1074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5" t="n">
        <v>0.62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</row>
    <row r="11" customFormat="false" ht="16" hidden="false" customHeight="false" outlineLevel="0" collapsed="false">
      <c r="A11" s="11" t="s">
        <v>55</v>
      </c>
      <c r="B11" s="11"/>
      <c r="C11" s="11" t="n">
        <f aca="false">AL11&lt;0.5</f>
        <v>0</v>
      </c>
      <c r="D11" s="12" t="n">
        <f aca="false">COUNTIFS(S:S,S11,C:C,1)&gt;0</f>
        <v>0</v>
      </c>
      <c r="E11" s="12" t="n">
        <f aca="false">IFERROR(INDEX(LOHHLA!H:H,MATCH($S11,LOHHLA!$B:$B,0)),"na")</f>
        <v>0</v>
      </c>
      <c r="F11" s="12" t="n">
        <f aca="false">AND(D11&lt;&gt;E11,E11&lt;&gt;"na")</f>
        <v>0</v>
      </c>
      <c r="G11" s="12"/>
      <c r="H11" s="12"/>
      <c r="I11" s="13" t="str">
        <f aca="false">IFERROR(INDEX(LOHHLA!E:E,MATCH($S11,LOHHLA!$B:$B,0)),"na")</f>
        <v>            0.82</v>
      </c>
      <c r="J11" s="13" t="str">
        <f aca="false">IFERROR(INDEX(LOHHLA!F:F,MATCH($S11,LOHHLA!$B:$B,0)),"na")</f>
        <v>            0.77</v>
      </c>
      <c r="K11" s="14" t="n">
        <f aca="false">INDEX(HMFPurity!B:B,MATCH(A11,HMFPurity!A:A,0))</f>
        <v>0.4</v>
      </c>
      <c r="L11" s="15" t="n">
        <f aca="false">INDEX(HMFPurity!F:F,MATCH(A11,HMFPurity!A:A,0))</f>
        <v>1.9505</v>
      </c>
      <c r="M11" s="15" t="n">
        <f aca="false">IFERROR(INDEX(LOHHLA!I:I,MATCH($S11,LOHHLA!$B:$B,0)),"na")</f>
        <v>3.757246123</v>
      </c>
      <c r="N11" s="14" t="n">
        <f aca="false">IFERROR(INDEX(LOHHLA!J:J,MATCH($S11,LOHHLA!$B:$B,0)),"na")</f>
        <v>0.24</v>
      </c>
      <c r="O11" s="16" t="n">
        <f aca="false">COUNTIFS(A:A,A11,W:W,0)</f>
        <v>0</v>
      </c>
      <c r="P11" s="16" t="str">
        <f aca="false">INDEX(LilacQC!D:D,MATCH(A11,LilacQC!C:C,0))</f>
        <v>PASS</v>
      </c>
      <c r="Q11" s="16"/>
      <c r="R11" s="16"/>
      <c r="S11" s="17" t="str">
        <f aca="false">A11&amp;MID(X11,1,1)</f>
        <v>CRUK0002_SU_T1-R1B</v>
      </c>
      <c r="T11" s="17" t="str">
        <f aca="false">IFERROR(IF(RIGHT(X11,1)="1",INDEX(LOHHLA!C:C,MATCH(S11,LOHHLA!B:B,0)),INDEX(LOHHLA!D:D,MATCH(S11,LOHHLA!B:B,0))),"HOM")</f>
        <v>hla_b_27_05_02</v>
      </c>
      <c r="U11" s="17" t="str">
        <f aca="false">IF(T11="HOM","HOM",UPPER(MID(T11,5,1))&amp;"*"&amp;MID(T11,7,2)&amp;":"&amp;MID(T11,10,2))</f>
        <v>B*27:05</v>
      </c>
      <c r="V11" s="17" t="s">
        <v>59</v>
      </c>
      <c r="W11" s="17" t="n">
        <f aca="false">U11=V11</f>
        <v>1</v>
      </c>
      <c r="X11" s="16" t="s">
        <v>51</v>
      </c>
      <c r="Y11" s="11" t="s">
        <v>59</v>
      </c>
      <c r="Z11" s="11" t="n">
        <v>2678</v>
      </c>
      <c r="AA11" s="11" t="n">
        <v>895</v>
      </c>
      <c r="AB11" s="11" t="n">
        <v>1783</v>
      </c>
      <c r="AC11" s="11" t="n">
        <v>0</v>
      </c>
      <c r="AD11" s="11" t="n">
        <v>1768</v>
      </c>
      <c r="AE11" s="11" t="n">
        <v>647</v>
      </c>
      <c r="AF11" s="11" t="n">
        <v>1121</v>
      </c>
      <c r="AG11" s="11" t="n">
        <v>0</v>
      </c>
      <c r="AH11" s="11" t="n">
        <v>0</v>
      </c>
      <c r="AI11" s="11" t="n">
        <v>0</v>
      </c>
      <c r="AJ11" s="11" t="n">
        <v>0</v>
      </c>
      <c r="AK11" s="11" t="n">
        <v>0</v>
      </c>
      <c r="AL11" s="15" t="n">
        <v>0.95</v>
      </c>
      <c r="AM11" s="11" t="n">
        <v>0</v>
      </c>
      <c r="AN11" s="11" t="n">
        <v>0</v>
      </c>
      <c r="AO11" s="11" t="n">
        <v>0</v>
      </c>
      <c r="AP11" s="11" t="n">
        <v>0</v>
      </c>
      <c r="AQ11" s="11" t="n">
        <v>0</v>
      </c>
    </row>
    <row r="12" customFormat="false" ht="16" hidden="false" customHeight="false" outlineLevel="0" collapsed="false">
      <c r="A12" s="11" t="s">
        <v>55</v>
      </c>
      <c r="B12" s="11"/>
      <c r="C12" s="11" t="n">
        <f aca="false">AL12&lt;0.5</f>
        <v>0</v>
      </c>
      <c r="D12" s="12" t="n">
        <f aca="false">COUNTIFS(S:S,S12,C:C,1)&gt;0</f>
        <v>0</v>
      </c>
      <c r="E12" s="12" t="n">
        <f aca="false">IFERROR(INDEX(LOHHLA!H:H,MATCH($S12,LOHHLA!$B:$B,0)),"na")</f>
        <v>0</v>
      </c>
      <c r="F12" s="12" t="n">
        <f aca="false">AND(D12&lt;&gt;E12,E12&lt;&gt;"na")</f>
        <v>0</v>
      </c>
      <c r="G12" s="12"/>
      <c r="H12" s="12"/>
      <c r="I12" s="13" t="str">
        <f aca="false">IFERROR(INDEX(LOHHLA!E:E,MATCH($S12,LOHHLA!$B:$B,0)),"na")</f>
        <v>            0.78</v>
      </c>
      <c r="J12" s="13" t="str">
        <f aca="false">IFERROR(INDEX(LOHHLA!F:F,MATCH($S12,LOHHLA!$B:$B,0)),"na")</f>
        <v>            0.78</v>
      </c>
      <c r="K12" s="14" t="n">
        <f aca="false">INDEX(HMFPurity!B:B,MATCH(A12,HMFPurity!A:A,0))</f>
        <v>0.4</v>
      </c>
      <c r="L12" s="15" t="n">
        <f aca="false">INDEX(HMFPurity!F:F,MATCH(A12,HMFPurity!A:A,0))</f>
        <v>1.9505</v>
      </c>
      <c r="M12" s="15" t="n">
        <f aca="false">IFERROR(INDEX(LOHHLA!I:I,MATCH($S12,LOHHLA!$B:$B,0)),"na")</f>
        <v>3.757246123</v>
      </c>
      <c r="N12" s="14" t="n">
        <f aca="false">IFERROR(INDEX(LOHHLA!J:J,MATCH($S12,LOHHLA!$B:$B,0)),"na")</f>
        <v>0.24</v>
      </c>
      <c r="O12" s="16" t="n">
        <f aca="false">COUNTIFS(A:A,A12,W:W,0)</f>
        <v>0</v>
      </c>
      <c r="P12" s="16" t="str">
        <f aca="false">INDEX(LilacQC!D:D,MATCH(A12,LilacQC!C:C,0))</f>
        <v>PASS</v>
      </c>
      <c r="Q12" s="16"/>
      <c r="R12" s="16"/>
      <c r="S12" s="17" t="str">
        <f aca="false">A12&amp;MID(X12,1,1)</f>
        <v>CRUK0002_SU_T1-R1C</v>
      </c>
      <c r="T12" s="17" t="str">
        <f aca="false">IFERROR(IF(RIGHT(X12,1)="1",INDEX(LOHHLA!C:C,MATCH(S12,LOHHLA!B:B,0)),INDEX(LOHHLA!D:D,MATCH(S12,LOHHLA!B:B,0))),"HOM")</f>
        <v>hla_c_02_02_02</v>
      </c>
      <c r="U12" s="17" t="str">
        <f aca="false">IF(T12="HOM","HOM",UPPER(MID(T12,5,1))&amp;"*"&amp;MID(T12,7,2)&amp;":"&amp;MID(T12,10,2))</f>
        <v>C*02:02</v>
      </c>
      <c r="V12" s="17" t="s">
        <v>60</v>
      </c>
      <c r="W12" s="17" t="n">
        <f aca="false">U12=V12</f>
        <v>1</v>
      </c>
      <c r="X12" s="16" t="s">
        <v>52</v>
      </c>
      <c r="Y12" s="11" t="s">
        <v>60</v>
      </c>
      <c r="Z12" s="11" t="n">
        <v>2685</v>
      </c>
      <c r="AA12" s="11" t="n">
        <v>1938</v>
      </c>
      <c r="AB12" s="11" t="n">
        <v>747</v>
      </c>
      <c r="AC12" s="11" t="n">
        <v>0</v>
      </c>
      <c r="AD12" s="11" t="n">
        <v>1744</v>
      </c>
      <c r="AE12" s="11" t="n">
        <v>1300</v>
      </c>
      <c r="AF12" s="11" t="n">
        <v>444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5" t="n">
        <v>0.95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</row>
    <row r="13" customFormat="false" ht="16" hidden="false" customHeight="false" outlineLevel="0" collapsed="false">
      <c r="A13" s="11" t="s">
        <v>55</v>
      </c>
      <c r="B13" s="11"/>
      <c r="C13" s="11" t="n">
        <f aca="false">AL13&lt;0.5</f>
        <v>0</v>
      </c>
      <c r="D13" s="12" t="n">
        <f aca="false">COUNTIFS(S:S,S13,C:C,1)&gt;0</f>
        <v>0</v>
      </c>
      <c r="E13" s="12" t="n">
        <f aca="false">IFERROR(INDEX(LOHHLA!H:H,MATCH($S13,LOHHLA!$B:$B,0)),"na")</f>
        <v>0</v>
      </c>
      <c r="F13" s="12" t="n">
        <f aca="false">AND(D13&lt;&gt;E13,E13&lt;&gt;"na")</f>
        <v>0</v>
      </c>
      <c r="G13" s="12"/>
      <c r="H13" s="12"/>
      <c r="I13" s="13" t="str">
        <f aca="false">IFERROR(INDEX(LOHHLA!E:E,MATCH($S13,LOHHLA!$B:$B,0)),"na")</f>
        <v>            0.78</v>
      </c>
      <c r="J13" s="13" t="str">
        <f aca="false">IFERROR(INDEX(LOHHLA!F:F,MATCH($S13,LOHHLA!$B:$B,0)),"na")</f>
        <v>            0.78</v>
      </c>
      <c r="K13" s="14" t="n">
        <f aca="false">INDEX(HMFPurity!B:B,MATCH(A13,HMFPurity!A:A,0))</f>
        <v>0.4</v>
      </c>
      <c r="L13" s="15" t="n">
        <f aca="false">INDEX(HMFPurity!F:F,MATCH(A13,HMFPurity!A:A,0))</f>
        <v>1.9505</v>
      </c>
      <c r="M13" s="15" t="n">
        <f aca="false">IFERROR(INDEX(LOHHLA!I:I,MATCH($S13,LOHHLA!$B:$B,0)),"na")</f>
        <v>3.757246123</v>
      </c>
      <c r="N13" s="14" t="n">
        <f aca="false">IFERROR(INDEX(LOHHLA!J:J,MATCH($S13,LOHHLA!$B:$B,0)),"na")</f>
        <v>0.24</v>
      </c>
      <c r="O13" s="16" t="n">
        <f aca="false">COUNTIFS(A:A,A13,W:W,0)</f>
        <v>0</v>
      </c>
      <c r="P13" s="16" t="str">
        <f aca="false">INDEX(LilacQC!D:D,MATCH(A13,LilacQC!C:C,0))</f>
        <v>PASS</v>
      </c>
      <c r="Q13" s="16"/>
      <c r="R13" s="16"/>
      <c r="S13" s="17" t="str">
        <f aca="false">A13&amp;MID(X13,1,1)</f>
        <v>CRUK0002_SU_T1-R1C</v>
      </c>
      <c r="T13" s="17" t="str">
        <f aca="false">IFERROR(IF(RIGHT(X13,1)="1",INDEX(LOHHLA!C:C,MATCH(S13,LOHHLA!B:B,0)),INDEX(LOHHLA!D:D,MATCH(S13,LOHHLA!B:B,0))),"HOM")</f>
        <v>hla_c_07_01_01_01</v>
      </c>
      <c r="U13" s="17" t="str">
        <f aca="false">IF(T13="HOM","HOM",UPPER(MID(T13,5,1))&amp;"*"&amp;MID(T13,7,2)&amp;":"&amp;MID(T13,10,2))</f>
        <v>C*07:01</v>
      </c>
      <c r="V13" s="17" t="s">
        <v>61</v>
      </c>
      <c r="W13" s="17" t="n">
        <f aca="false">U13=V13</f>
        <v>1</v>
      </c>
      <c r="X13" s="16" t="s">
        <v>54</v>
      </c>
      <c r="Y13" s="11" t="s">
        <v>61</v>
      </c>
      <c r="Z13" s="11" t="n">
        <v>3152</v>
      </c>
      <c r="AA13" s="11" t="n">
        <v>2360</v>
      </c>
      <c r="AB13" s="11" t="n">
        <v>792</v>
      </c>
      <c r="AC13" s="11" t="n">
        <v>0</v>
      </c>
      <c r="AD13" s="11" t="n">
        <v>1898</v>
      </c>
      <c r="AE13" s="11" t="n">
        <v>1425</v>
      </c>
      <c r="AF13" s="11" t="n">
        <v>473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5" t="n">
        <v>0.62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</row>
    <row r="14" customFormat="false" ht="16" hidden="false" customHeight="false" outlineLevel="0" collapsed="false">
      <c r="A14" s="11" t="s">
        <v>62</v>
      </c>
      <c r="B14" s="11"/>
      <c r="C14" s="11" t="n">
        <f aca="false">AL14&lt;0.5</f>
        <v>0</v>
      </c>
      <c r="D14" s="12" t="n">
        <f aca="false">COUNTIFS(S:S,S14,C:C,1)&gt;0</f>
        <v>0</v>
      </c>
      <c r="E14" s="12" t="n">
        <f aca="false">IFERROR(INDEX(LOHHLA!H:H,MATCH($S14,LOHHLA!$B:$B,0)),"na")</f>
        <v>0</v>
      </c>
      <c r="F14" s="12" t="n">
        <f aca="false">AND(D14&lt;&gt;E14,E14&lt;&gt;"na")</f>
        <v>0</v>
      </c>
      <c r="G14" s="12"/>
      <c r="H14" s="12"/>
      <c r="I14" s="13" t="str">
        <f aca="false">IFERROR(INDEX(LOHHLA!E:E,MATCH($S14,LOHHLA!$B:$B,0)),"na")</f>
        <v>            1.10</v>
      </c>
      <c r="J14" s="13" t="str">
        <f aca="false">IFERROR(INDEX(LOHHLA!F:F,MATCH($S14,LOHHLA!$B:$B,0)),"na")</f>
        <v>            1.89</v>
      </c>
      <c r="K14" s="14" t="n">
        <f aca="false">INDEX(HMFPurity!B:B,MATCH(A14,HMFPurity!A:A,0))</f>
        <v>0.52</v>
      </c>
      <c r="L14" s="15" t="n">
        <f aca="false">INDEX(HMFPurity!F:F,MATCH(A14,HMFPurity!A:A,0))</f>
        <v>3.45</v>
      </c>
      <c r="M14" s="15" t="n">
        <f aca="false">IFERROR(INDEX(LOHHLA!I:I,MATCH($S14,LOHHLA!$B:$B,0)),"na")</f>
        <v>3.554964133</v>
      </c>
      <c r="N14" s="14" t="n">
        <f aca="false">IFERROR(INDEX(LOHHLA!J:J,MATCH($S14,LOHHLA!$B:$B,0)),"na")</f>
        <v>0.54</v>
      </c>
      <c r="O14" s="16" t="n">
        <f aca="false">COUNTIFS(A:A,A14,W:W,0)</f>
        <v>0</v>
      </c>
      <c r="P14" s="16" t="str">
        <f aca="false">INDEX(LilacQC!D:D,MATCH(A14,LilacQC!C:C,0))</f>
        <v>PASS</v>
      </c>
      <c r="Q14" s="16"/>
      <c r="R14" s="16"/>
      <c r="S14" s="17" t="str">
        <f aca="false">A14&amp;MID(X14,1,1)</f>
        <v>CRUK0003_SU_T1-R1A</v>
      </c>
      <c r="T14" s="17" t="str">
        <f aca="false">IFERROR(IF(RIGHT(X14,1)="1",INDEX(LOHHLA!C:C,MATCH(S14,LOHHLA!B:B,0)),INDEX(LOHHLA!D:D,MATCH(S14,LOHHLA!B:B,0))),"HOM")</f>
        <v>hla_a_01_01_01_01</v>
      </c>
      <c r="U14" s="17" t="str">
        <f aca="false">IF(T14="HOM","HOM",UPPER(MID(T14,5,1))&amp;"*"&amp;MID(T14,7,2)&amp;":"&amp;MID(T14,10,2))</f>
        <v>A*01:01</v>
      </c>
      <c r="V14" s="17" t="s">
        <v>44</v>
      </c>
      <c r="W14" s="17" t="n">
        <f aca="false">U14=V14</f>
        <v>1</v>
      </c>
      <c r="X14" s="16" t="s">
        <v>45</v>
      </c>
      <c r="Y14" s="11" t="s">
        <v>44</v>
      </c>
      <c r="Z14" s="11" t="n">
        <v>2637</v>
      </c>
      <c r="AA14" s="11" t="n">
        <v>1586</v>
      </c>
      <c r="AB14" s="11" t="n">
        <v>1051</v>
      </c>
      <c r="AC14" s="11" t="n">
        <v>0</v>
      </c>
      <c r="AD14" s="11" t="n">
        <v>2449</v>
      </c>
      <c r="AE14" s="11" t="n">
        <v>1395</v>
      </c>
      <c r="AF14" s="11" t="n">
        <v>1054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5" t="n">
        <v>0.94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</row>
    <row r="15" customFormat="false" ht="16" hidden="false" customHeight="false" outlineLevel="0" collapsed="false">
      <c r="A15" s="11" t="s">
        <v>62</v>
      </c>
      <c r="B15" s="11"/>
      <c r="C15" s="11" t="n">
        <f aca="false">AL15&lt;0.5</f>
        <v>0</v>
      </c>
      <c r="D15" s="12" t="n">
        <f aca="false">COUNTIFS(S:S,S15,C:C,1)&gt;0</f>
        <v>0</v>
      </c>
      <c r="E15" s="12" t="n">
        <f aca="false">IFERROR(INDEX(LOHHLA!H:H,MATCH($S15,LOHHLA!$B:$B,0)),"na")</f>
        <v>0</v>
      </c>
      <c r="F15" s="12" t="n">
        <f aca="false">AND(D15&lt;&gt;E15,E15&lt;&gt;"na")</f>
        <v>0</v>
      </c>
      <c r="G15" s="12"/>
      <c r="H15" s="12"/>
      <c r="I15" s="13" t="str">
        <f aca="false">IFERROR(INDEX(LOHHLA!E:E,MATCH($S15,LOHHLA!$B:$B,0)),"na")</f>
        <v>            1.10</v>
      </c>
      <c r="J15" s="13" t="str">
        <f aca="false">IFERROR(INDEX(LOHHLA!F:F,MATCH($S15,LOHHLA!$B:$B,0)),"na")</f>
        <v>            1.89</v>
      </c>
      <c r="K15" s="14" t="n">
        <f aca="false">INDEX(HMFPurity!B:B,MATCH(A15,HMFPurity!A:A,0))</f>
        <v>0.52</v>
      </c>
      <c r="L15" s="15" t="n">
        <f aca="false">INDEX(HMFPurity!F:F,MATCH(A15,HMFPurity!A:A,0))</f>
        <v>3.45</v>
      </c>
      <c r="M15" s="15" t="n">
        <f aca="false">IFERROR(INDEX(LOHHLA!I:I,MATCH($S15,LOHHLA!$B:$B,0)),"na")</f>
        <v>3.554964133</v>
      </c>
      <c r="N15" s="14" t="n">
        <f aca="false">IFERROR(INDEX(LOHHLA!J:J,MATCH($S15,LOHHLA!$B:$B,0)),"na")</f>
        <v>0.54</v>
      </c>
      <c r="O15" s="16" t="n">
        <f aca="false">COUNTIFS(A:A,A15,W:W,0)</f>
        <v>0</v>
      </c>
      <c r="P15" s="16" t="str">
        <f aca="false">INDEX(LilacQC!D:D,MATCH(A15,LilacQC!C:C,0))</f>
        <v>PASS</v>
      </c>
      <c r="Q15" s="16"/>
      <c r="R15" s="16"/>
      <c r="S15" s="17" t="str">
        <f aca="false">A15&amp;MID(X15,1,1)</f>
        <v>CRUK0003_SU_T1-R1A</v>
      </c>
      <c r="T15" s="17" t="str">
        <f aca="false">IFERROR(IF(RIGHT(X15,1)="1",INDEX(LOHHLA!C:C,MATCH(S15,LOHHLA!B:B,0)),INDEX(LOHHLA!D:D,MATCH(S15,LOHHLA!B:B,0))),"HOM")</f>
        <v>hla_a_02_01_01_01</v>
      </c>
      <c r="U15" s="17" t="str">
        <f aca="false">IF(T15="HOM","HOM",UPPER(MID(T15,5,1))&amp;"*"&amp;MID(T15,7,2)&amp;":"&amp;MID(T15,10,2))</f>
        <v>A*02:01</v>
      </c>
      <c r="V15" s="17" t="s">
        <v>56</v>
      </c>
      <c r="W15" s="17" t="n">
        <f aca="false">U15=V15</f>
        <v>1</v>
      </c>
      <c r="X15" s="16" t="s">
        <v>47</v>
      </c>
      <c r="Y15" s="11" t="s">
        <v>56</v>
      </c>
      <c r="Z15" s="11" t="n">
        <v>2196</v>
      </c>
      <c r="AA15" s="11" t="n">
        <v>1190</v>
      </c>
      <c r="AB15" s="11" t="n">
        <v>1006</v>
      </c>
      <c r="AC15" s="11" t="n">
        <v>0</v>
      </c>
      <c r="AD15" s="11" t="n">
        <v>2515</v>
      </c>
      <c r="AE15" s="11" t="n">
        <v>1505</v>
      </c>
      <c r="AF15" s="11" t="n">
        <v>1010</v>
      </c>
      <c r="AG15" s="11" t="n">
        <v>0</v>
      </c>
      <c r="AH15" s="11" t="n">
        <v>0</v>
      </c>
      <c r="AI15" s="11" t="n">
        <v>0</v>
      </c>
      <c r="AJ15" s="11" t="n">
        <v>0</v>
      </c>
      <c r="AK15" s="11" t="n">
        <v>0</v>
      </c>
      <c r="AL15" s="15" t="n">
        <v>1.82</v>
      </c>
      <c r="AM15" s="11" t="n">
        <v>0</v>
      </c>
      <c r="AN15" s="11" t="n">
        <v>0</v>
      </c>
      <c r="AO15" s="11" t="n">
        <v>0</v>
      </c>
      <c r="AP15" s="11" t="n">
        <v>0</v>
      </c>
      <c r="AQ15" s="11" t="n">
        <v>0</v>
      </c>
    </row>
    <row r="16" customFormat="false" ht="16" hidden="false" customHeight="false" outlineLevel="0" collapsed="false">
      <c r="A16" s="11" t="s">
        <v>62</v>
      </c>
      <c r="B16" s="11"/>
      <c r="C16" s="11" t="n">
        <f aca="false">AL16&lt;0.5</f>
        <v>0</v>
      </c>
      <c r="D16" s="12" t="n">
        <f aca="false">COUNTIFS(S:S,S16,C:C,1)&gt;0</f>
        <v>0</v>
      </c>
      <c r="E16" s="12" t="n">
        <f aca="false">IFERROR(INDEX(LOHHLA!H:H,MATCH($S16,LOHHLA!$B:$B,0)),"na")</f>
        <v>0</v>
      </c>
      <c r="F16" s="12" t="n">
        <f aca="false">AND(D16&lt;&gt;E16,E16&lt;&gt;"na")</f>
        <v>0</v>
      </c>
      <c r="G16" s="12"/>
      <c r="H16" s="12"/>
      <c r="I16" s="13" t="str">
        <f aca="false">IFERROR(INDEX(LOHHLA!E:E,MATCH($S16,LOHHLA!$B:$B,0)),"na")</f>
        <v>            1.00</v>
      </c>
      <c r="J16" s="13" t="str">
        <f aca="false">IFERROR(INDEX(LOHHLA!F:F,MATCH($S16,LOHHLA!$B:$B,0)),"na")</f>
        <v>            2.14</v>
      </c>
      <c r="K16" s="14" t="n">
        <f aca="false">INDEX(HMFPurity!B:B,MATCH(A16,HMFPurity!A:A,0))</f>
        <v>0.52</v>
      </c>
      <c r="L16" s="15" t="n">
        <f aca="false">INDEX(HMFPurity!F:F,MATCH(A16,HMFPurity!A:A,0))</f>
        <v>3.45</v>
      </c>
      <c r="M16" s="15" t="n">
        <f aca="false">IFERROR(INDEX(LOHHLA!I:I,MATCH($S16,LOHHLA!$B:$B,0)),"na")</f>
        <v>3.554964133</v>
      </c>
      <c r="N16" s="14" t="n">
        <f aca="false">IFERROR(INDEX(LOHHLA!J:J,MATCH($S16,LOHHLA!$B:$B,0)),"na")</f>
        <v>0.54</v>
      </c>
      <c r="O16" s="16" t="n">
        <f aca="false">COUNTIFS(A:A,A16,W:W,0)</f>
        <v>0</v>
      </c>
      <c r="P16" s="16" t="str">
        <f aca="false">INDEX(LilacQC!D:D,MATCH(A16,LilacQC!C:C,0))</f>
        <v>PASS</v>
      </c>
      <c r="Q16" s="16"/>
      <c r="R16" s="16"/>
      <c r="S16" s="17" t="str">
        <f aca="false">A16&amp;MID(X16,1,1)</f>
        <v>CRUK0003_SU_T1-R1B</v>
      </c>
      <c r="T16" s="17" t="str">
        <f aca="false">IFERROR(IF(RIGHT(X16,1)="1",INDEX(LOHHLA!C:C,MATCH(S16,LOHHLA!B:B,0)),INDEX(LOHHLA!D:D,MATCH(S16,LOHHLA!B:B,0))),"HOM")</f>
        <v>hla_b_07_02_01</v>
      </c>
      <c r="U16" s="17" t="str">
        <f aca="false">IF(T16="HOM","HOM",UPPER(MID(T16,5,1))&amp;"*"&amp;MID(T16,7,2)&amp;":"&amp;MID(T16,10,2))</f>
        <v>B*07:02</v>
      </c>
      <c r="V16" s="17" t="s">
        <v>63</v>
      </c>
      <c r="W16" s="17" t="n">
        <f aca="false">U16=V16</f>
        <v>1</v>
      </c>
      <c r="X16" s="16" t="s">
        <v>49</v>
      </c>
      <c r="Y16" s="11" t="s">
        <v>63</v>
      </c>
      <c r="Z16" s="11" t="n">
        <v>2218</v>
      </c>
      <c r="AA16" s="11" t="n">
        <v>1636</v>
      </c>
      <c r="AB16" s="11" t="n">
        <v>582</v>
      </c>
      <c r="AC16" s="11" t="n">
        <v>0</v>
      </c>
      <c r="AD16" s="11" t="n">
        <v>1940</v>
      </c>
      <c r="AE16" s="11" t="n">
        <v>1363</v>
      </c>
      <c r="AF16" s="11" t="n">
        <v>577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5" t="n">
        <v>0.94</v>
      </c>
      <c r="AM16" s="11" t="n">
        <v>0</v>
      </c>
      <c r="AN16" s="11" t="n">
        <v>0</v>
      </c>
      <c r="AO16" s="11" t="n">
        <v>0</v>
      </c>
      <c r="AP16" s="11" t="n">
        <v>0</v>
      </c>
      <c r="AQ16" s="11" t="n">
        <v>0</v>
      </c>
    </row>
    <row r="17" customFormat="false" ht="16" hidden="false" customHeight="false" outlineLevel="0" collapsed="false">
      <c r="A17" s="11" t="s">
        <v>62</v>
      </c>
      <c r="B17" s="11"/>
      <c r="C17" s="11" t="n">
        <f aca="false">AL17&lt;0.5</f>
        <v>0</v>
      </c>
      <c r="D17" s="12" t="n">
        <f aca="false">COUNTIFS(S:S,S17,C:C,1)&gt;0</f>
        <v>0</v>
      </c>
      <c r="E17" s="12" t="n">
        <f aca="false">IFERROR(INDEX(LOHHLA!H:H,MATCH($S17,LOHHLA!$B:$B,0)),"na")</f>
        <v>0</v>
      </c>
      <c r="F17" s="12" t="n">
        <f aca="false">AND(D17&lt;&gt;E17,E17&lt;&gt;"na")</f>
        <v>0</v>
      </c>
      <c r="G17" s="12"/>
      <c r="H17" s="12"/>
      <c r="I17" s="13" t="str">
        <f aca="false">IFERROR(INDEX(LOHHLA!E:E,MATCH($S17,LOHHLA!$B:$B,0)),"na")</f>
        <v>            1.00</v>
      </c>
      <c r="J17" s="13" t="str">
        <f aca="false">IFERROR(INDEX(LOHHLA!F:F,MATCH($S17,LOHHLA!$B:$B,0)),"na")</f>
        <v>            2.14</v>
      </c>
      <c r="K17" s="14" t="n">
        <f aca="false">INDEX(HMFPurity!B:B,MATCH(A17,HMFPurity!A:A,0))</f>
        <v>0.52</v>
      </c>
      <c r="L17" s="15" t="n">
        <f aca="false">INDEX(HMFPurity!F:F,MATCH(A17,HMFPurity!A:A,0))</f>
        <v>3.45</v>
      </c>
      <c r="M17" s="15" t="n">
        <f aca="false">IFERROR(INDEX(LOHHLA!I:I,MATCH($S17,LOHHLA!$B:$B,0)),"na")</f>
        <v>3.554964133</v>
      </c>
      <c r="N17" s="14" t="n">
        <f aca="false">IFERROR(INDEX(LOHHLA!J:J,MATCH($S17,LOHHLA!$B:$B,0)),"na")</f>
        <v>0.54</v>
      </c>
      <c r="O17" s="16" t="n">
        <f aca="false">COUNTIFS(A:A,A17,W:W,0)</f>
        <v>0</v>
      </c>
      <c r="P17" s="16" t="str">
        <f aca="false">INDEX(LilacQC!D:D,MATCH(A17,LilacQC!C:C,0))</f>
        <v>PASS</v>
      </c>
      <c r="Q17" s="16"/>
      <c r="R17" s="16"/>
      <c r="S17" s="17" t="str">
        <f aca="false">A17&amp;MID(X17,1,1)</f>
        <v>CRUK0003_SU_T1-R1B</v>
      </c>
      <c r="T17" s="17" t="str">
        <f aca="false">IFERROR(IF(RIGHT(X17,1)="1",INDEX(LOHHLA!C:C,MATCH(S17,LOHHLA!B:B,0)),INDEX(LOHHLA!D:D,MATCH(S17,LOHHLA!B:B,0))),"HOM")</f>
        <v>hla_b_35_01_01_01</v>
      </c>
      <c r="U17" s="17" t="str">
        <f aca="false">IF(T17="HOM","HOM",UPPER(MID(T17,5,1))&amp;"*"&amp;MID(T17,7,2)&amp;":"&amp;MID(T17,10,2))</f>
        <v>B*35:01</v>
      </c>
      <c r="V17" s="17" t="s">
        <v>64</v>
      </c>
      <c r="W17" s="17" t="n">
        <f aca="false">U17=V17</f>
        <v>1</v>
      </c>
      <c r="X17" s="16" t="s">
        <v>51</v>
      </c>
      <c r="Y17" s="11" t="s">
        <v>64</v>
      </c>
      <c r="Z17" s="11" t="n">
        <v>2027</v>
      </c>
      <c r="AA17" s="11" t="n">
        <v>1406</v>
      </c>
      <c r="AB17" s="11" t="n">
        <v>621</v>
      </c>
      <c r="AC17" s="11" t="n">
        <v>0</v>
      </c>
      <c r="AD17" s="11" t="n">
        <v>2437</v>
      </c>
      <c r="AE17" s="11" t="n">
        <v>1805</v>
      </c>
      <c r="AF17" s="11" t="n">
        <v>632</v>
      </c>
      <c r="AG17" s="11" t="n">
        <v>0</v>
      </c>
      <c r="AH17" s="11" t="n">
        <v>0</v>
      </c>
      <c r="AI17" s="11" t="n">
        <v>0</v>
      </c>
      <c r="AJ17" s="11" t="n">
        <v>0</v>
      </c>
      <c r="AK17" s="11" t="n">
        <v>0</v>
      </c>
      <c r="AL17" s="15" t="n">
        <v>1.82</v>
      </c>
      <c r="AM17" s="11" t="n">
        <v>0</v>
      </c>
      <c r="AN17" s="11" t="n">
        <v>0</v>
      </c>
      <c r="AO17" s="11" t="n">
        <v>0</v>
      </c>
      <c r="AP17" s="11" t="n">
        <v>0</v>
      </c>
      <c r="AQ17" s="11" t="n">
        <v>0</v>
      </c>
    </row>
    <row r="18" customFormat="false" ht="16" hidden="false" customHeight="false" outlineLevel="0" collapsed="false">
      <c r="A18" s="11" t="s">
        <v>62</v>
      </c>
      <c r="B18" s="11"/>
      <c r="C18" s="11" t="n">
        <f aca="false">AL18&lt;0.5</f>
        <v>0</v>
      </c>
      <c r="D18" s="12" t="n">
        <f aca="false">COUNTIFS(S:S,S18,C:C,1)&gt;0</f>
        <v>0</v>
      </c>
      <c r="E18" s="12" t="n">
        <f aca="false">IFERROR(INDEX(LOHHLA!H:H,MATCH($S18,LOHHLA!$B:$B,0)),"na")</f>
        <v>0</v>
      </c>
      <c r="F18" s="12" t="n">
        <f aca="false">AND(D18&lt;&gt;E18,E18&lt;&gt;"na")</f>
        <v>0</v>
      </c>
      <c r="G18" s="12"/>
      <c r="H18" s="12"/>
      <c r="I18" s="13" t="str">
        <f aca="false">IFERROR(INDEX(LOHHLA!E:E,MATCH($S18,LOHHLA!$B:$B,0)),"na")</f>
        <v>            1.89</v>
      </c>
      <c r="J18" s="13" t="str">
        <f aca="false">IFERROR(INDEX(LOHHLA!F:F,MATCH($S18,LOHHLA!$B:$B,0)),"na")</f>
        <v>            1.12</v>
      </c>
      <c r="K18" s="14" t="n">
        <f aca="false">INDEX(HMFPurity!B:B,MATCH(A18,HMFPurity!A:A,0))</f>
        <v>0.52</v>
      </c>
      <c r="L18" s="15" t="n">
        <f aca="false">INDEX(HMFPurity!F:F,MATCH(A18,HMFPurity!A:A,0))</f>
        <v>3.45</v>
      </c>
      <c r="M18" s="15" t="n">
        <f aca="false">IFERROR(INDEX(LOHHLA!I:I,MATCH($S18,LOHHLA!$B:$B,0)),"na")</f>
        <v>3.554964133</v>
      </c>
      <c r="N18" s="14" t="n">
        <f aca="false">IFERROR(INDEX(LOHHLA!J:J,MATCH($S18,LOHHLA!$B:$B,0)),"na")</f>
        <v>0.54</v>
      </c>
      <c r="O18" s="16" t="n">
        <f aca="false">COUNTIFS(A:A,A18,W:W,0)</f>
        <v>0</v>
      </c>
      <c r="P18" s="16" t="str">
        <f aca="false">INDEX(LilacQC!D:D,MATCH(A18,LilacQC!C:C,0))</f>
        <v>PASS</v>
      </c>
      <c r="Q18" s="16"/>
      <c r="R18" s="16"/>
      <c r="S18" s="17" t="str">
        <f aca="false">A18&amp;MID(X18,1,1)</f>
        <v>CRUK0003_SU_T1-R1C</v>
      </c>
      <c r="T18" s="17" t="str">
        <f aca="false">IFERROR(IF(RIGHT(X18,1)="1",INDEX(LOHHLA!C:C,MATCH(S18,LOHHLA!B:B,0)),INDEX(LOHHLA!D:D,MATCH(S18,LOHHLA!B:B,0))),"HOM")</f>
        <v>hla_c_04_01_01_05</v>
      </c>
      <c r="U18" s="17" t="str">
        <f aca="false">IF(T18="HOM","HOM",UPPER(MID(T18,5,1))&amp;"*"&amp;MID(T18,7,2)&amp;":"&amp;MID(T18,10,2))</f>
        <v>C*04:01</v>
      </c>
      <c r="V18" s="17" t="s">
        <v>65</v>
      </c>
      <c r="W18" s="17" t="n">
        <f aca="false">U18=V18</f>
        <v>1</v>
      </c>
      <c r="X18" s="16" t="s">
        <v>52</v>
      </c>
      <c r="Y18" s="11" t="s">
        <v>65</v>
      </c>
      <c r="Z18" s="11" t="n">
        <v>1843</v>
      </c>
      <c r="AA18" s="11" t="n">
        <v>1340</v>
      </c>
      <c r="AB18" s="11" t="n">
        <v>503</v>
      </c>
      <c r="AC18" s="11" t="n">
        <v>0</v>
      </c>
      <c r="AD18" s="11" t="n">
        <v>2334</v>
      </c>
      <c r="AE18" s="11" t="n">
        <v>1812</v>
      </c>
      <c r="AF18" s="11" t="n">
        <v>522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5" t="n">
        <v>1.82</v>
      </c>
      <c r="AM18" s="11" t="n">
        <v>0</v>
      </c>
      <c r="AN18" s="11" t="n">
        <v>0</v>
      </c>
      <c r="AO18" s="11" t="n">
        <v>0</v>
      </c>
      <c r="AP18" s="11" t="n">
        <v>0</v>
      </c>
      <c r="AQ18" s="11" t="n">
        <v>0</v>
      </c>
    </row>
    <row r="19" customFormat="false" ht="16" hidden="false" customHeight="false" outlineLevel="0" collapsed="false">
      <c r="A19" s="11" t="s">
        <v>62</v>
      </c>
      <c r="B19" s="11"/>
      <c r="C19" s="11" t="n">
        <f aca="false">AL19&lt;0.5</f>
        <v>0</v>
      </c>
      <c r="D19" s="12" t="n">
        <f aca="false">COUNTIFS(S:S,S19,C:C,1)&gt;0</f>
        <v>0</v>
      </c>
      <c r="E19" s="12" t="n">
        <f aca="false">IFERROR(INDEX(LOHHLA!H:H,MATCH($S19,LOHHLA!$B:$B,0)),"na")</f>
        <v>0</v>
      </c>
      <c r="F19" s="12" t="n">
        <f aca="false">AND(D19&lt;&gt;E19,E19&lt;&gt;"na")</f>
        <v>0</v>
      </c>
      <c r="G19" s="12"/>
      <c r="H19" s="12"/>
      <c r="I19" s="13" t="str">
        <f aca="false">IFERROR(INDEX(LOHHLA!E:E,MATCH($S19,LOHHLA!$B:$B,0)),"na")</f>
        <v>            1.89</v>
      </c>
      <c r="J19" s="13" t="str">
        <f aca="false">IFERROR(INDEX(LOHHLA!F:F,MATCH($S19,LOHHLA!$B:$B,0)),"na")</f>
        <v>            1.12</v>
      </c>
      <c r="K19" s="14" t="n">
        <f aca="false">INDEX(HMFPurity!B:B,MATCH(A19,HMFPurity!A:A,0))</f>
        <v>0.52</v>
      </c>
      <c r="L19" s="15" t="n">
        <f aca="false">INDEX(HMFPurity!F:F,MATCH(A19,HMFPurity!A:A,0))</f>
        <v>3.45</v>
      </c>
      <c r="M19" s="15" t="n">
        <f aca="false">IFERROR(INDEX(LOHHLA!I:I,MATCH($S19,LOHHLA!$B:$B,0)),"na")</f>
        <v>3.554964133</v>
      </c>
      <c r="N19" s="14" t="n">
        <f aca="false">IFERROR(INDEX(LOHHLA!J:J,MATCH($S19,LOHHLA!$B:$B,0)),"na")</f>
        <v>0.54</v>
      </c>
      <c r="O19" s="16" t="n">
        <f aca="false">COUNTIFS(A:A,A19,W:W,0)</f>
        <v>0</v>
      </c>
      <c r="P19" s="16" t="str">
        <f aca="false">INDEX(LilacQC!D:D,MATCH(A19,LilacQC!C:C,0))</f>
        <v>PASS</v>
      </c>
      <c r="Q19" s="16"/>
      <c r="R19" s="16"/>
      <c r="S19" s="17" t="str">
        <f aca="false">A19&amp;MID(X19,1,1)</f>
        <v>CRUK0003_SU_T1-R1C</v>
      </c>
      <c r="T19" s="17" t="str">
        <f aca="false">IFERROR(IF(RIGHT(X19,1)="1",INDEX(LOHHLA!C:C,MATCH(S19,LOHHLA!B:B,0)),INDEX(LOHHLA!D:D,MATCH(S19,LOHHLA!B:B,0))),"HOM")</f>
        <v>hla_c_07_02_01_03</v>
      </c>
      <c r="U19" s="17" t="str">
        <f aca="false">IF(T19="HOM","HOM",UPPER(MID(T19,5,1))&amp;"*"&amp;MID(T19,7,2)&amp;":"&amp;MID(T19,10,2))</f>
        <v>C*07:02</v>
      </c>
      <c r="V19" s="17" t="s">
        <v>66</v>
      </c>
      <c r="W19" s="17" t="n">
        <f aca="false">U19=V19</f>
        <v>1</v>
      </c>
      <c r="X19" s="16" t="s">
        <v>54</v>
      </c>
      <c r="Y19" s="11" t="s">
        <v>66</v>
      </c>
      <c r="Z19" s="11" t="n">
        <v>2265</v>
      </c>
      <c r="AA19" s="11" t="n">
        <v>1721</v>
      </c>
      <c r="AB19" s="11" t="n">
        <v>544</v>
      </c>
      <c r="AC19" s="11" t="n">
        <v>0</v>
      </c>
      <c r="AD19" s="11" t="n">
        <v>1996</v>
      </c>
      <c r="AE19" s="11" t="n">
        <v>1453</v>
      </c>
      <c r="AF19" s="11" t="n">
        <v>543</v>
      </c>
      <c r="AG19" s="11" t="n">
        <v>0</v>
      </c>
      <c r="AH19" s="11" t="n">
        <v>0</v>
      </c>
      <c r="AI19" s="11" t="n">
        <v>0</v>
      </c>
      <c r="AJ19" s="11" t="n">
        <v>0</v>
      </c>
      <c r="AK19" s="11" t="n">
        <v>0</v>
      </c>
      <c r="AL19" s="15" t="n">
        <v>0.94</v>
      </c>
      <c r="AM19" s="11" t="n">
        <v>0</v>
      </c>
      <c r="AN19" s="11" t="n">
        <v>0</v>
      </c>
      <c r="AO19" s="11" t="n">
        <v>0</v>
      </c>
      <c r="AP19" s="11" t="n">
        <v>0</v>
      </c>
      <c r="AQ19" s="11" t="n">
        <v>0</v>
      </c>
    </row>
    <row r="20" customFormat="false" ht="16" hidden="false" customHeight="false" outlineLevel="0" collapsed="false">
      <c r="A20" s="11" t="s">
        <v>67</v>
      </c>
      <c r="B20" s="11"/>
      <c r="C20" s="11" t="n">
        <f aca="false">AL20&lt;0.5</f>
        <v>0</v>
      </c>
      <c r="D20" s="12" t="n">
        <f aca="false">COUNTIFS(S:S,S20,C:C,1)&gt;0</f>
        <v>1</v>
      </c>
      <c r="E20" s="12" t="n">
        <f aca="false">IFERROR(INDEX(LOHHLA!H:H,MATCH($S20,LOHHLA!$B:$B,0)),"na")</f>
        <v>0</v>
      </c>
      <c r="F20" s="12" t="n">
        <f aca="false">AND(D20&lt;&gt;E20,E20&lt;&gt;"na")</f>
        <v>1</v>
      </c>
      <c r="G20" s="12" t="s">
        <v>68</v>
      </c>
      <c r="H20" s="12" t="s">
        <v>69</v>
      </c>
      <c r="I20" s="13" t="str">
        <f aca="false">IFERROR(INDEX(LOHHLA!E:E,MATCH($S20,LOHHLA!$B:$B,0)),"na")</f>
        <v>            3.20</v>
      </c>
      <c r="J20" s="13" t="str">
        <f aca="false">IFERROR(INDEX(LOHHLA!F:F,MATCH($S20,LOHHLA!$B:$B,0)),"na")</f>
        <v>            1.24</v>
      </c>
      <c r="K20" s="14" t="n">
        <f aca="false">INDEX(HMFPurity!B:B,MATCH(A20,HMFPurity!A:A,0))</f>
        <v>0.21</v>
      </c>
      <c r="L20" s="15" t="n">
        <f aca="false">INDEX(HMFPurity!F:F,MATCH(A20,HMFPurity!A:A,0))</f>
        <v>3.6581</v>
      </c>
      <c r="M20" s="15" t="n">
        <f aca="false">IFERROR(INDEX(LOHHLA!I:I,MATCH($S20,LOHHLA!$B:$B,0)),"na")</f>
        <v>2.903005342</v>
      </c>
      <c r="N20" s="14" t="n">
        <f aca="false">IFERROR(INDEX(LOHHLA!J:J,MATCH($S20,LOHHLA!$B:$B,0)),"na")</f>
        <v>0.23</v>
      </c>
      <c r="O20" s="16" t="n">
        <f aca="false">COUNTIFS(A:A,A20,W:W,0)</f>
        <v>2</v>
      </c>
      <c r="P20" s="16" t="str">
        <f aca="false">INDEX(LilacQC!D:D,MATCH(A20,LilacQC!C:C,0))</f>
        <v>PASS</v>
      </c>
      <c r="Q20" s="16"/>
      <c r="R20" s="16"/>
      <c r="S20" s="17" t="str">
        <f aca="false">A20&amp;MID(X20,1,1)</f>
        <v>CRUK0004_SU_T1-R1A</v>
      </c>
      <c r="T20" s="17" t="str">
        <f aca="false">IFERROR(IF(RIGHT(X20,1)="1",INDEX(LOHHLA!C:C,MATCH(S20,LOHHLA!B:B,0)),INDEX(LOHHLA!D:D,MATCH(S20,LOHHLA!B:B,0))),"HOM")</f>
        <v>hla_a_01_01_01_01</v>
      </c>
      <c r="U20" s="17" t="str">
        <f aca="false">IF(T20="HOM","HOM",UPPER(MID(T20,5,1))&amp;"*"&amp;MID(T20,7,2)&amp;":"&amp;MID(T20,10,2))</f>
        <v>A*01:01</v>
      </c>
      <c r="V20" s="17" t="s">
        <v>44</v>
      </c>
      <c r="W20" s="17" t="n">
        <f aca="false">U20=V20</f>
        <v>1</v>
      </c>
      <c r="X20" s="16" t="s">
        <v>45</v>
      </c>
      <c r="Y20" s="11" t="s">
        <v>44</v>
      </c>
      <c r="Z20" s="11" t="n">
        <v>2848</v>
      </c>
      <c r="AA20" s="11" t="n">
        <v>1815</v>
      </c>
      <c r="AB20" s="11" t="n">
        <v>1033</v>
      </c>
      <c r="AC20" s="11" t="n">
        <v>0</v>
      </c>
      <c r="AD20" s="11" t="n">
        <v>2719</v>
      </c>
      <c r="AE20" s="11" t="n">
        <v>1794</v>
      </c>
      <c r="AF20" s="11" t="n">
        <v>925</v>
      </c>
      <c r="AG20" s="11" t="n">
        <v>0</v>
      </c>
      <c r="AH20" s="11" t="n">
        <v>0</v>
      </c>
      <c r="AI20" s="11" t="n">
        <v>0</v>
      </c>
      <c r="AJ20" s="11" t="n">
        <v>0</v>
      </c>
      <c r="AK20" s="11" t="n">
        <v>0</v>
      </c>
      <c r="AL20" s="15" t="n">
        <v>1.68</v>
      </c>
      <c r="AM20" s="11" t="n">
        <v>0</v>
      </c>
      <c r="AN20" s="11" t="n">
        <v>0</v>
      </c>
      <c r="AO20" s="11" t="n">
        <v>0</v>
      </c>
      <c r="AP20" s="11" t="n">
        <v>0</v>
      </c>
      <c r="AQ20" s="11" t="n">
        <v>0</v>
      </c>
    </row>
    <row r="21" customFormat="false" ht="16" hidden="false" customHeight="false" outlineLevel="0" collapsed="false">
      <c r="A21" s="11" t="s">
        <v>67</v>
      </c>
      <c r="B21" s="11"/>
      <c r="C21" s="11" t="n">
        <f aca="false">AL21&lt;0.5</f>
        <v>1</v>
      </c>
      <c r="D21" s="12" t="n">
        <f aca="false">COUNTIFS(S:S,S21,C:C,1)&gt;0</f>
        <v>1</v>
      </c>
      <c r="E21" s="12" t="n">
        <f aca="false">IFERROR(INDEX(LOHHLA!H:H,MATCH($S21,LOHHLA!$B:$B,0)),"na")</f>
        <v>0</v>
      </c>
      <c r="F21" s="12" t="n">
        <f aca="false">AND(D21&lt;&gt;E21,E21&lt;&gt;"na")</f>
        <v>1</v>
      </c>
      <c r="G21" s="12" t="s">
        <v>68</v>
      </c>
      <c r="H21" s="12" t="s">
        <v>69</v>
      </c>
      <c r="I21" s="13" t="str">
        <f aca="false">IFERROR(INDEX(LOHHLA!E:E,MATCH($S21,LOHHLA!$B:$B,0)),"na")</f>
        <v>            3.20</v>
      </c>
      <c r="J21" s="13" t="str">
        <f aca="false">IFERROR(INDEX(LOHHLA!F:F,MATCH($S21,LOHHLA!$B:$B,0)),"na")</f>
        <v>            1.24</v>
      </c>
      <c r="K21" s="14" t="n">
        <f aca="false">INDEX(HMFPurity!B:B,MATCH(A21,HMFPurity!A:A,0))</f>
        <v>0.21</v>
      </c>
      <c r="L21" s="15" t="n">
        <f aca="false">INDEX(HMFPurity!F:F,MATCH(A21,HMFPurity!A:A,0))</f>
        <v>3.6581</v>
      </c>
      <c r="M21" s="15" t="n">
        <f aca="false">IFERROR(INDEX(LOHHLA!I:I,MATCH($S21,LOHHLA!$B:$B,0)),"na")</f>
        <v>2.903005342</v>
      </c>
      <c r="N21" s="14" t="n">
        <f aca="false">IFERROR(INDEX(LOHHLA!J:J,MATCH($S21,LOHHLA!$B:$B,0)),"na")</f>
        <v>0.23</v>
      </c>
      <c r="O21" s="16" t="n">
        <f aca="false">COUNTIFS(A:A,A21,W:W,0)</f>
        <v>2</v>
      </c>
      <c r="P21" s="16" t="str">
        <f aca="false">INDEX(LilacQC!D:D,MATCH(A21,LilacQC!C:C,0))</f>
        <v>PASS</v>
      </c>
      <c r="Q21" s="16"/>
      <c r="R21" s="16"/>
      <c r="S21" s="17" t="str">
        <f aca="false">A21&amp;MID(X21,1,1)</f>
        <v>CRUK0004_SU_T1-R1A</v>
      </c>
      <c r="T21" s="17" t="str">
        <f aca="false">IFERROR(IF(RIGHT(X21,1)="1",INDEX(LOHHLA!C:C,MATCH(S21,LOHHLA!B:B,0)),INDEX(LOHHLA!D:D,MATCH(S21,LOHHLA!B:B,0))),"HOM")</f>
        <v>hla_a_02_01_01_01</v>
      </c>
      <c r="U21" s="17" t="str">
        <f aca="false">IF(T21="HOM","HOM",UPPER(MID(T21,5,1))&amp;"*"&amp;MID(T21,7,2)&amp;":"&amp;MID(T21,10,2))</f>
        <v>A*02:01</v>
      </c>
      <c r="V21" s="17" t="s">
        <v>56</v>
      </c>
      <c r="W21" s="17" t="n">
        <f aca="false">U21=V21</f>
        <v>1</v>
      </c>
      <c r="X21" s="16" t="s">
        <v>47</v>
      </c>
      <c r="Y21" s="11" t="s">
        <v>56</v>
      </c>
      <c r="Z21" s="11" t="n">
        <v>2340</v>
      </c>
      <c r="AA21" s="11" t="n">
        <v>1355</v>
      </c>
      <c r="AB21" s="11" t="n">
        <v>985</v>
      </c>
      <c r="AC21" s="11" t="n">
        <v>0</v>
      </c>
      <c r="AD21" s="11" t="n">
        <v>1932</v>
      </c>
      <c r="AE21" s="11" t="n">
        <v>1048</v>
      </c>
      <c r="AF21" s="11" t="n">
        <v>884</v>
      </c>
      <c r="AG21" s="11" t="n">
        <v>0</v>
      </c>
      <c r="AH21" s="11" t="n">
        <v>0</v>
      </c>
      <c r="AI21" s="11" t="n">
        <v>0</v>
      </c>
      <c r="AJ21" s="11" t="n">
        <v>0</v>
      </c>
      <c r="AK21" s="11" t="n">
        <v>0</v>
      </c>
      <c r="AL21" s="15" t="n">
        <v>0.38</v>
      </c>
      <c r="AM21" s="11" t="n">
        <v>0</v>
      </c>
      <c r="AN21" s="11" t="n">
        <v>0</v>
      </c>
      <c r="AO21" s="11" t="n">
        <v>0</v>
      </c>
      <c r="AP21" s="11" t="n">
        <v>0</v>
      </c>
      <c r="AQ21" s="11" t="n">
        <v>0</v>
      </c>
    </row>
    <row r="22" customFormat="false" ht="16" hidden="false" customHeight="false" outlineLevel="0" collapsed="false">
      <c r="A22" s="11" t="s">
        <v>67</v>
      </c>
      <c r="B22" s="11"/>
      <c r="C22" s="11" t="n">
        <f aca="false">AL22&lt;0.5</f>
        <v>1</v>
      </c>
      <c r="D22" s="12" t="n">
        <f aca="false">COUNTIFS(S:S,S22,C:C,1)&gt;0</f>
        <v>1</v>
      </c>
      <c r="E22" s="12" t="n">
        <f aca="false">IFERROR(INDEX(LOHHLA!H:H,MATCH($S22,LOHHLA!$B:$B,0)),"na")</f>
        <v>0</v>
      </c>
      <c r="F22" s="12" t="n">
        <f aca="false">AND(D22&lt;&gt;E22,E22&lt;&gt;"na")</f>
        <v>1</v>
      </c>
      <c r="G22" s="12" t="s">
        <v>68</v>
      </c>
      <c r="H22" s="12" t="s">
        <v>69</v>
      </c>
      <c r="I22" s="13" t="str">
        <f aca="false">IFERROR(INDEX(LOHHLA!E:E,MATCH($S22,LOHHLA!$B:$B,0)),"na")</f>
        <v>            1.77</v>
      </c>
      <c r="J22" s="13" t="str">
        <f aca="false">IFERROR(INDEX(LOHHLA!F:F,MATCH($S22,LOHHLA!$B:$B,0)),"na")</f>
        <v>            3.07</v>
      </c>
      <c r="K22" s="14" t="n">
        <f aca="false">INDEX(HMFPurity!B:B,MATCH(A22,HMFPurity!A:A,0))</f>
        <v>0.21</v>
      </c>
      <c r="L22" s="15" t="n">
        <f aca="false">INDEX(HMFPurity!F:F,MATCH(A22,HMFPurity!A:A,0))</f>
        <v>3.6581</v>
      </c>
      <c r="M22" s="15" t="n">
        <f aca="false">IFERROR(INDEX(LOHHLA!I:I,MATCH($S22,LOHHLA!$B:$B,0)),"na")</f>
        <v>2.903005342</v>
      </c>
      <c r="N22" s="14" t="n">
        <f aca="false">IFERROR(INDEX(LOHHLA!J:J,MATCH($S22,LOHHLA!$B:$B,0)),"na")</f>
        <v>0.23</v>
      </c>
      <c r="O22" s="16" t="n">
        <f aca="false">COUNTIFS(A:A,A22,W:W,0)</f>
        <v>2</v>
      </c>
      <c r="P22" s="16" t="str">
        <f aca="false">INDEX(LilacQC!D:D,MATCH(A22,LilacQC!C:C,0))</f>
        <v>PASS</v>
      </c>
      <c r="Q22" s="16"/>
      <c r="R22" s="16"/>
      <c r="S22" s="17" t="str">
        <f aca="false">A22&amp;MID(X22,1,1)</f>
        <v>CRUK0004_SU_T1-R1B</v>
      </c>
      <c r="T22" s="17" t="str">
        <f aca="false">IFERROR(IF(RIGHT(X22,1)="1",INDEX(LOHHLA!C:C,MATCH(S22,LOHHLA!B:B,0)),INDEX(LOHHLA!D:D,MATCH(S22,LOHHLA!B:B,0))),"HOM")</f>
        <v>hla_b_08_01_01</v>
      </c>
      <c r="U22" s="17" t="str">
        <f aca="false">IF(T22="HOM","HOM",UPPER(MID(T22,5,1))&amp;"*"&amp;MID(T22,7,2)&amp;":"&amp;MID(T22,10,2))</f>
        <v>B*08:01</v>
      </c>
      <c r="V22" s="17" t="s">
        <v>58</v>
      </c>
      <c r="W22" s="17" t="n">
        <f aca="false">U22=V22</f>
        <v>1</v>
      </c>
      <c r="X22" s="16" t="s">
        <v>49</v>
      </c>
      <c r="Y22" s="11" t="s">
        <v>58</v>
      </c>
      <c r="Z22" s="11" t="n">
        <v>2219</v>
      </c>
      <c r="AA22" s="11" t="n">
        <v>1664</v>
      </c>
      <c r="AB22" s="11" t="n">
        <v>555</v>
      </c>
      <c r="AC22" s="11" t="n">
        <v>0</v>
      </c>
      <c r="AD22" s="11" t="n">
        <v>1900</v>
      </c>
      <c r="AE22" s="11" t="n">
        <v>1406</v>
      </c>
      <c r="AF22" s="11" t="n">
        <v>494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5" t="n">
        <v>0.38</v>
      </c>
      <c r="AM22" s="11" t="n">
        <v>0</v>
      </c>
      <c r="AN22" s="11" t="n">
        <v>0</v>
      </c>
      <c r="AO22" s="11" t="n">
        <v>0</v>
      </c>
      <c r="AP22" s="11" t="n">
        <v>0</v>
      </c>
      <c r="AQ22" s="11" t="n">
        <v>0</v>
      </c>
    </row>
    <row r="23" customFormat="false" ht="16" hidden="false" customHeight="false" outlineLevel="0" collapsed="false">
      <c r="A23" s="11" t="s">
        <v>67</v>
      </c>
      <c r="B23" s="11"/>
      <c r="C23" s="11" t="n">
        <f aca="false">AL23&lt;0.5</f>
        <v>0</v>
      </c>
      <c r="D23" s="12" t="n">
        <f aca="false">COUNTIFS(S:S,S23,C:C,1)&gt;0</f>
        <v>1</v>
      </c>
      <c r="E23" s="12" t="n">
        <f aca="false">IFERROR(INDEX(LOHHLA!H:H,MATCH($S23,LOHHLA!$B:$B,0)),"na")</f>
        <v>0</v>
      </c>
      <c r="F23" s="12" t="n">
        <f aca="false">AND(D23&lt;&gt;E23,E23&lt;&gt;"na")</f>
        <v>1</v>
      </c>
      <c r="G23" s="12" t="s">
        <v>68</v>
      </c>
      <c r="H23" s="12" t="s">
        <v>69</v>
      </c>
      <c r="I23" s="13" t="str">
        <f aca="false">IFERROR(INDEX(LOHHLA!E:E,MATCH($S23,LOHHLA!$B:$B,0)),"na")</f>
        <v>            1.77</v>
      </c>
      <c r="J23" s="13" t="str">
        <f aca="false">IFERROR(INDEX(LOHHLA!F:F,MATCH($S23,LOHHLA!$B:$B,0)),"na")</f>
        <v>            3.07</v>
      </c>
      <c r="K23" s="14" t="n">
        <f aca="false">INDEX(HMFPurity!B:B,MATCH(A23,HMFPurity!A:A,0))</f>
        <v>0.21</v>
      </c>
      <c r="L23" s="15" t="n">
        <f aca="false">INDEX(HMFPurity!F:F,MATCH(A23,HMFPurity!A:A,0))</f>
        <v>3.6581</v>
      </c>
      <c r="M23" s="15" t="n">
        <f aca="false">IFERROR(INDEX(LOHHLA!I:I,MATCH($S23,LOHHLA!$B:$B,0)),"na")</f>
        <v>2.903005342</v>
      </c>
      <c r="N23" s="14" t="n">
        <f aca="false">IFERROR(INDEX(LOHHLA!J:J,MATCH($S23,LOHHLA!$B:$B,0)),"na")</f>
        <v>0.23</v>
      </c>
      <c r="O23" s="16" t="n">
        <f aca="false">COUNTIFS(A:A,A23,W:W,0)</f>
        <v>2</v>
      </c>
      <c r="P23" s="16" t="str">
        <f aca="false">INDEX(LilacQC!D:D,MATCH(A23,LilacQC!C:C,0))</f>
        <v>PASS</v>
      </c>
      <c r="Q23" s="16"/>
      <c r="R23" s="16"/>
      <c r="S23" s="17" t="str">
        <f aca="false">A23&amp;MID(X23,1,1)</f>
        <v>CRUK0004_SU_T1-R1B</v>
      </c>
      <c r="T23" s="17" t="str">
        <f aca="false">IFERROR(IF(RIGHT(X23,1)="1",INDEX(LOHHLA!C:C,MATCH(S23,LOHHLA!B:B,0)),INDEX(LOHHLA!D:D,MATCH(S23,LOHHLA!B:B,0))),"HOM")</f>
        <v>hla_b_58_01_01</v>
      </c>
      <c r="U23" s="17" t="str">
        <f aca="false">IF(T23="HOM","HOM",UPPER(MID(T23,5,1))&amp;"*"&amp;MID(T23,7,2)&amp;":"&amp;MID(T23,10,2))</f>
        <v>B*58:01</v>
      </c>
      <c r="V23" s="17" t="s">
        <v>70</v>
      </c>
      <c r="W23" s="17" t="n">
        <f aca="false">U23=V23</f>
        <v>1</v>
      </c>
      <c r="X23" s="16" t="s">
        <v>51</v>
      </c>
      <c r="Y23" s="11" t="s">
        <v>70</v>
      </c>
      <c r="Z23" s="11" t="n">
        <v>2026</v>
      </c>
      <c r="AA23" s="11" t="n">
        <v>1428</v>
      </c>
      <c r="AB23" s="11" t="n">
        <v>598</v>
      </c>
      <c r="AC23" s="11" t="n">
        <v>0</v>
      </c>
      <c r="AD23" s="11" t="n">
        <v>1990</v>
      </c>
      <c r="AE23" s="11" t="n">
        <v>1449</v>
      </c>
      <c r="AF23" s="11" t="n">
        <v>541</v>
      </c>
      <c r="AG23" s="11" t="n">
        <v>0</v>
      </c>
      <c r="AH23" s="11" t="n">
        <v>0</v>
      </c>
      <c r="AI23" s="11" t="n">
        <v>0</v>
      </c>
      <c r="AJ23" s="11" t="n">
        <v>0</v>
      </c>
      <c r="AK23" s="11" t="n">
        <v>0</v>
      </c>
      <c r="AL23" s="15" t="n">
        <v>1.68</v>
      </c>
      <c r="AM23" s="11" t="n">
        <v>0</v>
      </c>
      <c r="AN23" s="11" t="n">
        <v>0</v>
      </c>
      <c r="AO23" s="11" t="n">
        <v>0</v>
      </c>
      <c r="AP23" s="11" t="n">
        <v>0</v>
      </c>
      <c r="AQ23" s="11" t="n">
        <v>0</v>
      </c>
    </row>
    <row r="24" customFormat="false" ht="16" hidden="false" customHeight="false" outlineLevel="0" collapsed="false">
      <c r="A24" s="11" t="s">
        <v>67</v>
      </c>
      <c r="B24" s="11"/>
      <c r="C24" s="11" t="n">
        <f aca="false">AL24&lt;0.5</f>
        <v>1</v>
      </c>
      <c r="D24" s="12" t="n">
        <f aca="false">COUNTIFS(S:S,S24,C:C,1)&gt;0</f>
        <v>1</v>
      </c>
      <c r="E24" s="12" t="str">
        <f aca="false">IFERROR(INDEX(LOHHLA!H:H,MATCH($S24,LOHHLA!$B:$B,0)),"na")</f>
        <v>na</v>
      </c>
      <c r="F24" s="12" t="n">
        <f aca="false">AND(D24&lt;&gt;E24,E24&lt;&gt;"na")</f>
        <v>0</v>
      </c>
      <c r="G24" s="12"/>
      <c r="H24" s="12"/>
      <c r="I24" s="13" t="str">
        <f aca="false">IFERROR(INDEX(LOHHLA!E:E,MATCH($S24,LOHHLA!$B:$B,0)),"na")</f>
        <v>na</v>
      </c>
      <c r="J24" s="13" t="str">
        <f aca="false">IFERROR(INDEX(LOHHLA!F:F,MATCH($S24,LOHHLA!$B:$B,0)),"na")</f>
        <v>na</v>
      </c>
      <c r="K24" s="14" t="n">
        <f aca="false">INDEX(HMFPurity!B:B,MATCH(A24,HMFPurity!A:A,0))</f>
        <v>0.21</v>
      </c>
      <c r="L24" s="15" t="n">
        <f aca="false">INDEX(HMFPurity!F:F,MATCH(A24,HMFPurity!A:A,0))</f>
        <v>3.6581</v>
      </c>
      <c r="M24" s="15" t="str">
        <f aca="false">IFERROR(INDEX(LOHHLA!I:I,MATCH($S24,LOHHLA!$B:$B,0)),"na")</f>
        <v>na</v>
      </c>
      <c r="N24" s="14" t="str">
        <f aca="false">IFERROR(INDEX(LOHHLA!J:J,MATCH($S24,LOHHLA!$B:$B,0)),"na")</f>
        <v>na</v>
      </c>
      <c r="O24" s="16" t="n">
        <f aca="false">COUNTIFS(A:A,A24,W:W,0)</f>
        <v>2</v>
      </c>
      <c r="P24" s="16" t="str">
        <f aca="false">INDEX(LilacQC!D:D,MATCH(A24,LilacQC!C:C,0))</f>
        <v>PASS</v>
      </c>
      <c r="Q24" s="16" t="s">
        <v>71</v>
      </c>
      <c r="R24" s="16" t="s">
        <v>72</v>
      </c>
      <c r="S24" s="17" t="str">
        <f aca="false">A24&amp;MID(X24,1,1)</f>
        <v>CRUK0004_SU_T1-R1C</v>
      </c>
      <c r="T24" s="17" t="str">
        <f aca="false">IFERROR(IF(RIGHT(X24,1)="1",INDEX(LOHHLA!C:C,MATCH(S24,LOHHLA!B:B,0)),INDEX(LOHHLA!D:D,MATCH(S24,LOHHLA!B:B,0))),"HOM")</f>
        <v>HOM</v>
      </c>
      <c r="U24" s="17" t="str">
        <f aca="false">IF(T24="HOM","HOM",UPPER(MID(T24,5,1))&amp;"*"&amp;MID(T24,7,2)&amp;":"&amp;MID(T24,10,2))</f>
        <v>HOM</v>
      </c>
      <c r="V24" s="17" t="s">
        <v>61</v>
      </c>
      <c r="W24" s="17" t="n">
        <f aca="false">U24=V24</f>
        <v>0</v>
      </c>
      <c r="X24" s="16" t="s">
        <v>52</v>
      </c>
      <c r="Y24" s="11" t="s">
        <v>61</v>
      </c>
      <c r="Z24" s="11" t="n">
        <v>2388</v>
      </c>
      <c r="AA24" s="11" t="n">
        <v>159</v>
      </c>
      <c r="AB24" s="11" t="n">
        <v>2229</v>
      </c>
      <c r="AC24" s="11" t="n">
        <v>0</v>
      </c>
      <c r="AD24" s="11" t="n">
        <v>2125</v>
      </c>
      <c r="AE24" s="11" t="n">
        <v>147</v>
      </c>
      <c r="AF24" s="11" t="n">
        <v>1978</v>
      </c>
      <c r="AG24" s="11" t="n">
        <v>0</v>
      </c>
      <c r="AH24" s="11" t="n">
        <v>0</v>
      </c>
      <c r="AI24" s="11" t="n">
        <v>0</v>
      </c>
      <c r="AJ24" s="11" t="n">
        <v>0</v>
      </c>
      <c r="AK24" s="11" t="n">
        <v>0</v>
      </c>
      <c r="AL24" s="15" t="n">
        <v>0.38</v>
      </c>
      <c r="AM24" s="11" t="n">
        <v>0</v>
      </c>
      <c r="AN24" s="11" t="n">
        <v>0</v>
      </c>
      <c r="AO24" s="11" t="n">
        <v>0</v>
      </c>
      <c r="AP24" s="11" t="n">
        <v>0</v>
      </c>
      <c r="AQ24" s="11" t="n">
        <v>0</v>
      </c>
    </row>
    <row r="25" customFormat="false" ht="16" hidden="false" customHeight="false" outlineLevel="0" collapsed="false">
      <c r="A25" s="11" t="s">
        <v>67</v>
      </c>
      <c r="B25" s="11"/>
      <c r="C25" s="11" t="n">
        <f aca="false">AL25&lt;0.5</f>
        <v>0</v>
      </c>
      <c r="D25" s="12" t="n">
        <f aca="false">COUNTIFS(S:S,S25,C:C,1)&gt;0</f>
        <v>1</v>
      </c>
      <c r="E25" s="12" t="str">
        <f aca="false">IFERROR(INDEX(LOHHLA!H:H,MATCH($S25,LOHHLA!$B:$B,0)),"na")</f>
        <v>na</v>
      </c>
      <c r="F25" s="12" t="n">
        <f aca="false">AND(D25&lt;&gt;E25,E25&lt;&gt;"na")</f>
        <v>0</v>
      </c>
      <c r="G25" s="12"/>
      <c r="H25" s="12"/>
      <c r="I25" s="13" t="str">
        <f aca="false">IFERROR(INDEX(LOHHLA!E:E,MATCH($S25,LOHHLA!$B:$B,0)),"na")</f>
        <v>na</v>
      </c>
      <c r="J25" s="13" t="str">
        <f aca="false">IFERROR(INDEX(LOHHLA!F:F,MATCH($S25,LOHHLA!$B:$B,0)),"na")</f>
        <v>na</v>
      </c>
      <c r="K25" s="14" t="n">
        <f aca="false">INDEX(HMFPurity!B:B,MATCH(A25,HMFPurity!A:A,0))</f>
        <v>0.21</v>
      </c>
      <c r="L25" s="15" t="n">
        <f aca="false">INDEX(HMFPurity!F:F,MATCH(A25,HMFPurity!A:A,0))</f>
        <v>3.6581</v>
      </c>
      <c r="M25" s="15" t="str">
        <f aca="false">IFERROR(INDEX(LOHHLA!I:I,MATCH($S25,LOHHLA!$B:$B,0)),"na")</f>
        <v>na</v>
      </c>
      <c r="N25" s="14" t="str">
        <f aca="false">IFERROR(INDEX(LOHHLA!J:J,MATCH($S25,LOHHLA!$B:$B,0)),"na")</f>
        <v>na</v>
      </c>
      <c r="O25" s="16" t="n">
        <f aca="false">COUNTIFS(A:A,A25,W:W,0)</f>
        <v>2</v>
      </c>
      <c r="P25" s="16" t="str">
        <f aca="false">INDEX(LilacQC!D:D,MATCH(A25,LilacQC!C:C,0))</f>
        <v>PASS</v>
      </c>
      <c r="Q25" s="16" t="s">
        <v>71</v>
      </c>
      <c r="R25" s="16" t="s">
        <v>72</v>
      </c>
      <c r="S25" s="17" t="str">
        <f aca="false">A25&amp;MID(X25,1,1)</f>
        <v>CRUK0004_SU_T1-R1C</v>
      </c>
      <c r="T25" s="17" t="str">
        <f aca="false">IFERROR(IF(RIGHT(X25,1)="1",INDEX(LOHHLA!C:C,MATCH(S25,LOHHLA!B:B,0)),INDEX(LOHHLA!D:D,MATCH(S25,LOHHLA!B:B,0))),"HOM")</f>
        <v>HOM</v>
      </c>
      <c r="U25" s="17" t="str">
        <f aca="false">IF(T25="HOM","HOM",UPPER(MID(T25,5,1))&amp;"*"&amp;MID(T25,7,2)&amp;":"&amp;MID(T25,10,2))</f>
        <v>HOM</v>
      </c>
      <c r="V25" s="17" t="s">
        <v>73</v>
      </c>
      <c r="W25" s="17" t="n">
        <f aca="false">U25=V25</f>
        <v>0</v>
      </c>
      <c r="X25" s="16" t="s">
        <v>54</v>
      </c>
      <c r="Y25" s="11" t="s">
        <v>73</v>
      </c>
      <c r="Z25" s="11" t="n">
        <v>2321</v>
      </c>
      <c r="AA25" s="11" t="n">
        <v>139</v>
      </c>
      <c r="AB25" s="11" t="n">
        <v>2182</v>
      </c>
      <c r="AC25" s="11" t="n">
        <v>0</v>
      </c>
      <c r="AD25" s="11" t="n">
        <v>2097</v>
      </c>
      <c r="AE25" s="11" t="n">
        <v>165</v>
      </c>
      <c r="AF25" s="11" t="n">
        <v>1932</v>
      </c>
      <c r="AG25" s="11" t="n">
        <v>0</v>
      </c>
      <c r="AH25" s="11" t="n">
        <v>0</v>
      </c>
      <c r="AI25" s="11" t="n">
        <v>0</v>
      </c>
      <c r="AJ25" s="11" t="n">
        <v>0</v>
      </c>
      <c r="AK25" s="11" t="n">
        <v>0</v>
      </c>
      <c r="AL25" s="15" t="n">
        <v>1.68</v>
      </c>
      <c r="AM25" s="11" t="n">
        <v>0</v>
      </c>
      <c r="AN25" s="11" t="n">
        <v>0</v>
      </c>
      <c r="AO25" s="11" t="n">
        <v>0</v>
      </c>
      <c r="AP25" s="11" t="n">
        <v>0</v>
      </c>
      <c r="AQ25" s="11" t="n">
        <v>0</v>
      </c>
    </row>
    <row r="26" customFormat="false" ht="16" hidden="false" customHeight="false" outlineLevel="0" collapsed="false">
      <c r="A26" s="11" t="s">
        <v>74</v>
      </c>
      <c r="B26" s="11"/>
      <c r="C26" s="11" t="n">
        <f aca="false">AL26&lt;0.5</f>
        <v>0</v>
      </c>
      <c r="D26" s="12" t="n">
        <f aca="false">COUNTIFS(S:S,S26,C:C,1)&gt;0</f>
        <v>0</v>
      </c>
      <c r="E26" s="12" t="n">
        <f aca="false">IFERROR(INDEX(LOHHLA!H:H,MATCH($S26,LOHHLA!$B:$B,0)),"na")</f>
        <v>0</v>
      </c>
      <c r="F26" s="12" t="n">
        <f aca="false">AND(D26&lt;&gt;E26,E26&lt;&gt;"na")</f>
        <v>0</v>
      </c>
      <c r="G26" s="12"/>
      <c r="H26" s="12"/>
      <c r="I26" s="13" t="str">
        <f aca="false">IFERROR(INDEX(LOHHLA!E:E,MATCH($S26,LOHHLA!$B:$B,0)),"na")</f>
        <v>            1.93</v>
      </c>
      <c r="J26" s="13" t="str">
        <f aca="false">IFERROR(INDEX(LOHHLA!F:F,MATCH($S26,LOHHLA!$B:$B,0)),"na")</f>
        <v>            1.71</v>
      </c>
      <c r="K26" s="14" t="n">
        <f aca="false">INDEX(HMFPurity!B:B,MATCH(A26,HMFPurity!A:A,0))</f>
        <v>0.2</v>
      </c>
      <c r="L26" s="15" t="n">
        <f aca="false">INDEX(HMFPurity!F:F,MATCH(A26,HMFPurity!A:A,0))</f>
        <v>4.45</v>
      </c>
      <c r="M26" s="15" t="n">
        <f aca="false">IFERROR(INDEX(LOHHLA!I:I,MATCH($S26,LOHHLA!$B:$B,0)),"na")</f>
        <v>3.146808094</v>
      </c>
      <c r="N26" s="14" t="n">
        <f aca="false">IFERROR(INDEX(LOHHLA!J:J,MATCH($S26,LOHHLA!$B:$B,0)),"na")</f>
        <v>0.14</v>
      </c>
      <c r="O26" s="16" t="n">
        <f aca="false">COUNTIFS(A:A,A26,W:W,0)</f>
        <v>1</v>
      </c>
      <c r="P26" s="16" t="str">
        <f aca="false">INDEX(LilacQC!D:D,MATCH(A26,LilacQC!C:C,0))</f>
        <v>PASS</v>
      </c>
      <c r="Q26" s="16"/>
      <c r="R26" s="16"/>
      <c r="S26" s="17" t="str">
        <f aca="false">A26&amp;MID(X26,1,1)</f>
        <v>CRUK0005_SU_T1-R1A</v>
      </c>
      <c r="T26" s="17" t="str">
        <f aca="false">IFERROR(IF(RIGHT(X26,1)="1",INDEX(LOHHLA!C:C,MATCH(S26,LOHHLA!B:B,0)),INDEX(LOHHLA!D:D,MATCH(S26,LOHHLA!B:B,0))),"HOM")</f>
        <v>hla_a_01_01_38l</v>
      </c>
      <c r="U26" s="17" t="str">
        <f aca="false">IF(T26="HOM","HOM",UPPER(MID(T26,5,1))&amp;"*"&amp;MID(T26,7,2)&amp;":"&amp;MID(T26,10,2))</f>
        <v>A*01:01</v>
      </c>
      <c r="V26" s="17" t="s">
        <v>44</v>
      </c>
      <c r="W26" s="17" t="n">
        <f aca="false">U26=V26</f>
        <v>1</v>
      </c>
      <c r="X26" s="16" t="s">
        <v>45</v>
      </c>
      <c r="Y26" s="11" t="s">
        <v>44</v>
      </c>
      <c r="Z26" s="11" t="n">
        <v>2963</v>
      </c>
      <c r="AA26" s="11" t="n">
        <v>2276</v>
      </c>
      <c r="AB26" s="11" t="n">
        <v>687</v>
      </c>
      <c r="AC26" s="11" t="n">
        <v>0</v>
      </c>
      <c r="AD26" s="11" t="n">
        <v>2712</v>
      </c>
      <c r="AE26" s="11" t="n">
        <v>2063</v>
      </c>
      <c r="AF26" s="11" t="n">
        <v>649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5" t="n">
        <v>0.62</v>
      </c>
      <c r="AM26" s="11" t="n">
        <v>0</v>
      </c>
      <c r="AN26" s="11" t="n">
        <v>0</v>
      </c>
      <c r="AO26" s="11" t="n">
        <v>0</v>
      </c>
      <c r="AP26" s="11" t="n">
        <v>0</v>
      </c>
      <c r="AQ26" s="11" t="n">
        <v>0</v>
      </c>
    </row>
    <row r="27" customFormat="false" ht="16" hidden="false" customHeight="false" outlineLevel="0" collapsed="false">
      <c r="A27" s="11" t="s">
        <v>74</v>
      </c>
      <c r="B27" s="11"/>
      <c r="C27" s="11" t="n">
        <f aca="false">AL27&lt;0.5</f>
        <v>0</v>
      </c>
      <c r="D27" s="12" t="n">
        <f aca="false">COUNTIFS(S:S,S27,C:C,1)&gt;0</f>
        <v>0</v>
      </c>
      <c r="E27" s="12" t="n">
        <f aca="false">IFERROR(INDEX(LOHHLA!H:H,MATCH($S27,LOHHLA!$B:$B,0)),"na")</f>
        <v>0</v>
      </c>
      <c r="F27" s="12" t="n">
        <f aca="false">AND(D27&lt;&gt;E27,E27&lt;&gt;"na")</f>
        <v>0</v>
      </c>
      <c r="G27" s="12"/>
      <c r="H27" s="12"/>
      <c r="I27" s="13" t="str">
        <f aca="false">IFERROR(INDEX(LOHHLA!E:E,MATCH($S27,LOHHLA!$B:$B,0)),"na")</f>
        <v>            1.93</v>
      </c>
      <c r="J27" s="13" t="str">
        <f aca="false">IFERROR(INDEX(LOHHLA!F:F,MATCH($S27,LOHHLA!$B:$B,0)),"na")</f>
        <v>            1.71</v>
      </c>
      <c r="K27" s="14" t="n">
        <f aca="false">INDEX(HMFPurity!B:B,MATCH(A27,HMFPurity!A:A,0))</f>
        <v>0.2</v>
      </c>
      <c r="L27" s="15" t="n">
        <f aca="false">INDEX(HMFPurity!F:F,MATCH(A27,HMFPurity!A:A,0))</f>
        <v>4.45</v>
      </c>
      <c r="M27" s="15" t="n">
        <f aca="false">IFERROR(INDEX(LOHHLA!I:I,MATCH($S27,LOHHLA!$B:$B,0)),"na")</f>
        <v>3.146808094</v>
      </c>
      <c r="N27" s="14" t="n">
        <f aca="false">IFERROR(INDEX(LOHHLA!J:J,MATCH($S27,LOHHLA!$B:$B,0)),"na")</f>
        <v>0.14</v>
      </c>
      <c r="O27" s="16" t="n">
        <f aca="false">COUNTIFS(A:A,A27,W:W,0)</f>
        <v>1</v>
      </c>
      <c r="P27" s="16" t="str">
        <f aca="false">INDEX(LilacQC!D:D,MATCH(A27,LilacQC!C:C,0))</f>
        <v>PASS</v>
      </c>
      <c r="Q27" s="16" t="s">
        <v>71</v>
      </c>
      <c r="R27" s="16" t="s">
        <v>75</v>
      </c>
      <c r="S27" s="17" t="str">
        <f aca="false">A27&amp;MID(X27,1,1)</f>
        <v>CRUK0005_SU_T1-R1A</v>
      </c>
      <c r="T27" s="17" t="str">
        <f aca="false">IFERROR(IF(RIGHT(X27,1)="1",INDEX(LOHHLA!C:C,MATCH(S27,LOHHLA!B:B,0)),INDEX(LOHHLA!D:D,MATCH(S27,LOHHLA!B:B,0))),"HOM")</f>
        <v>hla_a_29_02_01_01</v>
      </c>
      <c r="U27" s="17" t="str">
        <f aca="false">IF(T27="HOM","HOM",UPPER(MID(T27,5,1))&amp;"*"&amp;MID(T27,7,2)&amp;":"&amp;MID(T27,10,2))</f>
        <v>A*29:02</v>
      </c>
      <c r="V27" s="17" t="s">
        <v>76</v>
      </c>
      <c r="W27" s="17" t="n">
        <f aca="false">U27=V27</f>
        <v>0</v>
      </c>
      <c r="X27" s="16" t="s">
        <v>47</v>
      </c>
      <c r="Y27" s="11" t="s">
        <v>76</v>
      </c>
      <c r="Z27" s="11" t="n">
        <v>2241</v>
      </c>
      <c r="AA27" s="11" t="n">
        <v>1653</v>
      </c>
      <c r="AB27" s="11" t="n">
        <v>588</v>
      </c>
      <c r="AC27" s="11" t="n">
        <v>0</v>
      </c>
      <c r="AD27" s="11" t="n">
        <v>2285</v>
      </c>
      <c r="AE27" s="11" t="n">
        <v>1724</v>
      </c>
      <c r="AF27" s="11" t="n">
        <v>561</v>
      </c>
      <c r="AG27" s="11" t="n">
        <v>0</v>
      </c>
      <c r="AH27" s="11" t="n">
        <v>0</v>
      </c>
      <c r="AI27" s="11" t="n">
        <v>0</v>
      </c>
      <c r="AJ27" s="11" t="n">
        <v>0</v>
      </c>
      <c r="AK27" s="11" t="n">
        <v>0</v>
      </c>
      <c r="AL27" s="15" t="n">
        <v>1.38</v>
      </c>
      <c r="AM27" s="11" t="n">
        <v>0</v>
      </c>
      <c r="AN27" s="11" t="n">
        <v>0</v>
      </c>
      <c r="AO27" s="11" t="n">
        <v>0</v>
      </c>
      <c r="AP27" s="11" t="n">
        <v>0</v>
      </c>
      <c r="AQ27" s="11" t="n">
        <v>0</v>
      </c>
    </row>
    <row r="28" customFormat="false" ht="16" hidden="false" customHeight="false" outlineLevel="0" collapsed="false">
      <c r="A28" s="11" t="s">
        <v>74</v>
      </c>
      <c r="B28" s="11"/>
      <c r="C28" s="11" t="n">
        <f aca="false">AL28&lt;0.5</f>
        <v>0</v>
      </c>
      <c r="D28" s="12" t="n">
        <f aca="false">COUNTIFS(S:S,S28,C:C,1)&gt;0</f>
        <v>0</v>
      </c>
      <c r="E28" s="12" t="n">
        <f aca="false">IFERROR(INDEX(LOHHLA!H:H,MATCH($S28,LOHHLA!$B:$B,0)),"na")</f>
        <v>0</v>
      </c>
      <c r="F28" s="12" t="n">
        <f aca="false">AND(D28&lt;&gt;E28,E28&lt;&gt;"na")</f>
        <v>0</v>
      </c>
      <c r="G28" s="12"/>
      <c r="H28" s="12"/>
      <c r="I28" s="13" t="str">
        <f aca="false">IFERROR(INDEX(LOHHLA!E:E,MATCH($S28,LOHHLA!$B:$B,0)),"na")</f>
        <v>            2.29</v>
      </c>
      <c r="J28" s="13" t="str">
        <f aca="false">IFERROR(INDEX(LOHHLA!F:F,MATCH($S28,LOHHLA!$B:$B,0)),"na")</f>
        <v>            1.83</v>
      </c>
      <c r="K28" s="14" t="n">
        <f aca="false">INDEX(HMFPurity!B:B,MATCH(A28,HMFPurity!A:A,0))</f>
        <v>0.2</v>
      </c>
      <c r="L28" s="15" t="n">
        <f aca="false">INDEX(HMFPurity!F:F,MATCH(A28,HMFPurity!A:A,0))</f>
        <v>4.45</v>
      </c>
      <c r="M28" s="15" t="n">
        <f aca="false">IFERROR(INDEX(LOHHLA!I:I,MATCH($S28,LOHHLA!$B:$B,0)),"na")</f>
        <v>3.146808094</v>
      </c>
      <c r="N28" s="14" t="n">
        <f aca="false">IFERROR(INDEX(LOHHLA!J:J,MATCH($S28,LOHHLA!$B:$B,0)),"na")</f>
        <v>0.14</v>
      </c>
      <c r="O28" s="16" t="n">
        <f aca="false">COUNTIFS(A:A,A28,W:W,0)</f>
        <v>1</v>
      </c>
      <c r="P28" s="16" t="str">
        <f aca="false">INDEX(LilacQC!D:D,MATCH(A28,LilacQC!C:C,0))</f>
        <v>PASS</v>
      </c>
      <c r="Q28" s="16"/>
      <c r="R28" s="16"/>
      <c r="S28" s="17" t="str">
        <f aca="false">A28&amp;MID(X28,1,1)</f>
        <v>CRUK0005_SU_T1-R1B</v>
      </c>
      <c r="T28" s="17" t="str">
        <f aca="false">IFERROR(IF(RIGHT(X28,1)="1",INDEX(LOHHLA!C:C,MATCH(S28,LOHHLA!B:B,0)),INDEX(LOHHLA!D:D,MATCH(S28,LOHHLA!B:B,0))),"HOM")</f>
        <v>hla_b_08_01_01</v>
      </c>
      <c r="U28" s="17" t="str">
        <f aca="false">IF(T28="HOM","HOM",UPPER(MID(T28,5,1))&amp;"*"&amp;MID(T28,7,2)&amp;":"&amp;MID(T28,10,2))</f>
        <v>B*08:01</v>
      </c>
      <c r="V28" s="17" t="s">
        <v>58</v>
      </c>
      <c r="W28" s="17" t="n">
        <f aca="false">U28=V28</f>
        <v>1</v>
      </c>
      <c r="X28" s="16" t="s">
        <v>49</v>
      </c>
      <c r="Y28" s="11" t="s">
        <v>58</v>
      </c>
      <c r="Z28" s="11" t="n">
        <v>2456</v>
      </c>
      <c r="AA28" s="11" t="n">
        <v>776</v>
      </c>
      <c r="AB28" s="11" t="n">
        <v>1680</v>
      </c>
      <c r="AC28" s="11" t="n">
        <v>0</v>
      </c>
      <c r="AD28" s="11" t="n">
        <v>2351</v>
      </c>
      <c r="AE28" s="11" t="n">
        <v>731</v>
      </c>
      <c r="AF28" s="11" t="n">
        <v>1620</v>
      </c>
      <c r="AG28" s="11" t="n">
        <v>0</v>
      </c>
      <c r="AH28" s="11" t="n">
        <v>0</v>
      </c>
      <c r="AI28" s="11" t="n">
        <v>0</v>
      </c>
      <c r="AJ28" s="11" t="n">
        <v>0</v>
      </c>
      <c r="AK28" s="11" t="n">
        <v>0</v>
      </c>
      <c r="AL28" s="15" t="n">
        <v>0.62</v>
      </c>
      <c r="AM28" s="11" t="n">
        <v>0</v>
      </c>
      <c r="AN28" s="11" t="n">
        <v>0</v>
      </c>
      <c r="AO28" s="11" t="n">
        <v>0</v>
      </c>
      <c r="AP28" s="11" t="n">
        <v>0</v>
      </c>
      <c r="AQ28" s="11" t="n">
        <v>0</v>
      </c>
    </row>
    <row r="29" customFormat="false" ht="16" hidden="false" customHeight="false" outlineLevel="0" collapsed="false">
      <c r="A29" s="11" t="s">
        <v>74</v>
      </c>
      <c r="B29" s="11"/>
      <c r="C29" s="11" t="n">
        <f aca="false">AL29&lt;0.5</f>
        <v>0</v>
      </c>
      <c r="D29" s="12" t="n">
        <f aca="false">COUNTIFS(S:S,S29,C:C,1)&gt;0</f>
        <v>0</v>
      </c>
      <c r="E29" s="12" t="n">
        <f aca="false">IFERROR(INDEX(LOHHLA!H:H,MATCH($S29,LOHHLA!$B:$B,0)),"na")</f>
        <v>0</v>
      </c>
      <c r="F29" s="12" t="n">
        <f aca="false">AND(D29&lt;&gt;E29,E29&lt;&gt;"na")</f>
        <v>0</v>
      </c>
      <c r="G29" s="12"/>
      <c r="H29" s="12"/>
      <c r="I29" s="13" t="str">
        <f aca="false">IFERROR(INDEX(LOHHLA!E:E,MATCH($S29,LOHHLA!$B:$B,0)),"na")</f>
        <v>            2.29</v>
      </c>
      <c r="J29" s="13" t="str">
        <f aca="false">IFERROR(INDEX(LOHHLA!F:F,MATCH($S29,LOHHLA!$B:$B,0)),"na")</f>
        <v>            1.83</v>
      </c>
      <c r="K29" s="14" t="n">
        <f aca="false">INDEX(HMFPurity!B:B,MATCH(A29,HMFPurity!A:A,0))</f>
        <v>0.2</v>
      </c>
      <c r="L29" s="15" t="n">
        <f aca="false">INDEX(HMFPurity!F:F,MATCH(A29,HMFPurity!A:A,0))</f>
        <v>4.45</v>
      </c>
      <c r="M29" s="15" t="n">
        <f aca="false">IFERROR(INDEX(LOHHLA!I:I,MATCH($S29,LOHHLA!$B:$B,0)),"na")</f>
        <v>3.146808094</v>
      </c>
      <c r="N29" s="14" t="n">
        <f aca="false">IFERROR(INDEX(LOHHLA!J:J,MATCH($S29,LOHHLA!$B:$B,0)),"na")</f>
        <v>0.14</v>
      </c>
      <c r="O29" s="16" t="n">
        <f aca="false">COUNTIFS(A:A,A29,W:W,0)</f>
        <v>1</v>
      </c>
      <c r="P29" s="16" t="str">
        <f aca="false">INDEX(LilacQC!D:D,MATCH(A29,LilacQC!C:C,0))</f>
        <v>PASS</v>
      </c>
      <c r="Q29" s="16"/>
      <c r="R29" s="16"/>
      <c r="S29" s="17" t="str">
        <f aca="false">A29&amp;MID(X29,1,1)</f>
        <v>CRUK0005_SU_T1-R1B</v>
      </c>
      <c r="T29" s="17" t="str">
        <f aca="false">IFERROR(IF(RIGHT(X29,1)="1",INDEX(LOHHLA!C:C,MATCH(S29,LOHHLA!B:B,0)),INDEX(LOHHLA!D:D,MATCH(S29,LOHHLA!B:B,0))),"HOM")</f>
        <v>hla_b_14_02_01</v>
      </c>
      <c r="U29" s="17" t="str">
        <f aca="false">IF(T29="HOM","HOM",UPPER(MID(T29,5,1))&amp;"*"&amp;MID(T29,7,2)&amp;":"&amp;MID(T29,10,2))</f>
        <v>B*14:02</v>
      </c>
      <c r="V29" s="17" t="s">
        <v>77</v>
      </c>
      <c r="W29" s="17" t="n">
        <f aca="false">U29=V29</f>
        <v>1</v>
      </c>
      <c r="X29" s="16" t="s">
        <v>51</v>
      </c>
      <c r="Y29" s="11" t="s">
        <v>77</v>
      </c>
      <c r="Z29" s="11" t="n">
        <v>2393</v>
      </c>
      <c r="AA29" s="11" t="n">
        <v>661</v>
      </c>
      <c r="AB29" s="11" t="n">
        <v>1732</v>
      </c>
      <c r="AC29" s="11" t="n">
        <v>0</v>
      </c>
      <c r="AD29" s="11" t="n">
        <v>2358</v>
      </c>
      <c r="AE29" s="11" t="n">
        <v>695</v>
      </c>
      <c r="AF29" s="11" t="n">
        <v>1663</v>
      </c>
      <c r="AG29" s="11" t="n">
        <v>0</v>
      </c>
      <c r="AH29" s="11" t="n">
        <v>0</v>
      </c>
      <c r="AI29" s="11" t="n">
        <v>0</v>
      </c>
      <c r="AJ29" s="11" t="n">
        <v>0</v>
      </c>
      <c r="AK29" s="11" t="n">
        <v>0</v>
      </c>
      <c r="AL29" s="15" t="n">
        <v>1.38</v>
      </c>
      <c r="AM29" s="11" t="n">
        <v>0</v>
      </c>
      <c r="AN29" s="11" t="n">
        <v>0</v>
      </c>
      <c r="AO29" s="11" t="n">
        <v>0</v>
      </c>
      <c r="AP29" s="11" t="n">
        <v>0</v>
      </c>
      <c r="AQ29" s="11" t="n">
        <v>0</v>
      </c>
    </row>
    <row r="30" customFormat="false" ht="16" hidden="false" customHeight="false" outlineLevel="0" collapsed="false">
      <c r="A30" s="11" t="s">
        <v>74</v>
      </c>
      <c r="B30" s="11"/>
      <c r="C30" s="11" t="n">
        <f aca="false">AL30&lt;0.5</f>
        <v>0</v>
      </c>
      <c r="D30" s="12" t="n">
        <f aca="false">COUNTIFS(S:S,S30,C:C,1)&gt;0</f>
        <v>0</v>
      </c>
      <c r="E30" s="12" t="n">
        <f aca="false">IFERROR(INDEX(LOHHLA!H:H,MATCH($S30,LOHHLA!$B:$B,0)),"na")</f>
        <v>0</v>
      </c>
      <c r="F30" s="12" t="n">
        <f aca="false">AND(D30&lt;&gt;E30,E30&lt;&gt;"na")</f>
        <v>0</v>
      </c>
      <c r="G30" s="12"/>
      <c r="H30" s="12"/>
      <c r="I30" s="13" t="str">
        <f aca="false">IFERROR(INDEX(LOHHLA!E:E,MATCH($S30,LOHHLA!$B:$B,0)),"na")</f>
        <v>            2.20</v>
      </c>
      <c r="J30" s="13" t="str">
        <f aca="false">IFERROR(INDEX(LOHHLA!F:F,MATCH($S30,LOHHLA!$B:$B,0)),"na")</f>
        <v>            2.44</v>
      </c>
      <c r="K30" s="14" t="n">
        <f aca="false">INDEX(HMFPurity!B:B,MATCH(A30,HMFPurity!A:A,0))</f>
        <v>0.2</v>
      </c>
      <c r="L30" s="15" t="n">
        <f aca="false">INDEX(HMFPurity!F:F,MATCH(A30,HMFPurity!A:A,0))</f>
        <v>4.45</v>
      </c>
      <c r="M30" s="15" t="n">
        <f aca="false">IFERROR(INDEX(LOHHLA!I:I,MATCH($S30,LOHHLA!$B:$B,0)),"na")</f>
        <v>3.146808094</v>
      </c>
      <c r="N30" s="14" t="n">
        <f aca="false">IFERROR(INDEX(LOHHLA!J:J,MATCH($S30,LOHHLA!$B:$B,0)),"na")</f>
        <v>0.14</v>
      </c>
      <c r="O30" s="16" t="n">
        <f aca="false">COUNTIFS(A:A,A30,W:W,0)</f>
        <v>1</v>
      </c>
      <c r="P30" s="16" t="str">
        <f aca="false">INDEX(LilacQC!D:D,MATCH(A30,LilacQC!C:C,0))</f>
        <v>PASS</v>
      </c>
      <c r="Q30" s="16"/>
      <c r="R30" s="16"/>
      <c r="S30" s="17" t="str">
        <f aca="false">A30&amp;MID(X30,1,1)</f>
        <v>CRUK0005_SU_T1-R1C</v>
      </c>
      <c r="T30" s="17" t="str">
        <f aca="false">IFERROR(IF(RIGHT(X30,1)="1",INDEX(LOHHLA!C:C,MATCH(S30,LOHHLA!B:B,0)),INDEX(LOHHLA!D:D,MATCH(S30,LOHHLA!B:B,0))),"HOM")</f>
        <v>hla_c_07_01_09</v>
      </c>
      <c r="U30" s="17" t="str">
        <f aca="false">IF(T30="HOM","HOM",UPPER(MID(T30,5,1))&amp;"*"&amp;MID(T30,7,2)&amp;":"&amp;MID(T30,10,2))</f>
        <v>C*07:01</v>
      </c>
      <c r="V30" s="17" t="s">
        <v>61</v>
      </c>
      <c r="W30" s="17" t="n">
        <f aca="false">U30=V30</f>
        <v>1</v>
      </c>
      <c r="X30" s="16" t="s">
        <v>52</v>
      </c>
      <c r="Y30" s="11" t="s">
        <v>61</v>
      </c>
      <c r="Z30" s="11" t="n">
        <v>2486</v>
      </c>
      <c r="AA30" s="11" t="n">
        <v>1924</v>
      </c>
      <c r="AB30" s="11" t="n">
        <v>562</v>
      </c>
      <c r="AC30" s="11" t="n">
        <v>0</v>
      </c>
      <c r="AD30" s="11" t="n">
        <v>2401</v>
      </c>
      <c r="AE30" s="11" t="n">
        <v>1877</v>
      </c>
      <c r="AF30" s="11" t="n">
        <v>524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5" t="n">
        <v>0.62</v>
      </c>
      <c r="AM30" s="11" t="n">
        <v>0</v>
      </c>
      <c r="AN30" s="11" t="n">
        <v>0</v>
      </c>
      <c r="AO30" s="11" t="n">
        <v>0</v>
      </c>
      <c r="AP30" s="11" t="n">
        <v>0</v>
      </c>
      <c r="AQ30" s="11" t="n">
        <v>0</v>
      </c>
    </row>
    <row r="31" customFormat="false" ht="16" hidden="false" customHeight="false" outlineLevel="0" collapsed="false">
      <c r="A31" s="11" t="s">
        <v>74</v>
      </c>
      <c r="B31" s="11"/>
      <c r="C31" s="11" t="n">
        <f aca="false">AL31&lt;0.5</f>
        <v>0</v>
      </c>
      <c r="D31" s="12" t="n">
        <f aca="false">COUNTIFS(S:S,S31,C:C,1)&gt;0</f>
        <v>0</v>
      </c>
      <c r="E31" s="12" t="n">
        <f aca="false">IFERROR(INDEX(LOHHLA!H:H,MATCH($S31,LOHHLA!$B:$B,0)),"na")</f>
        <v>0</v>
      </c>
      <c r="F31" s="12" t="n">
        <f aca="false">AND(D31&lt;&gt;E31,E31&lt;&gt;"na")</f>
        <v>0</v>
      </c>
      <c r="G31" s="12"/>
      <c r="H31" s="12"/>
      <c r="I31" s="13" t="str">
        <f aca="false">IFERROR(INDEX(LOHHLA!E:E,MATCH($S31,LOHHLA!$B:$B,0)),"na")</f>
        <v>            2.20</v>
      </c>
      <c r="J31" s="13" t="str">
        <f aca="false">IFERROR(INDEX(LOHHLA!F:F,MATCH($S31,LOHHLA!$B:$B,0)),"na")</f>
        <v>            2.44</v>
      </c>
      <c r="K31" s="14" t="n">
        <f aca="false">INDEX(HMFPurity!B:B,MATCH(A31,HMFPurity!A:A,0))</f>
        <v>0.2</v>
      </c>
      <c r="L31" s="15" t="n">
        <f aca="false">INDEX(HMFPurity!F:F,MATCH(A31,HMFPurity!A:A,0))</f>
        <v>4.45</v>
      </c>
      <c r="M31" s="15" t="n">
        <f aca="false">IFERROR(INDEX(LOHHLA!I:I,MATCH($S31,LOHHLA!$B:$B,0)),"na")</f>
        <v>3.146808094</v>
      </c>
      <c r="N31" s="14" t="n">
        <f aca="false">IFERROR(INDEX(LOHHLA!J:J,MATCH($S31,LOHHLA!$B:$B,0)),"na")</f>
        <v>0.14</v>
      </c>
      <c r="O31" s="16" t="n">
        <f aca="false">COUNTIFS(A:A,A31,W:W,0)</f>
        <v>1</v>
      </c>
      <c r="P31" s="16" t="str">
        <f aca="false">INDEX(LilacQC!D:D,MATCH(A31,LilacQC!C:C,0))</f>
        <v>PASS</v>
      </c>
      <c r="Q31" s="16"/>
      <c r="R31" s="16"/>
      <c r="S31" s="17" t="str">
        <f aca="false">A31&amp;MID(X31,1,1)</f>
        <v>CRUK0005_SU_T1-R1C</v>
      </c>
      <c r="T31" s="17" t="str">
        <f aca="false">IFERROR(IF(RIGHT(X31,1)="1",INDEX(LOHHLA!C:C,MATCH(S31,LOHHLA!B:B,0)),INDEX(LOHHLA!D:D,MATCH(S31,LOHHLA!B:B,0))),"HOM")</f>
        <v>hla_c_08_02_01</v>
      </c>
      <c r="U31" s="17" t="str">
        <f aca="false">IF(T31="HOM","HOM",UPPER(MID(T31,5,1))&amp;"*"&amp;MID(T31,7,2)&amp;":"&amp;MID(T31,10,2))</f>
        <v>C*08:02</v>
      </c>
      <c r="V31" s="17" t="s">
        <v>78</v>
      </c>
      <c r="W31" s="17" t="n">
        <f aca="false">U31=V31</f>
        <v>1</v>
      </c>
      <c r="X31" s="16" t="s">
        <v>54</v>
      </c>
      <c r="Y31" s="11" t="s">
        <v>78</v>
      </c>
      <c r="Z31" s="11" t="n">
        <v>2118</v>
      </c>
      <c r="AA31" s="11" t="n">
        <v>1579</v>
      </c>
      <c r="AB31" s="11" t="n">
        <v>539</v>
      </c>
      <c r="AC31" s="11" t="n">
        <v>0</v>
      </c>
      <c r="AD31" s="11" t="n">
        <v>2097</v>
      </c>
      <c r="AE31" s="11" t="n">
        <v>1587</v>
      </c>
      <c r="AF31" s="11" t="n">
        <v>510</v>
      </c>
      <c r="AG31" s="11" t="n">
        <v>0</v>
      </c>
      <c r="AH31" s="11" t="n">
        <v>0</v>
      </c>
      <c r="AI31" s="11" t="n">
        <v>0</v>
      </c>
      <c r="AJ31" s="11" t="n">
        <v>0</v>
      </c>
      <c r="AK31" s="11" t="n">
        <v>0</v>
      </c>
      <c r="AL31" s="15" t="n">
        <v>1.38</v>
      </c>
      <c r="AM31" s="11" t="n">
        <v>0</v>
      </c>
      <c r="AN31" s="11" t="n">
        <v>0</v>
      </c>
      <c r="AO31" s="11" t="n">
        <v>0</v>
      </c>
      <c r="AP31" s="11" t="n">
        <v>0</v>
      </c>
      <c r="AQ31" s="11" t="n">
        <v>0</v>
      </c>
    </row>
    <row r="32" customFormat="false" ht="16" hidden="false" customHeight="false" outlineLevel="0" collapsed="false">
      <c r="A32" s="11" t="s">
        <v>79</v>
      </c>
      <c r="B32" s="11"/>
      <c r="C32" s="11" t="n">
        <f aca="false">AL32&lt;0.5</f>
        <v>0</v>
      </c>
      <c r="D32" s="12" t="n">
        <f aca="false">COUNTIFS(S:S,S32,C:C,1)&gt;0</f>
        <v>1</v>
      </c>
      <c r="E32" s="12" t="n">
        <f aca="false">IFERROR(INDEX(LOHHLA!H:H,MATCH($S32,LOHHLA!$B:$B,0)),"na")</f>
        <v>0</v>
      </c>
      <c r="F32" s="12" t="n">
        <f aca="false">AND(D32&lt;&gt;E32,E32&lt;&gt;"na")</f>
        <v>1</v>
      </c>
      <c r="G32" s="12" t="s">
        <v>68</v>
      </c>
      <c r="H32" s="12" t="s">
        <v>69</v>
      </c>
      <c r="I32" s="13" t="str">
        <f aca="false">IFERROR(INDEX(LOHHLA!E:E,MATCH($S32,LOHHLA!$B:$B,0)),"na")</f>
        <v>            2.20</v>
      </c>
      <c r="J32" s="13" t="str">
        <f aca="false">IFERROR(INDEX(LOHHLA!F:F,MATCH($S32,LOHHLA!$B:$B,0)),"na")</f>
        <v>            2.03</v>
      </c>
      <c r="K32" s="14" t="n">
        <f aca="false">INDEX(HMFPurity!B:B,MATCH(A32,HMFPurity!A:A,0))</f>
        <v>0.19</v>
      </c>
      <c r="L32" s="15" t="n">
        <f aca="false">INDEX(HMFPurity!F:F,MATCH(A32,HMFPurity!A:A,0))</f>
        <v>2.3355</v>
      </c>
      <c r="M32" s="15" t="n">
        <f aca="false">IFERROR(INDEX(LOHHLA!I:I,MATCH($S32,LOHHLA!$B:$B,0)),"na")</f>
        <v>3.014381417</v>
      </c>
      <c r="N32" s="14" t="n">
        <f aca="false">IFERROR(INDEX(LOHHLA!J:J,MATCH($S32,LOHHLA!$B:$B,0)),"na")</f>
        <v>0.14</v>
      </c>
      <c r="O32" s="16" t="n">
        <f aca="false">COUNTIFS(A:A,A32,W:W,0)</f>
        <v>0</v>
      </c>
      <c r="P32" s="16" t="str">
        <f aca="false">INDEX(LilacQC!D:D,MATCH(A32,LilacQC!C:C,0))</f>
        <v>WARN_UNMATCHED_HAPLOTYPE</v>
      </c>
      <c r="Q32" s="16"/>
      <c r="R32" s="16"/>
      <c r="S32" s="17" t="str">
        <f aca="false">A32&amp;MID(X32,1,1)</f>
        <v>CRUK0006_SU_T1-R1A</v>
      </c>
      <c r="T32" s="17" t="str">
        <f aca="false">IFERROR(IF(RIGHT(X32,1)="1",INDEX(LOHHLA!C:C,MATCH(S32,LOHHLA!B:B,0)),INDEX(LOHHLA!D:D,MATCH(S32,LOHHLA!B:B,0))),"HOM")</f>
        <v>hla_a_02_01_01_01</v>
      </c>
      <c r="U32" s="17" t="str">
        <f aca="false">IF(T32="HOM","HOM",UPPER(MID(T32,5,1))&amp;"*"&amp;MID(T32,7,2)&amp;":"&amp;MID(T32,10,2))</f>
        <v>A*02:01</v>
      </c>
      <c r="V32" s="17" t="s">
        <v>56</v>
      </c>
      <c r="W32" s="17" t="n">
        <f aca="false">U32=V32</f>
        <v>1</v>
      </c>
      <c r="X32" s="16" t="s">
        <v>45</v>
      </c>
      <c r="Y32" s="11" t="s">
        <v>56</v>
      </c>
      <c r="Z32" s="11" t="n">
        <v>1228</v>
      </c>
      <c r="AA32" s="11" t="n">
        <v>389</v>
      </c>
      <c r="AB32" s="11" t="n">
        <v>839</v>
      </c>
      <c r="AC32" s="11" t="n">
        <v>0</v>
      </c>
      <c r="AD32" s="11" t="n">
        <v>1324</v>
      </c>
      <c r="AE32" s="11" t="n">
        <v>438</v>
      </c>
      <c r="AF32" s="11" t="n">
        <v>886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5" t="n">
        <v>1.05</v>
      </c>
      <c r="AM32" s="11" t="n">
        <v>0</v>
      </c>
      <c r="AN32" s="11" t="n">
        <v>0</v>
      </c>
      <c r="AO32" s="11" t="n">
        <v>0</v>
      </c>
      <c r="AP32" s="11" t="n">
        <v>0</v>
      </c>
      <c r="AQ32" s="11" t="n">
        <v>0</v>
      </c>
    </row>
    <row r="33" customFormat="false" ht="16" hidden="false" customHeight="false" outlineLevel="0" collapsed="false">
      <c r="A33" s="11" t="s">
        <v>79</v>
      </c>
      <c r="B33" s="11"/>
      <c r="C33" s="11" t="n">
        <f aca="false">AL33&lt;0.5</f>
        <v>1</v>
      </c>
      <c r="D33" s="12" t="n">
        <f aca="false">COUNTIFS(S:S,S33,C:C,1)&gt;0</f>
        <v>1</v>
      </c>
      <c r="E33" s="12" t="n">
        <f aca="false">IFERROR(INDEX(LOHHLA!H:H,MATCH($S33,LOHHLA!$B:$B,0)),"na")</f>
        <v>0</v>
      </c>
      <c r="F33" s="12" t="n">
        <f aca="false">AND(D33&lt;&gt;E33,E33&lt;&gt;"na")</f>
        <v>1</v>
      </c>
      <c r="G33" s="12" t="s">
        <v>68</v>
      </c>
      <c r="H33" s="12" t="s">
        <v>69</v>
      </c>
      <c r="I33" s="13" t="str">
        <f aca="false">IFERROR(INDEX(LOHHLA!E:E,MATCH($S33,LOHHLA!$B:$B,0)),"na")</f>
        <v>            2.20</v>
      </c>
      <c r="J33" s="13" t="str">
        <f aca="false">IFERROR(INDEX(LOHHLA!F:F,MATCH($S33,LOHHLA!$B:$B,0)),"na")</f>
        <v>            2.03</v>
      </c>
      <c r="K33" s="14" t="n">
        <f aca="false">INDEX(HMFPurity!B:B,MATCH(A33,HMFPurity!A:A,0))</f>
        <v>0.19</v>
      </c>
      <c r="L33" s="15" t="n">
        <f aca="false">INDEX(HMFPurity!F:F,MATCH(A33,HMFPurity!A:A,0))</f>
        <v>2.3355</v>
      </c>
      <c r="M33" s="15" t="n">
        <f aca="false">IFERROR(INDEX(LOHHLA!I:I,MATCH($S33,LOHHLA!$B:$B,0)),"na")</f>
        <v>3.014381417</v>
      </c>
      <c r="N33" s="14" t="n">
        <f aca="false">IFERROR(INDEX(LOHHLA!J:J,MATCH($S33,LOHHLA!$B:$B,0)),"na")</f>
        <v>0.14</v>
      </c>
      <c r="O33" s="16" t="n">
        <f aca="false">COUNTIFS(A:A,A33,W:W,0)</f>
        <v>0</v>
      </c>
      <c r="P33" s="16" t="str">
        <f aca="false">INDEX(LilacQC!D:D,MATCH(A33,LilacQC!C:C,0))</f>
        <v>WARN_UNMATCHED_HAPLOTYPE</v>
      </c>
      <c r="Q33" s="16"/>
      <c r="R33" s="16"/>
      <c r="S33" s="17" t="str">
        <f aca="false">A33&amp;MID(X33,1,1)</f>
        <v>CRUK0006_SU_T1-R1A</v>
      </c>
      <c r="T33" s="17" t="str">
        <f aca="false">IFERROR(IF(RIGHT(X33,1)="1",INDEX(LOHHLA!C:C,MATCH(S33,LOHHLA!B:B,0)),INDEX(LOHHLA!D:D,MATCH(S33,LOHHLA!B:B,0))),"HOM")</f>
        <v>hla_a_68_02_01_02</v>
      </c>
      <c r="U33" s="17" t="str">
        <f aca="false">IF(T33="HOM","HOM",UPPER(MID(T33,5,1))&amp;"*"&amp;MID(T33,7,2)&amp;":"&amp;MID(T33,10,2))</f>
        <v>A*68:02</v>
      </c>
      <c r="V33" s="17" t="s">
        <v>80</v>
      </c>
      <c r="W33" s="17" t="n">
        <f aca="false">U33=V33</f>
        <v>1</v>
      </c>
      <c r="X33" s="16" t="s">
        <v>47</v>
      </c>
      <c r="Y33" s="11" t="s">
        <v>80</v>
      </c>
      <c r="Z33" s="11" t="n">
        <v>1263</v>
      </c>
      <c r="AA33" s="11" t="n">
        <v>433</v>
      </c>
      <c r="AB33" s="11" t="n">
        <v>830</v>
      </c>
      <c r="AC33" s="11" t="n">
        <v>0</v>
      </c>
      <c r="AD33" s="11" t="n">
        <v>1298</v>
      </c>
      <c r="AE33" s="11" t="n">
        <v>423</v>
      </c>
      <c r="AF33" s="11" t="n">
        <v>875</v>
      </c>
      <c r="AG33" s="11" t="n">
        <v>0</v>
      </c>
      <c r="AH33" s="11" t="n">
        <v>0</v>
      </c>
      <c r="AI33" s="11" t="n">
        <v>0</v>
      </c>
      <c r="AJ33" s="11" t="n">
        <v>0</v>
      </c>
      <c r="AK33" s="11" t="n">
        <v>0</v>
      </c>
      <c r="AL33" s="15" t="n">
        <v>0.05</v>
      </c>
      <c r="AM33" s="11" t="n">
        <v>0</v>
      </c>
      <c r="AN33" s="11" t="n">
        <v>0</v>
      </c>
      <c r="AO33" s="11" t="n">
        <v>0</v>
      </c>
      <c r="AP33" s="11" t="n">
        <v>0</v>
      </c>
      <c r="AQ33" s="11" t="n">
        <v>0</v>
      </c>
    </row>
    <row r="34" customFormat="false" ht="16" hidden="false" customHeight="false" outlineLevel="0" collapsed="false">
      <c r="A34" s="11" t="s">
        <v>79</v>
      </c>
      <c r="B34" s="11"/>
      <c r="C34" s="11" t="n">
        <f aca="false">AL34&lt;0.5</f>
        <v>0</v>
      </c>
      <c r="D34" s="12" t="n">
        <f aca="false">COUNTIFS(S:S,S34,C:C,1)&gt;0</f>
        <v>1</v>
      </c>
      <c r="E34" s="12" t="n">
        <f aca="false">IFERROR(INDEX(LOHHLA!H:H,MATCH($S34,LOHHLA!$B:$B,0)),"na")</f>
        <v>0</v>
      </c>
      <c r="F34" s="12" t="n">
        <f aca="false">AND(D34&lt;&gt;E34,E34&lt;&gt;"na")</f>
        <v>1</v>
      </c>
      <c r="G34" s="12" t="s">
        <v>68</v>
      </c>
      <c r="H34" s="12" t="s">
        <v>69</v>
      </c>
      <c r="I34" s="13" t="str">
        <f aca="false">IFERROR(INDEX(LOHHLA!E:E,MATCH($S34,LOHHLA!$B:$B,0)),"na")</f>
        <v>            2.59</v>
      </c>
      <c r="J34" s="13" t="str">
        <f aca="false">IFERROR(INDEX(LOHHLA!F:F,MATCH($S34,LOHHLA!$B:$B,0)),"na")</f>
        <v>            2.27</v>
      </c>
      <c r="K34" s="14" t="n">
        <f aca="false">INDEX(HMFPurity!B:B,MATCH(A34,HMFPurity!A:A,0))</f>
        <v>0.19</v>
      </c>
      <c r="L34" s="15" t="n">
        <f aca="false">INDEX(HMFPurity!F:F,MATCH(A34,HMFPurity!A:A,0))</f>
        <v>2.3355</v>
      </c>
      <c r="M34" s="15" t="n">
        <f aca="false">IFERROR(INDEX(LOHHLA!I:I,MATCH($S34,LOHHLA!$B:$B,0)),"na")</f>
        <v>3.014381417</v>
      </c>
      <c r="N34" s="14" t="n">
        <f aca="false">IFERROR(INDEX(LOHHLA!J:J,MATCH($S34,LOHHLA!$B:$B,0)),"na")</f>
        <v>0.14</v>
      </c>
      <c r="O34" s="16" t="n">
        <f aca="false">COUNTIFS(A:A,A34,W:W,0)</f>
        <v>0</v>
      </c>
      <c r="P34" s="16" t="str">
        <f aca="false">INDEX(LilacQC!D:D,MATCH(A34,LilacQC!C:C,0))</f>
        <v>WARN_UNMATCHED_HAPLOTYPE</v>
      </c>
      <c r="Q34" s="16"/>
      <c r="R34" s="16"/>
      <c r="S34" s="17" t="str">
        <f aca="false">A34&amp;MID(X34,1,1)</f>
        <v>CRUK0006_SU_T1-R1B</v>
      </c>
      <c r="T34" s="17" t="str">
        <f aca="false">IFERROR(IF(RIGHT(X34,1)="1",INDEX(LOHHLA!C:C,MATCH(S34,LOHHLA!B:B,0)),INDEX(LOHHLA!D:D,MATCH(S34,LOHHLA!B:B,0))),"HOM")</f>
        <v>hla_b_07_02_01</v>
      </c>
      <c r="U34" s="17" t="str">
        <f aca="false">IF(T34="HOM","HOM",UPPER(MID(T34,5,1))&amp;"*"&amp;MID(T34,7,2)&amp;":"&amp;MID(T34,10,2))</f>
        <v>B*07:02</v>
      </c>
      <c r="V34" s="17" t="s">
        <v>63</v>
      </c>
      <c r="W34" s="17" t="n">
        <f aca="false">U34=V34</f>
        <v>1</v>
      </c>
      <c r="X34" s="16" t="s">
        <v>49</v>
      </c>
      <c r="Y34" s="11" t="s">
        <v>63</v>
      </c>
      <c r="Z34" s="11" t="n">
        <v>1851</v>
      </c>
      <c r="AA34" s="11" t="n">
        <v>954</v>
      </c>
      <c r="AB34" s="11" t="n">
        <v>897</v>
      </c>
      <c r="AC34" s="11" t="n">
        <v>0</v>
      </c>
      <c r="AD34" s="11" t="n">
        <v>2106</v>
      </c>
      <c r="AE34" s="11" t="n">
        <v>1097</v>
      </c>
      <c r="AF34" s="11" t="n">
        <v>1009</v>
      </c>
      <c r="AG34" s="11" t="n">
        <v>0</v>
      </c>
      <c r="AH34" s="11" t="n">
        <v>0</v>
      </c>
      <c r="AI34" s="11" t="n">
        <v>0</v>
      </c>
      <c r="AJ34" s="11" t="n">
        <v>0</v>
      </c>
      <c r="AK34" s="11" t="n">
        <v>0</v>
      </c>
      <c r="AL34" s="15" t="n">
        <v>1.81</v>
      </c>
      <c r="AM34" s="11" t="n">
        <v>0</v>
      </c>
      <c r="AN34" s="11" t="n">
        <v>0</v>
      </c>
      <c r="AO34" s="11" t="n">
        <v>0</v>
      </c>
      <c r="AP34" s="11" t="n">
        <v>0</v>
      </c>
      <c r="AQ34" s="11" t="n">
        <v>0</v>
      </c>
    </row>
    <row r="35" customFormat="false" ht="16" hidden="false" customHeight="false" outlineLevel="0" collapsed="false">
      <c r="A35" s="11" t="s">
        <v>79</v>
      </c>
      <c r="B35" s="11"/>
      <c r="C35" s="11" t="n">
        <f aca="false">AL35&lt;0.5</f>
        <v>1</v>
      </c>
      <c r="D35" s="12" t="n">
        <f aca="false">COUNTIFS(S:S,S35,C:C,1)&gt;0</f>
        <v>1</v>
      </c>
      <c r="E35" s="12" t="n">
        <f aca="false">IFERROR(INDEX(LOHHLA!H:H,MATCH($S35,LOHHLA!$B:$B,0)),"na")</f>
        <v>0</v>
      </c>
      <c r="F35" s="12" t="n">
        <f aca="false">AND(D35&lt;&gt;E35,E35&lt;&gt;"na")</f>
        <v>1</v>
      </c>
      <c r="G35" s="12" t="s">
        <v>68</v>
      </c>
      <c r="H35" s="12" t="s">
        <v>69</v>
      </c>
      <c r="I35" s="13" t="str">
        <f aca="false">IFERROR(INDEX(LOHHLA!E:E,MATCH($S35,LOHHLA!$B:$B,0)),"na")</f>
        <v>            2.59</v>
      </c>
      <c r="J35" s="13" t="str">
        <f aca="false">IFERROR(INDEX(LOHHLA!F:F,MATCH($S35,LOHHLA!$B:$B,0)),"na")</f>
        <v>            2.27</v>
      </c>
      <c r="K35" s="14" t="n">
        <f aca="false">INDEX(HMFPurity!B:B,MATCH(A35,HMFPurity!A:A,0))</f>
        <v>0.19</v>
      </c>
      <c r="L35" s="15" t="n">
        <f aca="false">INDEX(HMFPurity!F:F,MATCH(A35,HMFPurity!A:A,0))</f>
        <v>2.3355</v>
      </c>
      <c r="M35" s="15" t="n">
        <f aca="false">IFERROR(INDEX(LOHHLA!I:I,MATCH($S35,LOHHLA!$B:$B,0)),"na")</f>
        <v>3.014381417</v>
      </c>
      <c r="N35" s="14" t="n">
        <f aca="false">IFERROR(INDEX(LOHHLA!J:J,MATCH($S35,LOHHLA!$B:$B,0)),"na")</f>
        <v>0.14</v>
      </c>
      <c r="O35" s="16" t="n">
        <f aca="false">COUNTIFS(A:A,A35,W:W,0)</f>
        <v>0</v>
      </c>
      <c r="P35" s="16" t="str">
        <f aca="false">INDEX(LilacQC!D:D,MATCH(A35,LilacQC!C:C,0))</f>
        <v>WARN_UNMATCHED_HAPLOTYPE</v>
      </c>
      <c r="Q35" s="16"/>
      <c r="R35" s="16"/>
      <c r="S35" s="17" t="str">
        <f aca="false">A35&amp;MID(X35,1,1)</f>
        <v>CRUK0006_SU_T1-R1B</v>
      </c>
      <c r="T35" s="17" t="str">
        <f aca="false">IFERROR(IF(RIGHT(X35,1)="1",INDEX(LOHHLA!C:C,MATCH(S35,LOHHLA!B:B,0)),INDEX(LOHHLA!D:D,MATCH(S35,LOHHLA!B:B,0))),"HOM")</f>
        <v>hla_b_44_03_01</v>
      </c>
      <c r="U35" s="17" t="str">
        <f aca="false">IF(T35="HOM","HOM",UPPER(MID(T35,5,1))&amp;"*"&amp;MID(T35,7,2)&amp;":"&amp;MID(T35,10,2))</f>
        <v>B*44:03</v>
      </c>
      <c r="V35" s="17" t="s">
        <v>50</v>
      </c>
      <c r="W35" s="17" t="n">
        <f aca="false">U35=V35</f>
        <v>1</v>
      </c>
      <c r="X35" s="16" t="s">
        <v>51</v>
      </c>
      <c r="Y35" s="11" t="s">
        <v>50</v>
      </c>
      <c r="Z35" s="11" t="n">
        <v>1641</v>
      </c>
      <c r="AA35" s="11" t="n">
        <v>745</v>
      </c>
      <c r="AB35" s="11" t="n">
        <v>896</v>
      </c>
      <c r="AC35" s="11" t="n">
        <v>0</v>
      </c>
      <c r="AD35" s="11" t="n">
        <v>1790</v>
      </c>
      <c r="AE35" s="11" t="n">
        <v>779</v>
      </c>
      <c r="AF35" s="11" t="n">
        <v>1011</v>
      </c>
      <c r="AG35" s="11" t="n">
        <v>0</v>
      </c>
      <c r="AH35" s="11" t="n">
        <v>0</v>
      </c>
      <c r="AI35" s="11" t="n">
        <v>0</v>
      </c>
      <c r="AJ35" s="11" t="n">
        <v>0</v>
      </c>
      <c r="AK35" s="11" t="n">
        <v>0</v>
      </c>
      <c r="AL35" s="15" t="n">
        <v>0</v>
      </c>
      <c r="AM35" s="11" t="n">
        <v>0</v>
      </c>
      <c r="AN35" s="11" t="n">
        <v>0</v>
      </c>
      <c r="AO35" s="11" t="n">
        <v>0</v>
      </c>
      <c r="AP35" s="11" t="n">
        <v>0</v>
      </c>
      <c r="AQ35" s="11" t="n">
        <v>0</v>
      </c>
    </row>
    <row r="36" customFormat="false" ht="16" hidden="false" customHeight="false" outlineLevel="0" collapsed="false">
      <c r="A36" s="11" t="s">
        <v>79</v>
      </c>
      <c r="B36" s="11"/>
      <c r="C36" s="11" t="n">
        <f aca="false">AL36&lt;0.5</f>
        <v>0</v>
      </c>
      <c r="D36" s="12" t="n">
        <f aca="false">COUNTIFS(S:S,S36,C:C,1)&gt;0</f>
        <v>0</v>
      </c>
      <c r="E36" s="12" t="n">
        <f aca="false">IFERROR(INDEX(LOHHLA!H:H,MATCH($S36,LOHHLA!$B:$B,0)),"na")</f>
        <v>0</v>
      </c>
      <c r="F36" s="12" t="n">
        <f aca="false">AND(D36&lt;&gt;E36,E36&lt;&gt;"na")</f>
        <v>0</v>
      </c>
      <c r="G36" s="12"/>
      <c r="H36" s="12"/>
      <c r="I36" s="13" t="str">
        <f aca="false">IFERROR(INDEX(LOHHLA!E:E,MATCH($S36,LOHHLA!$B:$B,0)),"na")</f>
        <v>            2.22</v>
      </c>
      <c r="J36" s="13" t="str">
        <f aca="false">IFERROR(INDEX(LOHHLA!F:F,MATCH($S36,LOHHLA!$B:$B,0)),"na")</f>
        <v>            2.58</v>
      </c>
      <c r="K36" s="14" t="n">
        <f aca="false">INDEX(HMFPurity!B:B,MATCH(A36,HMFPurity!A:A,0))</f>
        <v>0.19</v>
      </c>
      <c r="L36" s="15" t="n">
        <f aca="false">INDEX(HMFPurity!F:F,MATCH(A36,HMFPurity!A:A,0))</f>
        <v>2.3355</v>
      </c>
      <c r="M36" s="15" t="n">
        <f aca="false">IFERROR(INDEX(LOHHLA!I:I,MATCH($S36,LOHHLA!$B:$B,0)),"na")</f>
        <v>3.014381417</v>
      </c>
      <c r="N36" s="14" t="n">
        <f aca="false">IFERROR(INDEX(LOHHLA!J:J,MATCH($S36,LOHHLA!$B:$B,0)),"na")</f>
        <v>0.14</v>
      </c>
      <c r="O36" s="16" t="n">
        <f aca="false">COUNTIFS(A:A,A36,W:W,0)</f>
        <v>0</v>
      </c>
      <c r="P36" s="16" t="str">
        <f aca="false">INDEX(LilacQC!D:D,MATCH(A36,LilacQC!C:C,0))</f>
        <v>WARN_UNMATCHED_HAPLOTYPE</v>
      </c>
      <c r="Q36" s="16"/>
      <c r="R36" s="16"/>
      <c r="S36" s="17" t="str">
        <f aca="false">A36&amp;MID(X36,1,1)</f>
        <v>CRUK0006_SU_T1-R1C</v>
      </c>
      <c r="T36" s="17" t="str">
        <f aca="false">IFERROR(IF(RIGHT(X36,1)="1",INDEX(LOHHLA!C:C,MATCH(S36,LOHHLA!B:B,0)),INDEX(LOHHLA!D:D,MATCH(S36,LOHHLA!B:B,0))),"HOM")</f>
        <v>hla_c_04_01_01_01</v>
      </c>
      <c r="U36" s="17" t="str">
        <f aca="false">IF(T36="HOM","HOM",UPPER(MID(T36,5,1))&amp;"*"&amp;MID(T36,7,2)&amp;":"&amp;MID(T36,10,2))</f>
        <v>C*04:01</v>
      </c>
      <c r="V36" s="17" t="s">
        <v>65</v>
      </c>
      <c r="W36" s="17" t="n">
        <f aca="false">U36=V36</f>
        <v>1</v>
      </c>
      <c r="X36" s="16" t="s">
        <v>52</v>
      </c>
      <c r="Y36" s="11" t="s">
        <v>65</v>
      </c>
      <c r="Z36" s="11" t="n">
        <v>1481</v>
      </c>
      <c r="AA36" s="11" t="n">
        <v>1134</v>
      </c>
      <c r="AB36" s="11" t="n">
        <v>347</v>
      </c>
      <c r="AC36" s="11" t="n">
        <v>0</v>
      </c>
      <c r="AD36" s="11" t="n">
        <v>1525</v>
      </c>
      <c r="AE36" s="11" t="n">
        <v>1168</v>
      </c>
      <c r="AF36" s="11" t="n">
        <v>357</v>
      </c>
      <c r="AG36" s="11" t="n">
        <v>0</v>
      </c>
      <c r="AH36" s="11" t="n">
        <v>0</v>
      </c>
      <c r="AI36" s="11" t="n">
        <v>0</v>
      </c>
      <c r="AJ36" s="11" t="n">
        <v>0</v>
      </c>
      <c r="AK36" s="11" t="n">
        <v>0</v>
      </c>
      <c r="AL36" s="15" t="n">
        <v>1.18</v>
      </c>
      <c r="AM36" s="11" t="n">
        <v>0</v>
      </c>
      <c r="AN36" s="11" t="n">
        <v>0</v>
      </c>
      <c r="AO36" s="11" t="n">
        <v>0</v>
      </c>
      <c r="AP36" s="11" t="n">
        <v>0</v>
      </c>
      <c r="AQ36" s="11" t="n">
        <v>0</v>
      </c>
    </row>
    <row r="37" customFormat="false" ht="16" hidden="false" customHeight="false" outlineLevel="0" collapsed="false">
      <c r="A37" s="11" t="s">
        <v>79</v>
      </c>
      <c r="B37" s="11"/>
      <c r="C37" s="11" t="n">
        <f aca="false">AL37&lt;0.5</f>
        <v>0</v>
      </c>
      <c r="D37" s="12" t="n">
        <f aca="false">COUNTIFS(S:S,S37,C:C,1)&gt;0</f>
        <v>0</v>
      </c>
      <c r="E37" s="12" t="n">
        <f aca="false">IFERROR(INDEX(LOHHLA!H:H,MATCH($S37,LOHHLA!$B:$B,0)),"na")</f>
        <v>0</v>
      </c>
      <c r="F37" s="12" t="n">
        <f aca="false">AND(D37&lt;&gt;E37,E37&lt;&gt;"na")</f>
        <v>0</v>
      </c>
      <c r="G37" s="12"/>
      <c r="H37" s="12"/>
      <c r="I37" s="13" t="str">
        <f aca="false">IFERROR(INDEX(LOHHLA!E:E,MATCH($S37,LOHHLA!$B:$B,0)),"na")</f>
        <v>            2.22</v>
      </c>
      <c r="J37" s="13" t="str">
        <f aca="false">IFERROR(INDEX(LOHHLA!F:F,MATCH($S37,LOHHLA!$B:$B,0)),"na")</f>
        <v>            2.58</v>
      </c>
      <c r="K37" s="14" t="n">
        <f aca="false">INDEX(HMFPurity!B:B,MATCH(A37,HMFPurity!A:A,0))</f>
        <v>0.19</v>
      </c>
      <c r="L37" s="15" t="n">
        <f aca="false">INDEX(HMFPurity!F:F,MATCH(A37,HMFPurity!A:A,0))</f>
        <v>2.3355</v>
      </c>
      <c r="M37" s="15" t="n">
        <f aca="false">IFERROR(INDEX(LOHHLA!I:I,MATCH($S37,LOHHLA!$B:$B,0)),"na")</f>
        <v>3.014381417</v>
      </c>
      <c r="N37" s="14" t="n">
        <f aca="false">IFERROR(INDEX(LOHHLA!J:J,MATCH($S37,LOHHLA!$B:$B,0)),"na")</f>
        <v>0.14</v>
      </c>
      <c r="O37" s="16" t="n">
        <f aca="false">COUNTIFS(A:A,A37,W:W,0)</f>
        <v>0</v>
      </c>
      <c r="P37" s="16" t="str">
        <f aca="false">INDEX(LilacQC!D:D,MATCH(A37,LilacQC!C:C,0))</f>
        <v>WARN_UNMATCHED_HAPLOTYPE</v>
      </c>
      <c r="Q37" s="16"/>
      <c r="R37" s="16"/>
      <c r="S37" s="17" t="str">
        <f aca="false">A37&amp;MID(X37,1,1)</f>
        <v>CRUK0006_SU_T1-R1C</v>
      </c>
      <c r="T37" s="17" t="str">
        <f aca="false">IFERROR(IF(RIGHT(X37,1)="1",INDEX(LOHHLA!C:C,MATCH(S37,LOHHLA!B:B,0)),INDEX(LOHHLA!D:D,MATCH(S37,LOHHLA!B:B,0))),"HOM")</f>
        <v>hla_c_07_02_01_03</v>
      </c>
      <c r="U37" s="17" t="str">
        <f aca="false">IF(T37="HOM","HOM",UPPER(MID(T37,5,1))&amp;"*"&amp;MID(T37,7,2)&amp;":"&amp;MID(T37,10,2))</f>
        <v>C*07:02</v>
      </c>
      <c r="V37" s="17" t="s">
        <v>66</v>
      </c>
      <c r="W37" s="17" t="n">
        <f aca="false">U37=V37</f>
        <v>1</v>
      </c>
      <c r="X37" s="16" t="s">
        <v>54</v>
      </c>
      <c r="Y37" s="11" t="s">
        <v>66</v>
      </c>
      <c r="Z37" s="11" t="n">
        <v>1895</v>
      </c>
      <c r="AA37" s="11" t="n">
        <v>1531</v>
      </c>
      <c r="AB37" s="11" t="n">
        <v>364</v>
      </c>
      <c r="AC37" s="11" t="n">
        <v>0</v>
      </c>
      <c r="AD37" s="11" t="n">
        <v>2070</v>
      </c>
      <c r="AE37" s="11" t="n">
        <v>1675</v>
      </c>
      <c r="AF37" s="11" t="n">
        <v>395</v>
      </c>
      <c r="AG37" s="11" t="n">
        <v>0</v>
      </c>
      <c r="AH37" s="11" t="n">
        <v>0</v>
      </c>
      <c r="AI37" s="11" t="n">
        <v>0</v>
      </c>
      <c r="AJ37" s="11" t="n">
        <v>0</v>
      </c>
      <c r="AK37" s="11" t="n">
        <v>0</v>
      </c>
      <c r="AL37" s="15" t="n">
        <v>2.24</v>
      </c>
      <c r="AM37" s="11" t="n">
        <v>0</v>
      </c>
      <c r="AN37" s="11" t="n">
        <v>0</v>
      </c>
      <c r="AO37" s="11" t="n">
        <v>0</v>
      </c>
      <c r="AP37" s="11" t="n">
        <v>0</v>
      </c>
      <c r="AQ37" s="11" t="n">
        <v>0</v>
      </c>
    </row>
    <row r="38" customFormat="false" ht="16" hidden="false" customHeight="false" outlineLevel="0" collapsed="false">
      <c r="A38" s="11" t="s">
        <v>81</v>
      </c>
      <c r="B38" s="11"/>
      <c r="C38" s="11" t="n">
        <f aca="false">AL38&lt;0.5</f>
        <v>0</v>
      </c>
      <c r="D38" s="12" t="n">
        <f aca="false">COUNTIFS(S:S,S38,C:C,1)&gt;0</f>
        <v>0</v>
      </c>
      <c r="E38" s="12" t="n">
        <f aca="false">IFERROR(INDEX(LOHHLA!H:H,MATCH($S38,LOHHLA!$B:$B,0)),"na")</f>
        <v>0</v>
      </c>
      <c r="F38" s="12" t="n">
        <f aca="false">AND(D38&lt;&gt;E38,E38&lt;&gt;"na")</f>
        <v>0</v>
      </c>
      <c r="G38" s="12"/>
      <c r="H38" s="12"/>
      <c r="I38" s="13" t="str">
        <f aca="false">IFERROR(INDEX(LOHHLA!E:E,MATCH($S38,LOHHLA!$B:$B,0)),"na")</f>
        <v>            1.70</v>
      </c>
      <c r="J38" s="13" t="str">
        <f aca="false">IFERROR(INDEX(LOHHLA!F:F,MATCH($S38,LOHHLA!$B:$B,0)),"na")</f>
        <v>            1.71</v>
      </c>
      <c r="K38" s="14" t="n">
        <f aca="false">INDEX(HMFPurity!B:B,MATCH(A38,HMFPurity!A:A,0))</f>
        <v>0.18</v>
      </c>
      <c r="L38" s="15" t="n">
        <f aca="false">INDEX(HMFPurity!F:F,MATCH(A38,HMFPurity!A:A,0))</f>
        <v>3.8008</v>
      </c>
      <c r="M38" s="15" t="n">
        <f aca="false">IFERROR(INDEX(LOHHLA!I:I,MATCH($S38,LOHHLA!$B:$B,0)),"na")</f>
        <v>3.835611805</v>
      </c>
      <c r="N38" s="14" t="n">
        <f aca="false">IFERROR(INDEX(LOHHLA!J:J,MATCH($S38,LOHHLA!$B:$B,0)),"na")</f>
        <v>0.16</v>
      </c>
      <c r="O38" s="16" t="n">
        <f aca="false">COUNTIFS(A:A,A38,W:W,0)</f>
        <v>0</v>
      </c>
      <c r="P38" s="16" t="str">
        <f aca="false">INDEX(LilacQC!D:D,MATCH(A38,LilacQC!C:C,0))</f>
        <v>PASS</v>
      </c>
      <c r="Q38" s="16"/>
      <c r="R38" s="16"/>
      <c r="S38" s="17" t="str">
        <f aca="false">A38&amp;MID(X38,1,1)</f>
        <v>CRUK0007_SU_T1-R1A</v>
      </c>
      <c r="T38" s="17" t="str">
        <f aca="false">IFERROR(IF(RIGHT(X38,1)="1",INDEX(LOHHLA!C:C,MATCH(S38,LOHHLA!B:B,0)),INDEX(LOHHLA!D:D,MATCH(S38,LOHHLA!B:B,0))),"HOM")</f>
        <v>hla_a_01_01_51</v>
      </c>
      <c r="U38" s="17" t="str">
        <f aca="false">IF(T38="HOM","HOM",UPPER(MID(T38,5,1))&amp;"*"&amp;MID(T38,7,2)&amp;":"&amp;MID(T38,10,2))</f>
        <v>A*01:01</v>
      </c>
      <c r="V38" s="17" t="s">
        <v>44</v>
      </c>
      <c r="W38" s="17" t="n">
        <f aca="false">U38=V38</f>
        <v>1</v>
      </c>
      <c r="X38" s="16" t="s">
        <v>45</v>
      </c>
      <c r="Y38" s="11" t="s">
        <v>44</v>
      </c>
      <c r="Z38" s="11" t="n">
        <v>3078</v>
      </c>
      <c r="AA38" s="11" t="n">
        <v>1968</v>
      </c>
      <c r="AB38" s="11" t="n">
        <v>1110</v>
      </c>
      <c r="AC38" s="11" t="n">
        <v>0</v>
      </c>
      <c r="AD38" s="11" t="n">
        <v>5314</v>
      </c>
      <c r="AE38" s="11" t="n">
        <v>3463</v>
      </c>
      <c r="AF38" s="11" t="n">
        <v>1851</v>
      </c>
      <c r="AG38" s="11" t="n">
        <v>0</v>
      </c>
      <c r="AH38" s="11" t="n">
        <v>0</v>
      </c>
      <c r="AI38" s="11" t="n">
        <v>0</v>
      </c>
      <c r="AJ38" s="11" t="n">
        <v>0</v>
      </c>
      <c r="AK38" s="11" t="n">
        <v>0</v>
      </c>
      <c r="AL38" s="15" t="n">
        <v>2.28</v>
      </c>
      <c r="AM38" s="11" t="n">
        <v>0</v>
      </c>
      <c r="AN38" s="11" t="n">
        <v>0</v>
      </c>
      <c r="AO38" s="11" t="n">
        <v>0</v>
      </c>
      <c r="AP38" s="11" t="n">
        <v>0</v>
      </c>
      <c r="AQ38" s="11" t="n">
        <v>0</v>
      </c>
    </row>
    <row r="39" customFormat="false" ht="16" hidden="false" customHeight="false" outlineLevel="0" collapsed="false">
      <c r="A39" s="11" t="s">
        <v>81</v>
      </c>
      <c r="B39" s="11"/>
      <c r="C39" s="11" t="n">
        <f aca="false">AL39&lt;0.5</f>
        <v>0</v>
      </c>
      <c r="D39" s="12" t="n">
        <f aca="false">COUNTIFS(S:S,S39,C:C,1)&gt;0</f>
        <v>0</v>
      </c>
      <c r="E39" s="12" t="n">
        <f aca="false">IFERROR(INDEX(LOHHLA!H:H,MATCH($S39,LOHHLA!$B:$B,0)),"na")</f>
        <v>0</v>
      </c>
      <c r="F39" s="12" t="n">
        <f aca="false">AND(D39&lt;&gt;E39,E39&lt;&gt;"na")</f>
        <v>0</v>
      </c>
      <c r="G39" s="12"/>
      <c r="H39" s="12"/>
      <c r="I39" s="13" t="str">
        <f aca="false">IFERROR(INDEX(LOHHLA!E:E,MATCH($S39,LOHHLA!$B:$B,0)),"na")</f>
        <v>            1.70</v>
      </c>
      <c r="J39" s="13" t="str">
        <f aca="false">IFERROR(INDEX(LOHHLA!F:F,MATCH($S39,LOHHLA!$B:$B,0)),"na")</f>
        <v>            1.71</v>
      </c>
      <c r="K39" s="14" t="n">
        <f aca="false">INDEX(HMFPurity!B:B,MATCH(A39,HMFPurity!A:A,0))</f>
        <v>0.18</v>
      </c>
      <c r="L39" s="15" t="n">
        <f aca="false">INDEX(HMFPurity!F:F,MATCH(A39,HMFPurity!A:A,0))</f>
        <v>3.8008</v>
      </c>
      <c r="M39" s="15" t="n">
        <f aca="false">IFERROR(INDEX(LOHHLA!I:I,MATCH($S39,LOHHLA!$B:$B,0)),"na")</f>
        <v>3.835611805</v>
      </c>
      <c r="N39" s="14" t="n">
        <f aca="false">IFERROR(INDEX(LOHHLA!J:J,MATCH($S39,LOHHLA!$B:$B,0)),"na")</f>
        <v>0.16</v>
      </c>
      <c r="O39" s="16" t="n">
        <f aca="false">COUNTIFS(A:A,A39,W:W,0)</f>
        <v>0</v>
      </c>
      <c r="P39" s="16" t="str">
        <f aca="false">INDEX(LilacQC!D:D,MATCH(A39,LilacQC!C:C,0))</f>
        <v>PASS</v>
      </c>
      <c r="Q39" s="16"/>
      <c r="R39" s="16"/>
      <c r="S39" s="17" t="str">
        <f aca="false">A39&amp;MID(X39,1,1)</f>
        <v>CRUK0007_SU_T1-R1A</v>
      </c>
      <c r="T39" s="17" t="str">
        <f aca="false">IFERROR(IF(RIGHT(X39,1)="1",INDEX(LOHHLA!C:C,MATCH(S39,LOHHLA!B:B,0)),INDEX(LOHHLA!D:D,MATCH(S39,LOHHLA!B:B,0))),"HOM")</f>
        <v>hla_a_68_01_02</v>
      </c>
      <c r="U39" s="17" t="str">
        <f aca="false">IF(T39="HOM","HOM",UPPER(MID(T39,5,1))&amp;"*"&amp;MID(T39,7,2)&amp;":"&amp;MID(T39,10,2))</f>
        <v>A*68:01</v>
      </c>
      <c r="V39" s="17" t="s">
        <v>82</v>
      </c>
      <c r="W39" s="17" t="n">
        <f aca="false">U39=V39</f>
        <v>1</v>
      </c>
      <c r="X39" s="16" t="s">
        <v>47</v>
      </c>
      <c r="Y39" s="11" t="s">
        <v>82</v>
      </c>
      <c r="Z39" s="11" t="n">
        <v>2594</v>
      </c>
      <c r="AA39" s="11" t="n">
        <v>1548</v>
      </c>
      <c r="AB39" s="11" t="n">
        <v>1046</v>
      </c>
      <c r="AC39" s="11" t="n">
        <v>0</v>
      </c>
      <c r="AD39" s="11" t="n">
        <v>4337</v>
      </c>
      <c r="AE39" s="11" t="n">
        <v>2585</v>
      </c>
      <c r="AF39" s="11" t="n">
        <v>1752</v>
      </c>
      <c r="AG39" s="11" t="n">
        <v>0</v>
      </c>
      <c r="AH39" s="11" t="n">
        <v>0</v>
      </c>
      <c r="AI39" s="11" t="n">
        <v>0</v>
      </c>
      <c r="AJ39" s="11" t="n">
        <v>0</v>
      </c>
      <c r="AK39" s="11" t="n">
        <v>0</v>
      </c>
      <c r="AL39" s="15" t="n">
        <v>1.33</v>
      </c>
      <c r="AM39" s="11" t="n">
        <v>0</v>
      </c>
      <c r="AN39" s="11" t="n">
        <v>0</v>
      </c>
      <c r="AO39" s="11" t="n">
        <v>0</v>
      </c>
      <c r="AP39" s="11" t="n">
        <v>0</v>
      </c>
      <c r="AQ39" s="11" t="n">
        <v>0</v>
      </c>
    </row>
    <row r="40" customFormat="false" ht="16" hidden="false" customHeight="false" outlineLevel="0" collapsed="false">
      <c r="A40" s="11" t="s">
        <v>81</v>
      </c>
      <c r="B40" s="11"/>
      <c r="C40" s="11" t="n">
        <f aca="false">AL40&lt;0.5</f>
        <v>0</v>
      </c>
      <c r="D40" s="12" t="n">
        <f aca="false">COUNTIFS(S:S,S40,C:C,1)&gt;0</f>
        <v>0</v>
      </c>
      <c r="E40" s="12" t="n">
        <f aca="false">IFERROR(INDEX(LOHHLA!H:H,MATCH($S40,LOHHLA!$B:$B,0)),"na")</f>
        <v>0</v>
      </c>
      <c r="F40" s="12" t="n">
        <f aca="false">AND(D40&lt;&gt;E40,E40&lt;&gt;"na")</f>
        <v>0</v>
      </c>
      <c r="G40" s="12"/>
      <c r="H40" s="12"/>
      <c r="I40" s="13" t="str">
        <f aca="false">IFERROR(INDEX(LOHHLA!E:E,MATCH($S40,LOHHLA!$B:$B,0)),"na")</f>
        <v>            1.89</v>
      </c>
      <c r="J40" s="13" t="str">
        <f aca="false">IFERROR(INDEX(LOHHLA!F:F,MATCH($S40,LOHHLA!$B:$B,0)),"na")</f>
        <v>            1.16</v>
      </c>
      <c r="K40" s="14" t="n">
        <f aca="false">INDEX(HMFPurity!B:B,MATCH(A40,HMFPurity!A:A,0))</f>
        <v>0.18</v>
      </c>
      <c r="L40" s="15" t="n">
        <f aca="false">INDEX(HMFPurity!F:F,MATCH(A40,HMFPurity!A:A,0))</f>
        <v>3.8008</v>
      </c>
      <c r="M40" s="15" t="n">
        <f aca="false">IFERROR(INDEX(LOHHLA!I:I,MATCH($S40,LOHHLA!$B:$B,0)),"na")</f>
        <v>3.835611805</v>
      </c>
      <c r="N40" s="14" t="n">
        <f aca="false">IFERROR(INDEX(LOHHLA!J:J,MATCH($S40,LOHHLA!$B:$B,0)),"na")</f>
        <v>0.16</v>
      </c>
      <c r="O40" s="16" t="n">
        <f aca="false">COUNTIFS(A:A,A40,W:W,0)</f>
        <v>0</v>
      </c>
      <c r="P40" s="16" t="str">
        <f aca="false">INDEX(LilacQC!D:D,MATCH(A40,LilacQC!C:C,0))</f>
        <v>PASS</v>
      </c>
      <c r="Q40" s="16"/>
      <c r="R40" s="16"/>
      <c r="S40" s="17" t="str">
        <f aca="false">A40&amp;MID(X40,1,1)</f>
        <v>CRUK0007_SU_T1-R1B</v>
      </c>
      <c r="T40" s="17" t="str">
        <f aca="false">IFERROR(IF(RIGHT(X40,1)="1",INDEX(LOHHLA!C:C,MATCH(S40,LOHHLA!B:B,0)),INDEX(LOHHLA!D:D,MATCH(S40,LOHHLA!B:B,0))),"HOM")</f>
        <v>hla_b_07_02_01</v>
      </c>
      <c r="U40" s="17" t="str">
        <f aca="false">IF(T40="HOM","HOM",UPPER(MID(T40,5,1))&amp;"*"&amp;MID(T40,7,2)&amp;":"&amp;MID(T40,10,2))</f>
        <v>B*07:02</v>
      </c>
      <c r="V40" s="17" t="s">
        <v>63</v>
      </c>
      <c r="W40" s="17" t="n">
        <f aca="false">U40=V40</f>
        <v>1</v>
      </c>
      <c r="X40" s="16" t="s">
        <v>49</v>
      </c>
      <c r="Y40" s="11" t="s">
        <v>63</v>
      </c>
      <c r="Z40" s="11" t="n">
        <v>2774</v>
      </c>
      <c r="AA40" s="11" t="n">
        <v>1095</v>
      </c>
      <c r="AB40" s="11" t="n">
        <v>1679</v>
      </c>
      <c r="AC40" s="11" t="n">
        <v>0</v>
      </c>
      <c r="AD40" s="11" t="n">
        <v>4894</v>
      </c>
      <c r="AE40" s="11" t="n">
        <v>1663</v>
      </c>
      <c r="AF40" s="11" t="n">
        <v>3231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5" t="n">
        <v>1.33</v>
      </c>
      <c r="AM40" s="11" t="n">
        <v>0</v>
      </c>
      <c r="AN40" s="11" t="n">
        <v>0</v>
      </c>
      <c r="AO40" s="11" t="n">
        <v>0</v>
      </c>
      <c r="AP40" s="11" t="n">
        <v>0</v>
      </c>
      <c r="AQ40" s="11" t="n">
        <v>0</v>
      </c>
    </row>
    <row r="41" customFormat="false" ht="16" hidden="false" customHeight="false" outlineLevel="0" collapsed="false">
      <c r="A41" s="11" t="s">
        <v>81</v>
      </c>
      <c r="B41" s="11"/>
      <c r="C41" s="11" t="n">
        <f aca="false">AL41&lt;0.5</f>
        <v>0</v>
      </c>
      <c r="D41" s="12" t="n">
        <f aca="false">COUNTIFS(S:S,S41,C:C,1)&gt;0</f>
        <v>0</v>
      </c>
      <c r="E41" s="12" t="n">
        <f aca="false">IFERROR(INDEX(LOHHLA!H:H,MATCH($S41,LOHHLA!$B:$B,0)),"na")</f>
        <v>0</v>
      </c>
      <c r="F41" s="12" t="n">
        <f aca="false">AND(D41&lt;&gt;E41,E41&lt;&gt;"na")</f>
        <v>0</v>
      </c>
      <c r="G41" s="12"/>
      <c r="H41" s="12"/>
      <c r="I41" s="13" t="str">
        <f aca="false">IFERROR(INDEX(LOHHLA!E:E,MATCH($S41,LOHHLA!$B:$B,0)),"na")</f>
        <v>            1.89</v>
      </c>
      <c r="J41" s="13" t="str">
        <f aca="false">IFERROR(INDEX(LOHHLA!F:F,MATCH($S41,LOHHLA!$B:$B,0)),"na")</f>
        <v>            1.16</v>
      </c>
      <c r="K41" s="14" t="n">
        <f aca="false">INDEX(HMFPurity!B:B,MATCH(A41,HMFPurity!A:A,0))</f>
        <v>0.18</v>
      </c>
      <c r="L41" s="15" t="n">
        <f aca="false">INDEX(HMFPurity!F:F,MATCH(A41,HMFPurity!A:A,0))</f>
        <v>3.8008</v>
      </c>
      <c r="M41" s="15" t="n">
        <f aca="false">IFERROR(INDEX(LOHHLA!I:I,MATCH($S41,LOHHLA!$B:$B,0)),"na")</f>
        <v>3.835611805</v>
      </c>
      <c r="N41" s="14" t="n">
        <f aca="false">IFERROR(INDEX(LOHHLA!J:J,MATCH($S41,LOHHLA!$B:$B,0)),"na")</f>
        <v>0.16</v>
      </c>
      <c r="O41" s="16" t="n">
        <f aca="false">COUNTIFS(A:A,A41,W:W,0)</f>
        <v>0</v>
      </c>
      <c r="P41" s="16" t="str">
        <f aca="false">INDEX(LilacQC!D:D,MATCH(A41,LilacQC!C:C,0))</f>
        <v>PASS</v>
      </c>
      <c r="Q41" s="16"/>
      <c r="R41" s="16"/>
      <c r="S41" s="17" t="str">
        <f aca="false">A41&amp;MID(X41,1,1)</f>
        <v>CRUK0007_SU_T1-R1B</v>
      </c>
      <c r="T41" s="17" t="str">
        <f aca="false">IFERROR(IF(RIGHT(X41,1)="1",INDEX(LOHHLA!C:C,MATCH(S41,LOHHLA!B:B,0)),INDEX(LOHHLA!D:D,MATCH(S41,LOHHLA!B:B,0))),"HOM")</f>
        <v>hla_b_57_01_01</v>
      </c>
      <c r="U41" s="17" t="str">
        <f aca="false">IF(T41="HOM","HOM",UPPER(MID(T41,5,1))&amp;"*"&amp;MID(T41,7,2)&amp;":"&amp;MID(T41,10,2))</f>
        <v>B*57:01</v>
      </c>
      <c r="V41" s="17" t="s">
        <v>83</v>
      </c>
      <c r="W41" s="17" t="n">
        <f aca="false">U41=V41</f>
        <v>1</v>
      </c>
      <c r="X41" s="16" t="s">
        <v>51</v>
      </c>
      <c r="Y41" s="11" t="s">
        <v>83</v>
      </c>
      <c r="Z41" s="11" t="n">
        <v>2374</v>
      </c>
      <c r="AA41" s="11" t="n">
        <v>671</v>
      </c>
      <c r="AB41" s="11" t="n">
        <v>1703</v>
      </c>
      <c r="AC41" s="11" t="n">
        <v>0</v>
      </c>
      <c r="AD41" s="11" t="n">
        <v>4361</v>
      </c>
      <c r="AE41" s="11" t="n">
        <v>1077</v>
      </c>
      <c r="AF41" s="11" t="n">
        <v>3284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5" t="n">
        <v>2.28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</row>
    <row r="42" customFormat="false" ht="16" hidden="false" customHeight="false" outlineLevel="0" collapsed="false">
      <c r="A42" s="11" t="s">
        <v>81</v>
      </c>
      <c r="B42" s="11"/>
      <c r="C42" s="11" t="n">
        <f aca="false">AL42&lt;0.5</f>
        <v>0</v>
      </c>
      <c r="D42" s="12" t="n">
        <f aca="false">COUNTIFS(S:S,S42,C:C,1)&gt;0</f>
        <v>0</v>
      </c>
      <c r="E42" s="12" t="n">
        <f aca="false">IFERROR(INDEX(LOHHLA!H:H,MATCH($S42,LOHHLA!$B:$B,0)),"na")</f>
        <v>0</v>
      </c>
      <c r="F42" s="12" t="n">
        <f aca="false">AND(D42&lt;&gt;E42,E42&lt;&gt;"na")</f>
        <v>0</v>
      </c>
      <c r="G42" s="12"/>
      <c r="H42" s="12"/>
      <c r="I42" s="13" t="str">
        <f aca="false">IFERROR(INDEX(LOHHLA!E:E,MATCH($S42,LOHHLA!$B:$B,0)),"na")</f>
        <v>            1.66</v>
      </c>
      <c r="J42" s="13" t="str">
        <f aca="false">IFERROR(INDEX(LOHHLA!F:F,MATCH($S42,LOHHLA!$B:$B,0)),"na")</f>
        <v>            2.08</v>
      </c>
      <c r="K42" s="14" t="n">
        <f aca="false">INDEX(HMFPurity!B:B,MATCH(A42,HMFPurity!A:A,0))</f>
        <v>0.18</v>
      </c>
      <c r="L42" s="15" t="n">
        <f aca="false">INDEX(HMFPurity!F:F,MATCH(A42,HMFPurity!A:A,0))</f>
        <v>3.8008</v>
      </c>
      <c r="M42" s="15" t="n">
        <f aca="false">IFERROR(INDEX(LOHHLA!I:I,MATCH($S42,LOHHLA!$B:$B,0)),"na")</f>
        <v>3.835611805</v>
      </c>
      <c r="N42" s="14" t="n">
        <f aca="false">IFERROR(INDEX(LOHHLA!J:J,MATCH($S42,LOHHLA!$B:$B,0)),"na")</f>
        <v>0.16</v>
      </c>
      <c r="O42" s="16" t="n">
        <f aca="false">COUNTIFS(A:A,A42,W:W,0)</f>
        <v>0</v>
      </c>
      <c r="P42" s="16" t="str">
        <f aca="false">INDEX(LilacQC!D:D,MATCH(A42,LilacQC!C:C,0))</f>
        <v>PASS</v>
      </c>
      <c r="Q42" s="16"/>
      <c r="R42" s="16"/>
      <c r="S42" s="17" t="str">
        <f aca="false">A42&amp;MID(X42,1,1)</f>
        <v>CRUK0007_SU_T1-R1C</v>
      </c>
      <c r="T42" s="17" t="str">
        <f aca="false">IFERROR(IF(RIGHT(X42,1)="1",INDEX(LOHHLA!C:C,MATCH(S42,LOHHLA!B:B,0)),INDEX(LOHHLA!D:D,MATCH(S42,LOHHLA!B:B,0))),"HOM")</f>
        <v>hla_c_06_02_01_01</v>
      </c>
      <c r="U42" s="17" t="str">
        <f aca="false">IF(T42="HOM","HOM",UPPER(MID(T42,5,1))&amp;"*"&amp;MID(T42,7,2)&amp;":"&amp;MID(T42,10,2))</f>
        <v>C*06:02</v>
      </c>
      <c r="V42" s="17" t="s">
        <v>84</v>
      </c>
      <c r="W42" s="17" t="n">
        <f aca="false">U42=V42</f>
        <v>1</v>
      </c>
      <c r="X42" s="16" t="s">
        <v>52</v>
      </c>
      <c r="Y42" s="11" t="s">
        <v>84</v>
      </c>
      <c r="Z42" s="11" t="n">
        <v>2234</v>
      </c>
      <c r="AA42" s="11" t="n">
        <v>1505</v>
      </c>
      <c r="AB42" s="11" t="n">
        <v>729</v>
      </c>
      <c r="AC42" s="11" t="n">
        <v>0</v>
      </c>
      <c r="AD42" s="11" t="n">
        <v>3964</v>
      </c>
      <c r="AE42" s="11" t="n">
        <v>2795</v>
      </c>
      <c r="AF42" s="11" t="n">
        <v>1169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5" t="n">
        <v>1.33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</row>
    <row r="43" customFormat="false" ht="16" hidden="false" customHeight="false" outlineLevel="0" collapsed="false">
      <c r="A43" s="11" t="s">
        <v>81</v>
      </c>
      <c r="B43" s="11"/>
      <c r="C43" s="11" t="n">
        <f aca="false">AL43&lt;0.5</f>
        <v>0</v>
      </c>
      <c r="D43" s="12" t="n">
        <f aca="false">COUNTIFS(S:S,S43,C:C,1)&gt;0</f>
        <v>0</v>
      </c>
      <c r="E43" s="12" t="n">
        <f aca="false">IFERROR(INDEX(LOHHLA!H:H,MATCH($S43,LOHHLA!$B:$B,0)),"na")</f>
        <v>0</v>
      </c>
      <c r="F43" s="12" t="n">
        <f aca="false">AND(D43&lt;&gt;E43,E43&lt;&gt;"na")</f>
        <v>0</v>
      </c>
      <c r="G43" s="12"/>
      <c r="H43" s="12"/>
      <c r="I43" s="13" t="str">
        <f aca="false">IFERROR(INDEX(LOHHLA!E:E,MATCH($S43,LOHHLA!$B:$B,0)),"na")</f>
        <v>            1.66</v>
      </c>
      <c r="J43" s="13" t="str">
        <f aca="false">IFERROR(INDEX(LOHHLA!F:F,MATCH($S43,LOHHLA!$B:$B,0)),"na")</f>
        <v>            2.08</v>
      </c>
      <c r="K43" s="14" t="n">
        <f aca="false">INDEX(HMFPurity!B:B,MATCH(A43,HMFPurity!A:A,0))</f>
        <v>0.18</v>
      </c>
      <c r="L43" s="15" t="n">
        <f aca="false">INDEX(HMFPurity!F:F,MATCH(A43,HMFPurity!A:A,0))</f>
        <v>3.8008</v>
      </c>
      <c r="M43" s="15" t="n">
        <f aca="false">IFERROR(INDEX(LOHHLA!I:I,MATCH($S43,LOHHLA!$B:$B,0)),"na")</f>
        <v>3.835611805</v>
      </c>
      <c r="N43" s="14" t="n">
        <f aca="false">IFERROR(INDEX(LOHHLA!J:J,MATCH($S43,LOHHLA!$B:$B,0)),"na")</f>
        <v>0.16</v>
      </c>
      <c r="O43" s="16" t="n">
        <f aca="false">COUNTIFS(A:A,A43,W:W,0)</f>
        <v>0</v>
      </c>
      <c r="P43" s="16" t="str">
        <f aca="false">INDEX(LilacQC!D:D,MATCH(A43,LilacQC!C:C,0))</f>
        <v>PASS</v>
      </c>
      <c r="Q43" s="16"/>
      <c r="R43" s="16"/>
      <c r="S43" s="17" t="str">
        <f aca="false">A43&amp;MID(X43,1,1)</f>
        <v>CRUK0007_SU_T1-R1C</v>
      </c>
      <c r="T43" s="17" t="str">
        <f aca="false">IFERROR(IF(RIGHT(X43,1)="1",INDEX(LOHHLA!C:C,MATCH(S43,LOHHLA!B:B,0)),INDEX(LOHHLA!D:D,MATCH(S43,LOHHLA!B:B,0))),"HOM")</f>
        <v>hla_c_07_02_01_03</v>
      </c>
      <c r="U43" s="17" t="str">
        <f aca="false">IF(T43="HOM","HOM",UPPER(MID(T43,5,1))&amp;"*"&amp;MID(T43,7,2)&amp;":"&amp;MID(T43,10,2))</f>
        <v>C*07:02</v>
      </c>
      <c r="V43" s="17" t="s">
        <v>66</v>
      </c>
      <c r="W43" s="17" t="n">
        <f aca="false">U43=V43</f>
        <v>1</v>
      </c>
      <c r="X43" s="16" t="s">
        <v>54</v>
      </c>
      <c r="Y43" s="11" t="s">
        <v>66</v>
      </c>
      <c r="Z43" s="11" t="n">
        <v>2671</v>
      </c>
      <c r="AA43" s="11" t="n">
        <v>1943</v>
      </c>
      <c r="AB43" s="11" t="n">
        <v>728</v>
      </c>
      <c r="AC43" s="11" t="n">
        <v>0</v>
      </c>
      <c r="AD43" s="11" t="n">
        <v>4989</v>
      </c>
      <c r="AE43" s="11" t="n">
        <v>3796</v>
      </c>
      <c r="AF43" s="11" t="n">
        <v>1193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5" t="n">
        <v>2.28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</row>
    <row r="44" customFormat="false" ht="16" hidden="false" customHeight="false" outlineLevel="0" collapsed="false">
      <c r="A44" s="11" t="s">
        <v>85</v>
      </c>
      <c r="B44" s="11"/>
      <c r="C44" s="11" t="n">
        <f aca="false">AL44&lt;0.5</f>
        <v>0</v>
      </c>
      <c r="D44" s="12" t="n">
        <f aca="false">COUNTIFS(S:S,S44,C:C,1)&gt;0</f>
        <v>0</v>
      </c>
      <c r="E44" s="12" t="n">
        <f aca="false">IFERROR(INDEX(LOHHLA!H:H,MATCH($S44,LOHHLA!$B:$B,0)),"na")</f>
        <v>0</v>
      </c>
      <c r="F44" s="12" t="n">
        <f aca="false">AND(D44&lt;&gt;E44,E44&lt;&gt;"na")</f>
        <v>0</v>
      </c>
      <c r="G44" s="12"/>
      <c r="H44" s="12"/>
      <c r="I44" s="13" t="str">
        <f aca="false">IFERROR(INDEX(LOHHLA!E:E,MATCH($S44,LOHHLA!$B:$B,0)),"na")</f>
        <v>            4.18</v>
      </c>
      <c r="J44" s="13" t="str">
        <f aca="false">IFERROR(INDEX(LOHHLA!F:F,MATCH($S44,LOHHLA!$B:$B,0)),"na")</f>
        <v>            2.33</v>
      </c>
      <c r="K44" s="14" t="n">
        <f aca="false">INDEX(HMFPurity!B:B,MATCH(A44,HMFPurity!A:A,0))</f>
        <v>1</v>
      </c>
      <c r="L44" s="15" t="n">
        <f aca="false">INDEX(HMFPurity!F:F,MATCH(A44,HMFPurity!A:A,0))</f>
        <v>2.04</v>
      </c>
      <c r="M44" s="15" t="n">
        <f aca="false">IFERROR(INDEX(LOHHLA!I:I,MATCH($S44,LOHHLA!$B:$B,0)),"na")</f>
        <v>3.573413518</v>
      </c>
      <c r="N44" s="14" t="n">
        <f aca="false">IFERROR(INDEX(LOHHLA!J:J,MATCH($S44,LOHHLA!$B:$B,0)),"na")</f>
        <v>0.39</v>
      </c>
      <c r="O44" s="16" t="n">
        <f aca="false">COUNTIFS(A:A,A44,W:W,0)</f>
        <v>0</v>
      </c>
      <c r="P44" s="16" t="str">
        <f aca="false">INDEX(LilacQC!D:D,MATCH(A44,LilacQC!C:C,0))</f>
        <v>PASS</v>
      </c>
      <c r="Q44" s="16"/>
      <c r="R44" s="16"/>
      <c r="S44" s="17" t="str">
        <f aca="false">A44&amp;MID(X44,1,1)</f>
        <v>CRUK0008_SU_T1-R1A</v>
      </c>
      <c r="T44" s="17" t="str">
        <f aca="false">IFERROR(IF(RIGHT(X44,1)="1",INDEX(LOHHLA!C:C,MATCH(S44,LOHHLA!B:B,0)),INDEX(LOHHLA!D:D,MATCH(S44,LOHHLA!B:B,0))),"HOM")</f>
        <v>hla_a_03_01_01_01</v>
      </c>
      <c r="U44" s="17" t="str">
        <f aca="false">IF(T44="HOM","HOM",UPPER(MID(T44,5,1))&amp;"*"&amp;MID(T44,7,2)&amp;":"&amp;MID(T44,10,2))</f>
        <v>A*03:01</v>
      </c>
      <c r="V44" s="17" t="s">
        <v>86</v>
      </c>
      <c r="W44" s="17" t="n">
        <f aca="false">U44=V44</f>
        <v>1</v>
      </c>
      <c r="X44" s="16" t="s">
        <v>45</v>
      </c>
      <c r="Y44" s="11" t="s">
        <v>86</v>
      </c>
      <c r="Z44" s="11" t="n">
        <v>2443</v>
      </c>
      <c r="AA44" s="11" t="n">
        <v>1705</v>
      </c>
      <c r="AB44" s="11" t="n">
        <v>738</v>
      </c>
      <c r="AC44" s="11" t="n">
        <v>0</v>
      </c>
      <c r="AD44" s="11" t="n">
        <v>2713</v>
      </c>
      <c r="AE44" s="11" t="n">
        <v>1905</v>
      </c>
      <c r="AF44" s="11" t="n">
        <v>808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5" t="n">
        <v>1.3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</row>
    <row r="45" customFormat="false" ht="16" hidden="false" customHeight="false" outlineLevel="0" collapsed="false">
      <c r="A45" s="11" t="s">
        <v>85</v>
      </c>
      <c r="B45" s="11"/>
      <c r="C45" s="11" t="n">
        <f aca="false">AL45&lt;0.5</f>
        <v>0</v>
      </c>
      <c r="D45" s="12" t="n">
        <f aca="false">COUNTIFS(S:S,S45,C:C,1)&gt;0</f>
        <v>0</v>
      </c>
      <c r="E45" s="12" t="n">
        <f aca="false">IFERROR(INDEX(LOHHLA!H:H,MATCH($S45,LOHHLA!$B:$B,0)),"na")</f>
        <v>0</v>
      </c>
      <c r="F45" s="12" t="n">
        <f aca="false">AND(D45&lt;&gt;E45,E45&lt;&gt;"na")</f>
        <v>0</v>
      </c>
      <c r="G45" s="12"/>
      <c r="H45" s="12"/>
      <c r="I45" s="13" t="str">
        <f aca="false">IFERROR(INDEX(LOHHLA!E:E,MATCH($S45,LOHHLA!$B:$B,0)),"na")</f>
        <v>            4.18</v>
      </c>
      <c r="J45" s="13" t="str">
        <f aca="false">IFERROR(INDEX(LOHHLA!F:F,MATCH($S45,LOHHLA!$B:$B,0)),"na")</f>
        <v>            2.33</v>
      </c>
      <c r="K45" s="14" t="n">
        <f aca="false">INDEX(HMFPurity!B:B,MATCH(A45,HMFPurity!A:A,0))</f>
        <v>1</v>
      </c>
      <c r="L45" s="15" t="n">
        <f aca="false">INDEX(HMFPurity!F:F,MATCH(A45,HMFPurity!A:A,0))</f>
        <v>2.04</v>
      </c>
      <c r="M45" s="15" t="n">
        <f aca="false">IFERROR(INDEX(LOHHLA!I:I,MATCH($S45,LOHHLA!$B:$B,0)),"na")</f>
        <v>3.573413518</v>
      </c>
      <c r="N45" s="14" t="n">
        <f aca="false">IFERROR(INDEX(LOHHLA!J:J,MATCH($S45,LOHHLA!$B:$B,0)),"na")</f>
        <v>0.39</v>
      </c>
      <c r="O45" s="16" t="n">
        <f aca="false">COUNTIFS(A:A,A45,W:W,0)</f>
        <v>0</v>
      </c>
      <c r="P45" s="16" t="str">
        <f aca="false">INDEX(LilacQC!D:D,MATCH(A45,LilacQC!C:C,0))</f>
        <v>PASS</v>
      </c>
      <c r="Q45" s="16"/>
      <c r="R45" s="16"/>
      <c r="S45" s="17" t="str">
        <f aca="false">A45&amp;MID(X45,1,1)</f>
        <v>CRUK0008_SU_T1-R1A</v>
      </c>
      <c r="T45" s="17" t="str">
        <f aca="false">IFERROR(IF(RIGHT(X45,1)="1",INDEX(LOHHLA!C:C,MATCH(S45,LOHHLA!B:B,0)),INDEX(LOHHLA!D:D,MATCH(S45,LOHHLA!B:B,0))),"HOM")</f>
        <v>hla_a_32_01_01</v>
      </c>
      <c r="U45" s="17" t="str">
        <f aca="false">IF(T45="HOM","HOM",UPPER(MID(T45,5,1))&amp;"*"&amp;MID(T45,7,2)&amp;":"&amp;MID(T45,10,2))</f>
        <v>A*32:01</v>
      </c>
      <c r="V45" s="17" t="s">
        <v>87</v>
      </c>
      <c r="W45" s="17" t="n">
        <f aca="false">U45=V45</f>
        <v>1</v>
      </c>
      <c r="X45" s="16" t="s">
        <v>47</v>
      </c>
      <c r="Y45" s="11" t="s">
        <v>87</v>
      </c>
      <c r="Z45" s="11" t="n">
        <v>1957</v>
      </c>
      <c r="AA45" s="11" t="n">
        <v>1310</v>
      </c>
      <c r="AB45" s="11" t="n">
        <v>647</v>
      </c>
      <c r="AC45" s="11" t="n">
        <v>0</v>
      </c>
      <c r="AD45" s="11" t="n">
        <v>1791</v>
      </c>
      <c r="AE45" s="11" t="n">
        <v>1090</v>
      </c>
      <c r="AF45" s="11" t="n">
        <v>701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5" t="n">
        <v>1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</row>
    <row r="46" customFormat="false" ht="16" hidden="false" customHeight="false" outlineLevel="0" collapsed="false">
      <c r="A46" s="11" t="s">
        <v>85</v>
      </c>
      <c r="B46" s="11"/>
      <c r="C46" s="11" t="n">
        <f aca="false">AL46&lt;0.5</f>
        <v>0</v>
      </c>
      <c r="D46" s="12" t="n">
        <f aca="false">COUNTIFS(S:S,S46,C:C,1)&gt;0</f>
        <v>0</v>
      </c>
      <c r="E46" s="12" t="n">
        <f aca="false">IFERROR(INDEX(LOHHLA!H:H,MATCH($S46,LOHHLA!$B:$B,0)),"na")</f>
        <v>0</v>
      </c>
      <c r="F46" s="12" t="n">
        <f aca="false">AND(D46&lt;&gt;E46,E46&lt;&gt;"na")</f>
        <v>0</v>
      </c>
      <c r="G46" s="12"/>
      <c r="H46" s="12"/>
      <c r="I46" s="13" t="str">
        <f aca="false">IFERROR(INDEX(LOHHLA!E:E,MATCH($S46,LOHHLA!$B:$B,0)),"na")</f>
        <v>            4.37</v>
      </c>
      <c r="J46" s="13" t="str">
        <f aca="false">IFERROR(INDEX(LOHHLA!F:F,MATCH($S46,LOHHLA!$B:$B,0)),"na")</f>
        <v>            3.59</v>
      </c>
      <c r="K46" s="14" t="n">
        <f aca="false">INDEX(HMFPurity!B:B,MATCH(A46,HMFPurity!A:A,0))</f>
        <v>1</v>
      </c>
      <c r="L46" s="15" t="n">
        <f aca="false">INDEX(HMFPurity!F:F,MATCH(A46,HMFPurity!A:A,0))</f>
        <v>2.04</v>
      </c>
      <c r="M46" s="15" t="n">
        <f aca="false">IFERROR(INDEX(LOHHLA!I:I,MATCH($S46,LOHHLA!$B:$B,0)),"na")</f>
        <v>3.573413518</v>
      </c>
      <c r="N46" s="14" t="n">
        <f aca="false">IFERROR(INDEX(LOHHLA!J:J,MATCH($S46,LOHHLA!$B:$B,0)),"na")</f>
        <v>0.39</v>
      </c>
      <c r="O46" s="16" t="n">
        <f aca="false">COUNTIFS(A:A,A46,W:W,0)</f>
        <v>0</v>
      </c>
      <c r="P46" s="16" t="str">
        <f aca="false">INDEX(LilacQC!D:D,MATCH(A46,LilacQC!C:C,0))</f>
        <v>PASS</v>
      </c>
      <c r="Q46" s="16"/>
      <c r="R46" s="16"/>
      <c r="S46" s="17" t="str">
        <f aca="false">A46&amp;MID(X46,1,1)</f>
        <v>CRUK0008_SU_T1-R1B</v>
      </c>
      <c r="T46" s="17" t="str">
        <f aca="false">IFERROR(IF(RIGHT(X46,1)="1",INDEX(LOHHLA!C:C,MATCH(S46,LOHHLA!B:B,0)),INDEX(LOHHLA!D:D,MATCH(S46,LOHHLA!B:B,0))),"HOM")</f>
        <v>hla_b_15_17_01_01</v>
      </c>
      <c r="U46" s="17" t="str">
        <f aca="false">IF(T46="HOM","HOM",UPPER(MID(T46,5,1))&amp;"*"&amp;MID(T46,7,2)&amp;":"&amp;MID(T46,10,2))</f>
        <v>B*15:17</v>
      </c>
      <c r="V46" s="17" t="s">
        <v>88</v>
      </c>
      <c r="W46" s="17" t="n">
        <f aca="false">U46=V46</f>
        <v>1</v>
      </c>
      <c r="X46" s="16" t="s">
        <v>49</v>
      </c>
      <c r="Y46" s="11" t="s">
        <v>88</v>
      </c>
      <c r="Z46" s="11" t="n">
        <v>1816</v>
      </c>
      <c r="AA46" s="11" t="n">
        <v>959</v>
      </c>
      <c r="AB46" s="11" t="n">
        <v>857</v>
      </c>
      <c r="AC46" s="11" t="n">
        <v>0</v>
      </c>
      <c r="AD46" s="11" t="n">
        <v>2014</v>
      </c>
      <c r="AE46" s="11" t="n">
        <v>1145</v>
      </c>
      <c r="AF46" s="11" t="n">
        <v>869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5" t="n">
        <v>1.3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</row>
    <row r="47" customFormat="false" ht="16" hidden="false" customHeight="false" outlineLevel="0" collapsed="false">
      <c r="A47" s="11" t="s">
        <v>85</v>
      </c>
      <c r="B47" s="11"/>
      <c r="C47" s="11" t="n">
        <f aca="false">AL47&lt;0.5</f>
        <v>0</v>
      </c>
      <c r="D47" s="12" t="n">
        <f aca="false">COUNTIFS(S:S,S47,C:C,1)&gt;0</f>
        <v>0</v>
      </c>
      <c r="E47" s="12" t="n">
        <f aca="false">IFERROR(INDEX(LOHHLA!H:H,MATCH($S47,LOHHLA!$B:$B,0)),"na")</f>
        <v>0</v>
      </c>
      <c r="F47" s="12" t="n">
        <f aca="false">AND(D47&lt;&gt;E47,E47&lt;&gt;"na")</f>
        <v>0</v>
      </c>
      <c r="G47" s="12"/>
      <c r="H47" s="12"/>
      <c r="I47" s="13" t="str">
        <f aca="false">IFERROR(INDEX(LOHHLA!E:E,MATCH($S47,LOHHLA!$B:$B,0)),"na")</f>
        <v>            4.37</v>
      </c>
      <c r="J47" s="13" t="str">
        <f aca="false">IFERROR(INDEX(LOHHLA!F:F,MATCH($S47,LOHHLA!$B:$B,0)),"na")</f>
        <v>            3.59</v>
      </c>
      <c r="K47" s="14" t="n">
        <f aca="false">INDEX(HMFPurity!B:B,MATCH(A47,HMFPurity!A:A,0))</f>
        <v>1</v>
      </c>
      <c r="L47" s="15" t="n">
        <f aca="false">INDEX(HMFPurity!F:F,MATCH(A47,HMFPurity!A:A,0))</f>
        <v>2.04</v>
      </c>
      <c r="M47" s="15" t="n">
        <f aca="false">IFERROR(INDEX(LOHHLA!I:I,MATCH($S47,LOHHLA!$B:$B,0)),"na")</f>
        <v>3.573413518</v>
      </c>
      <c r="N47" s="14" t="n">
        <f aca="false">IFERROR(INDEX(LOHHLA!J:J,MATCH($S47,LOHHLA!$B:$B,0)),"na")</f>
        <v>0.39</v>
      </c>
      <c r="O47" s="16" t="n">
        <f aca="false">COUNTIFS(A:A,A47,W:W,0)</f>
        <v>0</v>
      </c>
      <c r="P47" s="16" t="str">
        <f aca="false">INDEX(LilacQC!D:D,MATCH(A47,LilacQC!C:C,0))</f>
        <v>PASS</v>
      </c>
      <c r="Q47" s="16"/>
      <c r="R47" s="16"/>
      <c r="S47" s="17" t="str">
        <f aca="false">A47&amp;MID(X47,1,1)</f>
        <v>CRUK0008_SU_T1-R1B</v>
      </c>
      <c r="T47" s="17" t="str">
        <f aca="false">IFERROR(IF(RIGHT(X47,1)="1",INDEX(LOHHLA!C:C,MATCH(S47,LOHHLA!B:B,0)),INDEX(LOHHLA!D:D,MATCH(S47,LOHHLA!B:B,0))),"HOM")</f>
        <v>hla_b_27_05_02</v>
      </c>
      <c r="U47" s="17" t="str">
        <f aca="false">IF(T47="HOM","HOM",UPPER(MID(T47,5,1))&amp;"*"&amp;MID(T47,7,2)&amp;":"&amp;MID(T47,10,2))</f>
        <v>B*27:05</v>
      </c>
      <c r="V47" s="17" t="s">
        <v>59</v>
      </c>
      <c r="W47" s="17" t="n">
        <f aca="false">U47=V47</f>
        <v>1</v>
      </c>
      <c r="X47" s="16" t="s">
        <v>51</v>
      </c>
      <c r="Y47" s="11" t="s">
        <v>59</v>
      </c>
      <c r="Z47" s="11" t="n">
        <v>1891</v>
      </c>
      <c r="AA47" s="11" t="n">
        <v>1053</v>
      </c>
      <c r="AB47" s="11" t="n">
        <v>838</v>
      </c>
      <c r="AC47" s="11" t="n">
        <v>0</v>
      </c>
      <c r="AD47" s="11" t="n">
        <v>1828</v>
      </c>
      <c r="AE47" s="11" t="n">
        <v>971</v>
      </c>
      <c r="AF47" s="11" t="n">
        <v>857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5" t="n">
        <v>1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</row>
    <row r="48" customFormat="false" ht="16" hidden="false" customHeight="false" outlineLevel="0" collapsed="false">
      <c r="A48" s="11" t="s">
        <v>85</v>
      </c>
      <c r="B48" s="11"/>
      <c r="C48" s="11" t="n">
        <f aca="false">AL48&lt;0.5</f>
        <v>0</v>
      </c>
      <c r="D48" s="12" t="n">
        <f aca="false">COUNTIFS(S:S,S48,C:C,1)&gt;0</f>
        <v>0</v>
      </c>
      <c r="E48" s="12" t="n">
        <f aca="false">IFERROR(INDEX(LOHHLA!H:H,MATCH($S48,LOHHLA!$B:$B,0)),"na")</f>
        <v>0</v>
      </c>
      <c r="F48" s="12" t="n">
        <f aca="false">AND(D48&lt;&gt;E48,E48&lt;&gt;"na")</f>
        <v>0</v>
      </c>
      <c r="G48" s="12"/>
      <c r="H48" s="12"/>
      <c r="I48" s="13" t="str">
        <f aca="false">IFERROR(INDEX(LOHHLA!E:E,MATCH($S48,LOHHLA!$B:$B,0)),"na")</f>
        <v>            2.87</v>
      </c>
      <c r="J48" s="13" t="str">
        <f aca="false">IFERROR(INDEX(LOHHLA!F:F,MATCH($S48,LOHHLA!$B:$B,0)),"na")</f>
        <v>            4.79</v>
      </c>
      <c r="K48" s="14" t="n">
        <f aca="false">INDEX(HMFPurity!B:B,MATCH(A48,HMFPurity!A:A,0))</f>
        <v>1</v>
      </c>
      <c r="L48" s="15" t="n">
        <f aca="false">INDEX(HMFPurity!F:F,MATCH(A48,HMFPurity!A:A,0))</f>
        <v>2.04</v>
      </c>
      <c r="M48" s="15" t="n">
        <f aca="false">IFERROR(INDEX(LOHHLA!I:I,MATCH($S48,LOHHLA!$B:$B,0)),"na")</f>
        <v>3.573413518</v>
      </c>
      <c r="N48" s="14" t="n">
        <f aca="false">IFERROR(INDEX(LOHHLA!J:J,MATCH($S48,LOHHLA!$B:$B,0)),"na")</f>
        <v>0.39</v>
      </c>
      <c r="O48" s="16" t="n">
        <f aca="false">COUNTIFS(A:A,A48,W:W,0)</f>
        <v>0</v>
      </c>
      <c r="P48" s="16" t="str">
        <f aca="false">INDEX(LilacQC!D:D,MATCH(A48,LilacQC!C:C,0))</f>
        <v>PASS</v>
      </c>
      <c r="Q48" s="16"/>
      <c r="R48" s="16"/>
      <c r="S48" s="17" t="str">
        <f aca="false">A48&amp;MID(X48,1,1)</f>
        <v>CRUK0008_SU_T1-R1C</v>
      </c>
      <c r="T48" s="17" t="str">
        <f aca="false">IFERROR(IF(RIGHT(X48,1)="1",INDEX(LOHHLA!C:C,MATCH(S48,LOHHLA!B:B,0)),INDEX(LOHHLA!D:D,MATCH(S48,LOHHLA!B:B,0))),"HOM")</f>
        <v>hla_c_02_02_02</v>
      </c>
      <c r="U48" s="17" t="str">
        <f aca="false">IF(T48="HOM","HOM",UPPER(MID(T48,5,1))&amp;"*"&amp;MID(T48,7,2)&amp;":"&amp;MID(T48,10,2))</f>
        <v>C*02:02</v>
      </c>
      <c r="V48" s="17" t="s">
        <v>60</v>
      </c>
      <c r="W48" s="17" t="n">
        <f aca="false">U48=V48</f>
        <v>1</v>
      </c>
      <c r="X48" s="16" t="s">
        <v>52</v>
      </c>
      <c r="Y48" s="11" t="s">
        <v>60</v>
      </c>
      <c r="Z48" s="11" t="n">
        <v>1904</v>
      </c>
      <c r="AA48" s="11" t="n">
        <v>1321</v>
      </c>
      <c r="AB48" s="11" t="n">
        <v>583</v>
      </c>
      <c r="AC48" s="11" t="n">
        <v>0</v>
      </c>
      <c r="AD48" s="11" t="n">
        <v>1738</v>
      </c>
      <c r="AE48" s="11" t="n">
        <v>1160</v>
      </c>
      <c r="AF48" s="11" t="n">
        <v>578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5" t="n">
        <v>1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</row>
    <row r="49" customFormat="false" ht="16" hidden="false" customHeight="false" outlineLevel="0" collapsed="false">
      <c r="A49" s="11" t="s">
        <v>85</v>
      </c>
      <c r="B49" s="11"/>
      <c r="C49" s="11" t="n">
        <f aca="false">AL49&lt;0.5</f>
        <v>0</v>
      </c>
      <c r="D49" s="12" t="n">
        <f aca="false">COUNTIFS(S:S,S49,C:C,1)&gt;0</f>
        <v>0</v>
      </c>
      <c r="E49" s="12" t="n">
        <f aca="false">IFERROR(INDEX(LOHHLA!H:H,MATCH($S49,LOHHLA!$B:$B,0)),"na")</f>
        <v>0</v>
      </c>
      <c r="F49" s="12" t="n">
        <f aca="false">AND(D49&lt;&gt;E49,E49&lt;&gt;"na")</f>
        <v>0</v>
      </c>
      <c r="G49" s="12"/>
      <c r="H49" s="12"/>
      <c r="I49" s="13" t="str">
        <f aca="false">IFERROR(INDEX(LOHHLA!E:E,MATCH($S49,LOHHLA!$B:$B,0)),"na")</f>
        <v>            2.87</v>
      </c>
      <c r="J49" s="13" t="str">
        <f aca="false">IFERROR(INDEX(LOHHLA!F:F,MATCH($S49,LOHHLA!$B:$B,0)),"na")</f>
        <v>            4.79</v>
      </c>
      <c r="K49" s="14" t="n">
        <f aca="false">INDEX(HMFPurity!B:B,MATCH(A49,HMFPurity!A:A,0))</f>
        <v>1</v>
      </c>
      <c r="L49" s="15" t="n">
        <f aca="false">INDEX(HMFPurity!F:F,MATCH(A49,HMFPurity!A:A,0))</f>
        <v>2.04</v>
      </c>
      <c r="M49" s="15" t="n">
        <f aca="false">IFERROR(INDEX(LOHHLA!I:I,MATCH($S49,LOHHLA!$B:$B,0)),"na")</f>
        <v>3.573413518</v>
      </c>
      <c r="N49" s="14" t="n">
        <f aca="false">IFERROR(INDEX(LOHHLA!J:J,MATCH($S49,LOHHLA!$B:$B,0)),"na")</f>
        <v>0.39</v>
      </c>
      <c r="O49" s="16" t="n">
        <f aca="false">COUNTIFS(A:A,A49,W:W,0)</f>
        <v>0</v>
      </c>
      <c r="P49" s="16" t="str">
        <f aca="false">INDEX(LilacQC!D:D,MATCH(A49,LilacQC!C:C,0))</f>
        <v>PASS</v>
      </c>
      <c r="Q49" s="16"/>
      <c r="R49" s="16"/>
      <c r="S49" s="17" t="str">
        <f aca="false">A49&amp;MID(X49,1,1)</f>
        <v>CRUK0008_SU_T1-R1C</v>
      </c>
      <c r="T49" s="17" t="str">
        <f aca="false">IFERROR(IF(RIGHT(X49,1)="1",INDEX(LOHHLA!C:C,MATCH(S49,LOHHLA!B:B,0)),INDEX(LOHHLA!D:D,MATCH(S49,LOHHLA!B:B,0))),"HOM")</f>
        <v>hla_c_07_01_01_01</v>
      </c>
      <c r="U49" s="17" t="str">
        <f aca="false">IF(T49="HOM","HOM",UPPER(MID(T49,5,1))&amp;"*"&amp;MID(T49,7,2)&amp;":"&amp;MID(T49,10,2))</f>
        <v>C*07:01</v>
      </c>
      <c r="V49" s="17" t="s">
        <v>61</v>
      </c>
      <c r="W49" s="17" t="n">
        <f aca="false">U49=V49</f>
        <v>1</v>
      </c>
      <c r="X49" s="16" t="s">
        <v>54</v>
      </c>
      <c r="Y49" s="11" t="s">
        <v>61</v>
      </c>
      <c r="Z49" s="11" t="n">
        <v>2290</v>
      </c>
      <c r="AA49" s="11" t="n">
        <v>1696</v>
      </c>
      <c r="AB49" s="11" t="n">
        <v>594</v>
      </c>
      <c r="AC49" s="11" t="n">
        <v>0</v>
      </c>
      <c r="AD49" s="11" t="n">
        <v>2438</v>
      </c>
      <c r="AE49" s="11" t="n">
        <v>1860</v>
      </c>
      <c r="AF49" s="11" t="n">
        <v>578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5" t="n">
        <v>1.3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6" hidden="false" customHeight="false" outlineLevel="0" collapsed="false">
      <c r="A50" s="11" t="s">
        <v>89</v>
      </c>
      <c r="B50" s="11"/>
      <c r="C50" s="11" t="n">
        <f aca="false">AL50&lt;0.5</f>
        <v>0</v>
      </c>
      <c r="D50" s="12" t="n">
        <f aca="false">COUNTIFS(S:S,S50,C:C,1)&gt;0</f>
        <v>1</v>
      </c>
      <c r="E50" s="12" t="n">
        <f aca="false">IFERROR(INDEX(LOHHLA!H:H,MATCH($S50,LOHHLA!$B:$B,0)),"na")</f>
        <v>1</v>
      </c>
      <c r="F50" s="12" t="n">
        <f aca="false">AND(D50&lt;&gt;E50,E50&lt;&gt;"na")</f>
        <v>0</v>
      </c>
      <c r="G50" s="12"/>
      <c r="H50" s="12"/>
      <c r="I50" s="13" t="str">
        <f aca="false">IFERROR(INDEX(LOHHLA!E:E,MATCH($S50,LOHHLA!$B:$B,0)),"na")</f>
        <v>            4.12</v>
      </c>
      <c r="J50" s="13" t="str">
        <f aca="false">IFERROR(INDEX(LOHHLA!F:F,MATCH($S50,LOHHLA!$B:$B,0)),"na")</f>
        <v>          (0.16)</v>
      </c>
      <c r="K50" s="14" t="n">
        <f aca="false">INDEX(HMFPurity!B:B,MATCH(A50,HMFPurity!A:A,0))</f>
        <v>0.44</v>
      </c>
      <c r="L50" s="15" t="n">
        <f aca="false">INDEX(HMFPurity!F:F,MATCH(A50,HMFPurity!A:A,0))</f>
        <v>2.5257</v>
      </c>
      <c r="M50" s="15" t="n">
        <f aca="false">IFERROR(INDEX(LOHHLA!I:I,MATCH($S50,LOHHLA!$B:$B,0)),"na")</f>
        <v>4.89224052</v>
      </c>
      <c r="N50" s="14" t="n">
        <f aca="false">IFERROR(INDEX(LOHHLA!J:J,MATCH($S50,LOHHLA!$B:$B,0)),"na")</f>
        <v>0.26</v>
      </c>
      <c r="O50" s="16" t="n">
        <f aca="false">COUNTIFS(A:A,A50,W:W,0)</f>
        <v>0</v>
      </c>
      <c r="P50" s="16" t="str">
        <f aca="false">INDEX(LilacQC!D:D,MATCH(A50,LilacQC!C:C,0))</f>
        <v>PASS</v>
      </c>
      <c r="Q50" s="16"/>
      <c r="R50" s="16"/>
      <c r="S50" s="17" t="str">
        <f aca="false">A50&amp;MID(X50,1,1)</f>
        <v>CRUK0009_SU_T1-R1A</v>
      </c>
      <c r="T50" s="17" t="str">
        <f aca="false">IFERROR(IF(RIGHT(X50,1)="1",INDEX(LOHHLA!C:C,MATCH(S50,LOHHLA!B:B,0)),INDEX(LOHHLA!D:D,MATCH(S50,LOHHLA!B:B,0))),"HOM")</f>
        <v>hla_a_11_01_01</v>
      </c>
      <c r="U50" s="17" t="str">
        <f aca="false">IF(T50="HOM","HOM",UPPER(MID(T50,5,1))&amp;"*"&amp;MID(T50,7,2)&amp;":"&amp;MID(T50,10,2))</f>
        <v>A*11:01</v>
      </c>
      <c r="V50" s="17" t="s">
        <v>90</v>
      </c>
      <c r="W50" s="17" t="n">
        <f aca="false">U50=V50</f>
        <v>1</v>
      </c>
      <c r="X50" s="16" t="s">
        <v>45</v>
      </c>
      <c r="Y50" s="11" t="s">
        <v>90</v>
      </c>
      <c r="Z50" s="11" t="n">
        <v>1620</v>
      </c>
      <c r="AA50" s="11" t="n">
        <v>1065</v>
      </c>
      <c r="AB50" s="11" t="n">
        <v>555</v>
      </c>
      <c r="AC50" s="11" t="n">
        <v>0</v>
      </c>
      <c r="AD50" s="11" t="n">
        <v>1945</v>
      </c>
      <c r="AE50" s="11" t="n">
        <v>1436</v>
      </c>
      <c r="AF50" s="11" t="n">
        <v>509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5" t="n">
        <v>1.62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</row>
    <row r="51" customFormat="false" ht="16" hidden="false" customHeight="false" outlineLevel="0" collapsed="false">
      <c r="A51" s="11" t="s">
        <v>89</v>
      </c>
      <c r="B51" s="11"/>
      <c r="C51" s="11" t="n">
        <f aca="false">AL51&lt;0.5</f>
        <v>1</v>
      </c>
      <c r="D51" s="12" t="n">
        <f aca="false">COUNTIFS(S:S,S51,C:C,1)&gt;0</f>
        <v>1</v>
      </c>
      <c r="E51" s="12" t="n">
        <f aca="false">IFERROR(INDEX(LOHHLA!H:H,MATCH($S51,LOHHLA!$B:$B,0)),"na")</f>
        <v>1</v>
      </c>
      <c r="F51" s="12" t="n">
        <f aca="false">AND(D51&lt;&gt;E51,E51&lt;&gt;"na")</f>
        <v>0</v>
      </c>
      <c r="G51" s="12"/>
      <c r="H51" s="12"/>
      <c r="I51" s="13" t="str">
        <f aca="false">IFERROR(INDEX(LOHHLA!E:E,MATCH($S51,LOHHLA!$B:$B,0)),"na")</f>
        <v>            4.12</v>
      </c>
      <c r="J51" s="13" t="str">
        <f aca="false">IFERROR(INDEX(LOHHLA!F:F,MATCH($S51,LOHHLA!$B:$B,0)),"na")</f>
        <v>          (0.16)</v>
      </c>
      <c r="K51" s="14" t="n">
        <f aca="false">INDEX(HMFPurity!B:B,MATCH(A51,HMFPurity!A:A,0))</f>
        <v>0.44</v>
      </c>
      <c r="L51" s="15" t="n">
        <f aca="false">INDEX(HMFPurity!F:F,MATCH(A51,HMFPurity!A:A,0))</f>
        <v>2.5257</v>
      </c>
      <c r="M51" s="15" t="n">
        <f aca="false">IFERROR(INDEX(LOHHLA!I:I,MATCH($S51,LOHHLA!$B:$B,0)),"na")</f>
        <v>4.89224052</v>
      </c>
      <c r="N51" s="14" t="n">
        <f aca="false">IFERROR(INDEX(LOHHLA!J:J,MATCH($S51,LOHHLA!$B:$B,0)),"na")</f>
        <v>0.26</v>
      </c>
      <c r="O51" s="16" t="n">
        <f aca="false">COUNTIFS(A:A,A51,W:W,0)</f>
        <v>0</v>
      </c>
      <c r="P51" s="16" t="str">
        <f aca="false">INDEX(LilacQC!D:D,MATCH(A51,LilacQC!C:C,0))</f>
        <v>PASS</v>
      </c>
      <c r="Q51" s="16"/>
      <c r="R51" s="16"/>
      <c r="S51" s="17" t="str">
        <f aca="false">A51&amp;MID(X51,1,1)</f>
        <v>CRUK0009_SU_T1-R1A</v>
      </c>
      <c r="T51" s="17" t="str">
        <f aca="false">IFERROR(IF(RIGHT(X51,1)="1",INDEX(LOHHLA!C:C,MATCH(S51,LOHHLA!B:B,0)),INDEX(LOHHLA!D:D,MATCH(S51,LOHHLA!B:B,0))),"HOM")</f>
        <v>hla_a_68_01_02</v>
      </c>
      <c r="U51" s="17" t="str">
        <f aca="false">IF(T51="HOM","HOM",UPPER(MID(T51,5,1))&amp;"*"&amp;MID(T51,7,2)&amp;":"&amp;MID(T51,10,2))</f>
        <v>A*68:01</v>
      </c>
      <c r="V51" s="17" t="s">
        <v>82</v>
      </c>
      <c r="W51" s="17" t="n">
        <f aca="false">U51=V51</f>
        <v>1</v>
      </c>
      <c r="X51" s="16" t="s">
        <v>47</v>
      </c>
      <c r="Y51" s="11" t="s">
        <v>82</v>
      </c>
      <c r="Z51" s="11" t="n">
        <v>1320</v>
      </c>
      <c r="AA51" s="11" t="n">
        <v>814</v>
      </c>
      <c r="AB51" s="11" t="n">
        <v>506</v>
      </c>
      <c r="AC51" s="11" t="n">
        <v>0</v>
      </c>
      <c r="AD51" s="11" t="n">
        <v>878</v>
      </c>
      <c r="AE51" s="11" t="n">
        <v>411</v>
      </c>
      <c r="AF51" s="11" t="n">
        <v>467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5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</row>
    <row r="52" customFormat="false" ht="16" hidden="false" customHeight="false" outlineLevel="0" collapsed="false">
      <c r="A52" s="11" t="s">
        <v>89</v>
      </c>
      <c r="B52" s="11"/>
      <c r="C52" s="11" t="n">
        <f aca="false">AL52&lt;0.5</f>
        <v>0</v>
      </c>
      <c r="D52" s="12" t="n">
        <f aca="false">COUNTIFS(S:S,S52,C:C,1)&gt;0</f>
        <v>1</v>
      </c>
      <c r="E52" s="12" t="n">
        <f aca="false">IFERROR(INDEX(LOHHLA!H:H,MATCH($S52,LOHHLA!$B:$B,0)),"na")</f>
        <v>1</v>
      </c>
      <c r="F52" s="12" t="n">
        <f aca="false">AND(D52&lt;&gt;E52,E52&lt;&gt;"na")</f>
        <v>0</v>
      </c>
      <c r="G52" s="12"/>
      <c r="H52" s="12"/>
      <c r="I52" s="13" t="str">
        <f aca="false">IFERROR(INDEX(LOHHLA!E:E,MATCH($S52,LOHHLA!$B:$B,0)),"na")</f>
        <v>            4.74</v>
      </c>
      <c r="J52" s="13" t="str">
        <f aca="false">IFERROR(INDEX(LOHHLA!F:F,MATCH($S52,LOHHLA!$B:$B,0)),"na")</f>
        <v>            0.03</v>
      </c>
      <c r="K52" s="14" t="n">
        <f aca="false">INDEX(HMFPurity!B:B,MATCH(A52,HMFPurity!A:A,0))</f>
        <v>0.44</v>
      </c>
      <c r="L52" s="15" t="n">
        <f aca="false">INDEX(HMFPurity!F:F,MATCH(A52,HMFPurity!A:A,0))</f>
        <v>2.5257</v>
      </c>
      <c r="M52" s="15" t="n">
        <f aca="false">IFERROR(INDEX(LOHHLA!I:I,MATCH($S52,LOHHLA!$B:$B,0)),"na")</f>
        <v>4.89224052</v>
      </c>
      <c r="N52" s="14" t="n">
        <f aca="false">IFERROR(INDEX(LOHHLA!J:J,MATCH($S52,LOHHLA!$B:$B,0)),"na")</f>
        <v>0.26</v>
      </c>
      <c r="O52" s="16" t="n">
        <f aca="false">COUNTIFS(A:A,A52,W:W,0)</f>
        <v>0</v>
      </c>
      <c r="P52" s="16" t="str">
        <f aca="false">INDEX(LilacQC!D:D,MATCH(A52,LilacQC!C:C,0))</f>
        <v>PASS</v>
      </c>
      <c r="Q52" s="16"/>
      <c r="R52" s="16"/>
      <c r="S52" s="17" t="str">
        <f aca="false">A52&amp;MID(X52,1,1)</f>
        <v>CRUK0009_SU_T1-R1B</v>
      </c>
      <c r="T52" s="17" t="str">
        <f aca="false">IFERROR(IF(RIGHT(X52,1)="1",INDEX(LOHHLA!C:C,MATCH(S52,LOHHLA!B:B,0)),INDEX(LOHHLA!D:D,MATCH(S52,LOHHLA!B:B,0))),"HOM")</f>
        <v>hla_b_40_01_02</v>
      </c>
      <c r="U52" s="17" t="str">
        <f aca="false">IF(T52="HOM","HOM",UPPER(MID(T52,5,1))&amp;"*"&amp;MID(T52,7,2)&amp;":"&amp;MID(T52,10,2))</f>
        <v>B*40:01</v>
      </c>
      <c r="V52" s="17" t="s">
        <v>91</v>
      </c>
      <c r="W52" s="17" t="n">
        <f aca="false">U52=V52</f>
        <v>1</v>
      </c>
      <c r="X52" s="16" t="s">
        <v>49</v>
      </c>
      <c r="Y52" s="11" t="s">
        <v>91</v>
      </c>
      <c r="Z52" s="11" t="n">
        <v>1370</v>
      </c>
      <c r="AA52" s="11" t="n">
        <v>600</v>
      </c>
      <c r="AB52" s="11" t="n">
        <v>770</v>
      </c>
      <c r="AC52" s="11" t="n">
        <v>0</v>
      </c>
      <c r="AD52" s="11" t="n">
        <v>1602</v>
      </c>
      <c r="AE52" s="11" t="n">
        <v>851</v>
      </c>
      <c r="AF52" s="11" t="n">
        <v>751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5" t="n">
        <v>1.62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</row>
    <row r="53" customFormat="false" ht="16" hidden="false" customHeight="false" outlineLevel="0" collapsed="false">
      <c r="A53" s="11" t="s">
        <v>89</v>
      </c>
      <c r="B53" s="11"/>
      <c r="C53" s="11" t="n">
        <f aca="false">AL53&lt;0.5</f>
        <v>1</v>
      </c>
      <c r="D53" s="12" t="n">
        <f aca="false">COUNTIFS(S:S,S53,C:C,1)&gt;0</f>
        <v>1</v>
      </c>
      <c r="E53" s="12" t="n">
        <f aca="false">IFERROR(INDEX(LOHHLA!H:H,MATCH($S53,LOHHLA!$B:$B,0)),"na")</f>
        <v>1</v>
      </c>
      <c r="F53" s="12" t="n">
        <f aca="false">AND(D53&lt;&gt;E53,E53&lt;&gt;"na")</f>
        <v>0</v>
      </c>
      <c r="G53" s="12"/>
      <c r="H53" s="12"/>
      <c r="I53" s="13" t="str">
        <f aca="false">IFERROR(INDEX(LOHHLA!E:E,MATCH($S53,LOHHLA!$B:$B,0)),"na")</f>
        <v>            4.74</v>
      </c>
      <c r="J53" s="13" t="str">
        <f aca="false">IFERROR(INDEX(LOHHLA!F:F,MATCH($S53,LOHHLA!$B:$B,0)),"na")</f>
        <v>            0.03</v>
      </c>
      <c r="K53" s="14" t="n">
        <f aca="false">INDEX(HMFPurity!B:B,MATCH(A53,HMFPurity!A:A,0))</f>
        <v>0.44</v>
      </c>
      <c r="L53" s="15" t="n">
        <f aca="false">INDEX(HMFPurity!F:F,MATCH(A53,HMFPurity!A:A,0))</f>
        <v>2.5257</v>
      </c>
      <c r="M53" s="15" t="n">
        <f aca="false">IFERROR(INDEX(LOHHLA!I:I,MATCH($S53,LOHHLA!$B:$B,0)),"na")</f>
        <v>4.89224052</v>
      </c>
      <c r="N53" s="14" t="n">
        <f aca="false">IFERROR(INDEX(LOHHLA!J:J,MATCH($S53,LOHHLA!$B:$B,0)),"na")</f>
        <v>0.26</v>
      </c>
      <c r="O53" s="16" t="n">
        <f aca="false">COUNTIFS(A:A,A53,W:W,0)</f>
        <v>0</v>
      </c>
      <c r="P53" s="16" t="str">
        <f aca="false">INDEX(LilacQC!D:D,MATCH(A53,LilacQC!C:C,0))</f>
        <v>PASS</v>
      </c>
      <c r="Q53" s="16"/>
      <c r="R53" s="16"/>
      <c r="S53" s="17" t="str">
        <f aca="false">A53&amp;MID(X53,1,1)</f>
        <v>CRUK0009_SU_T1-R1B</v>
      </c>
      <c r="T53" s="17" t="str">
        <f aca="false">IFERROR(IF(RIGHT(X53,1)="1",INDEX(LOHHLA!C:C,MATCH(S53,LOHHLA!B:B,0)),INDEX(LOHHLA!D:D,MATCH(S53,LOHHLA!B:B,0))),"HOM")</f>
        <v>hla_b_44_02_01_03</v>
      </c>
      <c r="U53" s="17" t="str">
        <f aca="false">IF(T53="HOM","HOM",UPPER(MID(T53,5,1))&amp;"*"&amp;MID(T53,7,2)&amp;":"&amp;MID(T53,10,2))</f>
        <v>B*44:02</v>
      </c>
      <c r="V53" s="17" t="s">
        <v>92</v>
      </c>
      <c r="W53" s="17" t="n">
        <f aca="false">U53=V53</f>
        <v>1</v>
      </c>
      <c r="X53" s="16" t="s">
        <v>51</v>
      </c>
      <c r="Y53" s="11" t="s">
        <v>92</v>
      </c>
      <c r="Z53" s="11" t="n">
        <v>1293</v>
      </c>
      <c r="AA53" s="11" t="n">
        <v>529</v>
      </c>
      <c r="AB53" s="11" t="n">
        <v>764</v>
      </c>
      <c r="AC53" s="11" t="n">
        <v>0</v>
      </c>
      <c r="AD53" s="11" t="n">
        <v>1052</v>
      </c>
      <c r="AE53" s="11" t="n">
        <v>304</v>
      </c>
      <c r="AF53" s="11" t="n">
        <v>748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5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</row>
    <row r="54" customFormat="false" ht="16" hidden="false" customHeight="false" outlineLevel="0" collapsed="false">
      <c r="A54" s="11" t="s">
        <v>89</v>
      </c>
      <c r="B54" s="11"/>
      <c r="C54" s="11" t="n">
        <f aca="false">AL54&lt;0.5</f>
        <v>0</v>
      </c>
      <c r="D54" s="12" t="n">
        <f aca="false">COUNTIFS(S:S,S54,C:C,1)&gt;0</f>
        <v>1</v>
      </c>
      <c r="E54" s="12" t="n">
        <f aca="false">IFERROR(INDEX(LOHHLA!H:H,MATCH($S54,LOHHLA!$B:$B,0)),"na")</f>
        <v>1</v>
      </c>
      <c r="F54" s="12" t="n">
        <f aca="false">AND(D54&lt;&gt;E54,E54&lt;&gt;"na")</f>
        <v>0</v>
      </c>
      <c r="G54" s="12"/>
      <c r="H54" s="12"/>
      <c r="I54" s="13" t="str">
        <f aca="false">IFERROR(INDEX(LOHHLA!E:E,MATCH($S54,LOHHLA!$B:$B,0)),"na")</f>
        <v>            4.17</v>
      </c>
      <c r="J54" s="13" t="str">
        <f aca="false">IFERROR(INDEX(LOHHLA!F:F,MATCH($S54,LOHHLA!$B:$B,0)),"na")</f>
        <v>            0.37</v>
      </c>
      <c r="K54" s="14" t="n">
        <f aca="false">INDEX(HMFPurity!B:B,MATCH(A54,HMFPurity!A:A,0))</f>
        <v>0.44</v>
      </c>
      <c r="L54" s="15" t="n">
        <f aca="false">INDEX(HMFPurity!F:F,MATCH(A54,HMFPurity!A:A,0))</f>
        <v>2.5257</v>
      </c>
      <c r="M54" s="15" t="n">
        <f aca="false">IFERROR(INDEX(LOHHLA!I:I,MATCH($S54,LOHHLA!$B:$B,0)),"na")</f>
        <v>4.89224052</v>
      </c>
      <c r="N54" s="14" t="n">
        <f aca="false">IFERROR(INDEX(LOHHLA!J:J,MATCH($S54,LOHHLA!$B:$B,0)),"na")</f>
        <v>0.26</v>
      </c>
      <c r="O54" s="16" t="n">
        <f aca="false">COUNTIFS(A:A,A54,W:W,0)</f>
        <v>0</v>
      </c>
      <c r="P54" s="16" t="str">
        <f aca="false">INDEX(LilacQC!D:D,MATCH(A54,LilacQC!C:C,0))</f>
        <v>PASS</v>
      </c>
      <c r="Q54" s="16"/>
      <c r="R54" s="16"/>
      <c r="S54" s="17" t="str">
        <f aca="false">A54&amp;MID(X54,1,1)</f>
        <v>CRUK0009_SU_T1-R1C</v>
      </c>
      <c r="T54" s="17" t="str">
        <f aca="false">IFERROR(IF(RIGHT(X54,1)="1",INDEX(LOHHLA!C:C,MATCH(S54,LOHHLA!B:B,0)),INDEX(LOHHLA!D:D,MATCH(S54,LOHHLA!B:B,0))),"HOM")</f>
        <v>hla_c_03_04_01_01</v>
      </c>
      <c r="U54" s="17" t="str">
        <f aca="false">IF(T54="HOM","HOM",UPPER(MID(T54,5,1))&amp;"*"&amp;MID(T54,7,2)&amp;":"&amp;MID(T54,10,2))</f>
        <v>C*03:04</v>
      </c>
      <c r="V54" s="17" t="s">
        <v>93</v>
      </c>
      <c r="W54" s="17" t="n">
        <f aca="false">U54=V54</f>
        <v>1</v>
      </c>
      <c r="X54" s="16" t="s">
        <v>52</v>
      </c>
      <c r="Y54" s="11" t="s">
        <v>93</v>
      </c>
      <c r="Z54" s="11" t="n">
        <v>1213</v>
      </c>
      <c r="AA54" s="11" t="n">
        <v>922</v>
      </c>
      <c r="AB54" s="11" t="n">
        <v>291</v>
      </c>
      <c r="AC54" s="11" t="n">
        <v>0</v>
      </c>
      <c r="AD54" s="11" t="n">
        <v>1592</v>
      </c>
      <c r="AE54" s="11" t="n">
        <v>1300</v>
      </c>
      <c r="AF54" s="11" t="n">
        <v>292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5" t="n">
        <v>1.62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</row>
    <row r="55" customFormat="false" ht="16" hidden="false" customHeight="false" outlineLevel="0" collapsed="false">
      <c r="A55" s="11" t="s">
        <v>89</v>
      </c>
      <c r="B55" s="11"/>
      <c r="C55" s="11" t="n">
        <f aca="false">AL55&lt;0.5</f>
        <v>1</v>
      </c>
      <c r="D55" s="12" t="n">
        <f aca="false">COUNTIFS(S:S,S55,C:C,1)&gt;0</f>
        <v>1</v>
      </c>
      <c r="E55" s="12" t="n">
        <f aca="false">IFERROR(INDEX(LOHHLA!H:H,MATCH($S55,LOHHLA!$B:$B,0)),"na")</f>
        <v>1</v>
      </c>
      <c r="F55" s="12" t="n">
        <f aca="false">AND(D55&lt;&gt;E55,E55&lt;&gt;"na")</f>
        <v>0</v>
      </c>
      <c r="G55" s="12"/>
      <c r="H55" s="12"/>
      <c r="I55" s="13" t="str">
        <f aca="false">IFERROR(INDEX(LOHHLA!E:E,MATCH($S55,LOHHLA!$B:$B,0)),"na")</f>
        <v>            4.17</v>
      </c>
      <c r="J55" s="13" t="str">
        <f aca="false">IFERROR(INDEX(LOHHLA!F:F,MATCH($S55,LOHHLA!$B:$B,0)),"na")</f>
        <v>            0.37</v>
      </c>
      <c r="K55" s="14" t="n">
        <f aca="false">INDEX(HMFPurity!B:B,MATCH(A55,HMFPurity!A:A,0))</f>
        <v>0.44</v>
      </c>
      <c r="L55" s="15" t="n">
        <f aca="false">INDEX(HMFPurity!F:F,MATCH(A55,HMFPurity!A:A,0))</f>
        <v>2.5257</v>
      </c>
      <c r="M55" s="15" t="n">
        <f aca="false">IFERROR(INDEX(LOHHLA!I:I,MATCH($S55,LOHHLA!$B:$B,0)),"na")</f>
        <v>4.89224052</v>
      </c>
      <c r="N55" s="14" t="n">
        <f aca="false">IFERROR(INDEX(LOHHLA!J:J,MATCH($S55,LOHHLA!$B:$B,0)),"na")</f>
        <v>0.26</v>
      </c>
      <c r="O55" s="16" t="n">
        <f aca="false">COUNTIFS(A:A,A55,W:W,0)</f>
        <v>0</v>
      </c>
      <c r="P55" s="16" t="str">
        <f aca="false">INDEX(LilacQC!D:D,MATCH(A55,LilacQC!C:C,0))</f>
        <v>PASS</v>
      </c>
      <c r="Q55" s="16"/>
      <c r="R55" s="16"/>
      <c r="S55" s="17" t="str">
        <f aca="false">A55&amp;MID(X55,1,1)</f>
        <v>CRUK0009_SU_T1-R1C</v>
      </c>
      <c r="T55" s="17" t="str">
        <f aca="false">IFERROR(IF(RIGHT(X55,1)="1",INDEX(LOHHLA!C:C,MATCH(S55,LOHHLA!B:B,0)),INDEX(LOHHLA!D:D,MATCH(S55,LOHHLA!B:B,0))),"HOM")</f>
        <v>hla_c_07_04_01</v>
      </c>
      <c r="U55" s="17" t="str">
        <f aca="false">IF(T55="HOM","HOM",UPPER(MID(T55,5,1))&amp;"*"&amp;MID(T55,7,2)&amp;":"&amp;MID(T55,10,2))</f>
        <v>C*07:04</v>
      </c>
      <c r="V55" s="17" t="s">
        <v>94</v>
      </c>
      <c r="W55" s="17" t="n">
        <f aca="false">U55=V55</f>
        <v>1</v>
      </c>
      <c r="X55" s="16" t="s">
        <v>54</v>
      </c>
      <c r="Y55" s="11" t="s">
        <v>94</v>
      </c>
      <c r="Z55" s="11" t="n">
        <v>1451</v>
      </c>
      <c r="AA55" s="11" t="n">
        <v>1176</v>
      </c>
      <c r="AB55" s="11" t="n">
        <v>275</v>
      </c>
      <c r="AC55" s="11" t="n">
        <v>0</v>
      </c>
      <c r="AD55" s="11" t="n">
        <v>904</v>
      </c>
      <c r="AE55" s="11" t="n">
        <v>638</v>
      </c>
      <c r="AF55" s="11" t="n">
        <v>266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5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</row>
    <row r="56" customFormat="false" ht="16" hidden="false" customHeight="false" outlineLevel="0" collapsed="false">
      <c r="A56" s="11" t="s">
        <v>95</v>
      </c>
      <c r="B56" s="11"/>
      <c r="C56" s="11" t="n">
        <f aca="false">AL56&lt;0.5</f>
        <v>0</v>
      </c>
      <c r="D56" s="12" t="n">
        <f aca="false">COUNTIFS(S:S,S56,C:C,1)&gt;0</f>
        <v>1</v>
      </c>
      <c r="E56" s="12" t="n">
        <f aca="false">IFERROR(INDEX(LOHHLA!H:H,MATCH($S56,LOHHLA!$B:$B,0)),"na")</f>
        <v>1</v>
      </c>
      <c r="F56" s="12" t="n">
        <f aca="false">AND(D56&lt;&gt;E56,E56&lt;&gt;"na")</f>
        <v>0</v>
      </c>
      <c r="G56" s="12"/>
      <c r="H56" s="12"/>
      <c r="I56" s="13" t="str">
        <f aca="false">IFERROR(INDEX(LOHHLA!E:E,MATCH($S56,LOHHLA!$B:$B,0)),"na")</f>
        <v>            2.23</v>
      </c>
      <c r="J56" s="13" t="str">
        <f aca="false">IFERROR(INDEX(LOHHLA!F:F,MATCH($S56,LOHHLA!$B:$B,0)),"na")</f>
        <v>          (0.09)</v>
      </c>
      <c r="K56" s="14" t="n">
        <f aca="false">INDEX(HMFPurity!B:B,MATCH(A56,HMFPurity!A:A,0))</f>
        <v>0.75</v>
      </c>
      <c r="L56" s="15" t="n">
        <f aca="false">INDEX(HMFPurity!F:F,MATCH(A56,HMFPurity!A:A,0))</f>
        <v>1.1208</v>
      </c>
      <c r="M56" s="15" t="n">
        <f aca="false">IFERROR(INDEX(LOHHLA!I:I,MATCH($S56,LOHHLA!$B:$B,0)),"na")</f>
        <v>2.400659713</v>
      </c>
      <c r="N56" s="14" t="n">
        <f aca="false">IFERROR(INDEX(LOHHLA!J:J,MATCH($S56,LOHHLA!$B:$B,0)),"na")</f>
        <v>0.55</v>
      </c>
      <c r="O56" s="16" t="n">
        <f aca="false">COUNTIFS(A:A,A56,W:W,0)</f>
        <v>0</v>
      </c>
      <c r="P56" s="16" t="str">
        <f aca="false">INDEX(LilacQC!D:D,MATCH(A56,LilacQC!C:C,0))</f>
        <v>PASS</v>
      </c>
      <c r="Q56" s="16"/>
      <c r="R56" s="16"/>
      <c r="S56" s="17" t="str">
        <f aca="false">A56&amp;MID(X56,1,1)</f>
        <v>CRUK0010_SU_T1-R1A</v>
      </c>
      <c r="T56" s="17" t="str">
        <f aca="false">IFERROR(IF(RIGHT(X56,1)="1",INDEX(LOHHLA!C:C,MATCH(S56,LOHHLA!B:B,0)),INDEX(LOHHLA!D:D,MATCH(S56,LOHHLA!B:B,0))),"HOM")</f>
        <v>hla_a_11_01_01</v>
      </c>
      <c r="U56" s="17" t="str">
        <f aca="false">IF(T56="HOM","HOM",UPPER(MID(T56,5,1))&amp;"*"&amp;MID(T56,7,2)&amp;":"&amp;MID(T56,10,2))</f>
        <v>A*11:01</v>
      </c>
      <c r="V56" s="17" t="s">
        <v>90</v>
      </c>
      <c r="W56" s="17" t="n">
        <f aca="false">U56=V56</f>
        <v>1</v>
      </c>
      <c r="X56" s="16" t="s">
        <v>45</v>
      </c>
      <c r="Y56" s="11" t="s">
        <v>90</v>
      </c>
      <c r="Z56" s="11" t="n">
        <v>2506</v>
      </c>
      <c r="AA56" s="11" t="n">
        <v>1881</v>
      </c>
      <c r="AB56" s="11" t="n">
        <v>625</v>
      </c>
      <c r="AC56" s="11" t="n">
        <v>0</v>
      </c>
      <c r="AD56" s="11" t="n">
        <v>2187</v>
      </c>
      <c r="AE56" s="11" t="n">
        <v>1793</v>
      </c>
      <c r="AF56" s="11" t="n">
        <v>394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5" t="n">
        <v>0.87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</row>
    <row r="57" customFormat="false" ht="16" hidden="false" customHeight="false" outlineLevel="0" collapsed="false">
      <c r="A57" s="11" t="s">
        <v>95</v>
      </c>
      <c r="B57" s="11"/>
      <c r="C57" s="11" t="n">
        <f aca="false">AL57&lt;0.5</f>
        <v>1</v>
      </c>
      <c r="D57" s="12" t="n">
        <f aca="false">COUNTIFS(S:S,S57,C:C,1)&gt;0</f>
        <v>1</v>
      </c>
      <c r="E57" s="12" t="n">
        <f aca="false">IFERROR(INDEX(LOHHLA!H:H,MATCH($S57,LOHHLA!$B:$B,0)),"na")</f>
        <v>1</v>
      </c>
      <c r="F57" s="12" t="n">
        <f aca="false">AND(D57&lt;&gt;E57,E57&lt;&gt;"na")</f>
        <v>0</v>
      </c>
      <c r="G57" s="12"/>
      <c r="H57" s="12"/>
      <c r="I57" s="13" t="str">
        <f aca="false">IFERROR(INDEX(LOHHLA!E:E,MATCH($S57,LOHHLA!$B:$B,0)),"na")</f>
        <v>            2.23</v>
      </c>
      <c r="J57" s="13" t="str">
        <f aca="false">IFERROR(INDEX(LOHHLA!F:F,MATCH($S57,LOHHLA!$B:$B,0)),"na")</f>
        <v>          (0.09)</v>
      </c>
      <c r="K57" s="14" t="n">
        <f aca="false">INDEX(HMFPurity!B:B,MATCH(A57,HMFPurity!A:A,0))</f>
        <v>0.75</v>
      </c>
      <c r="L57" s="15" t="n">
        <f aca="false">INDEX(HMFPurity!F:F,MATCH(A57,HMFPurity!A:A,0))</f>
        <v>1.1208</v>
      </c>
      <c r="M57" s="15" t="n">
        <f aca="false">IFERROR(INDEX(LOHHLA!I:I,MATCH($S57,LOHHLA!$B:$B,0)),"na")</f>
        <v>2.400659713</v>
      </c>
      <c r="N57" s="14" t="n">
        <f aca="false">IFERROR(INDEX(LOHHLA!J:J,MATCH($S57,LOHHLA!$B:$B,0)),"na")</f>
        <v>0.55</v>
      </c>
      <c r="O57" s="16" t="n">
        <f aca="false">COUNTIFS(A:A,A57,W:W,0)</f>
        <v>0</v>
      </c>
      <c r="P57" s="16" t="str">
        <f aca="false">INDEX(LilacQC!D:D,MATCH(A57,LilacQC!C:C,0))</f>
        <v>PASS</v>
      </c>
      <c r="Q57" s="16"/>
      <c r="R57" s="16"/>
      <c r="S57" s="17" t="str">
        <f aca="false">A57&amp;MID(X57,1,1)</f>
        <v>CRUK0010_SU_T1-R1A</v>
      </c>
      <c r="T57" s="17" t="str">
        <f aca="false">IFERROR(IF(RIGHT(X57,1)="1",INDEX(LOHHLA!C:C,MATCH(S57,LOHHLA!B:B,0)),INDEX(LOHHLA!D:D,MATCH(S57,LOHHLA!B:B,0))),"HOM")</f>
        <v>hla_a_29_02_01_01</v>
      </c>
      <c r="U57" s="17" t="str">
        <f aca="false">IF(T57="HOM","HOM",UPPER(MID(T57,5,1))&amp;"*"&amp;MID(T57,7,2)&amp;":"&amp;MID(T57,10,2))</f>
        <v>A*29:02</v>
      </c>
      <c r="V57" s="17" t="s">
        <v>46</v>
      </c>
      <c r="W57" s="17" t="n">
        <f aca="false">U57=V57</f>
        <v>1</v>
      </c>
      <c r="X57" s="16" t="s">
        <v>47</v>
      </c>
      <c r="Y57" s="11" t="s">
        <v>46</v>
      </c>
      <c r="Z57" s="11" t="n">
        <v>2027</v>
      </c>
      <c r="AA57" s="11" t="n">
        <v>1483</v>
      </c>
      <c r="AB57" s="11" t="n">
        <v>544</v>
      </c>
      <c r="AC57" s="11" t="n">
        <v>0</v>
      </c>
      <c r="AD57" s="11" t="n">
        <v>707</v>
      </c>
      <c r="AE57" s="11" t="n">
        <v>374</v>
      </c>
      <c r="AF57" s="11" t="n">
        <v>333</v>
      </c>
      <c r="AG57" s="11" t="n">
        <v>0</v>
      </c>
      <c r="AH57" s="11" t="n">
        <v>0</v>
      </c>
      <c r="AI57" s="11" t="n">
        <v>0</v>
      </c>
      <c r="AJ57" s="11" t="n">
        <v>0</v>
      </c>
      <c r="AK57" s="11" t="n">
        <v>0</v>
      </c>
      <c r="AL57" s="15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</row>
    <row r="58" customFormat="false" ht="16" hidden="false" customHeight="false" outlineLevel="0" collapsed="false">
      <c r="A58" s="11" t="s">
        <v>95</v>
      </c>
      <c r="B58" s="11"/>
      <c r="C58" s="11" t="n">
        <f aca="false">AL58&lt;0.5</f>
        <v>1</v>
      </c>
      <c r="D58" s="12" t="n">
        <f aca="false">COUNTIFS(S:S,S58,C:C,1)&gt;0</f>
        <v>1</v>
      </c>
      <c r="E58" s="12" t="n">
        <f aca="false">IFERROR(INDEX(LOHHLA!H:H,MATCH($S58,LOHHLA!$B:$B,0)),"na")</f>
        <v>1</v>
      </c>
      <c r="F58" s="12" t="n">
        <f aca="false">AND(D58&lt;&gt;E58,E58&lt;&gt;"na")</f>
        <v>0</v>
      </c>
      <c r="G58" s="12"/>
      <c r="H58" s="12"/>
      <c r="I58" s="13" t="str">
        <f aca="false">IFERROR(INDEX(LOHHLA!E:E,MATCH($S58,LOHHLA!$B:$B,0)),"na")</f>
        <v>          (0.07)</v>
      </c>
      <c r="J58" s="13" t="str">
        <f aca="false">IFERROR(INDEX(LOHHLA!F:F,MATCH($S58,LOHHLA!$B:$B,0)),"na")</f>
        <v>            2.16</v>
      </c>
      <c r="K58" s="14" t="n">
        <f aca="false">INDEX(HMFPurity!B:B,MATCH(A58,HMFPurity!A:A,0))</f>
        <v>0.75</v>
      </c>
      <c r="L58" s="15" t="n">
        <f aca="false">INDEX(HMFPurity!F:F,MATCH(A58,HMFPurity!A:A,0))</f>
        <v>1.1208</v>
      </c>
      <c r="M58" s="15" t="n">
        <f aca="false">IFERROR(INDEX(LOHHLA!I:I,MATCH($S58,LOHHLA!$B:$B,0)),"na")</f>
        <v>2.400659713</v>
      </c>
      <c r="N58" s="14" t="n">
        <f aca="false">IFERROR(INDEX(LOHHLA!J:J,MATCH($S58,LOHHLA!$B:$B,0)),"na")</f>
        <v>0.55</v>
      </c>
      <c r="O58" s="16" t="n">
        <f aca="false">COUNTIFS(A:A,A58,W:W,0)</f>
        <v>0</v>
      </c>
      <c r="P58" s="16" t="str">
        <f aca="false">INDEX(LilacQC!D:D,MATCH(A58,LilacQC!C:C,0))</f>
        <v>PASS</v>
      </c>
      <c r="Q58" s="16"/>
      <c r="R58" s="16"/>
      <c r="S58" s="17" t="str">
        <f aca="false">A58&amp;MID(X58,1,1)</f>
        <v>CRUK0010_SU_T1-R1B</v>
      </c>
      <c r="T58" s="17" t="str">
        <f aca="false">IFERROR(IF(RIGHT(X58,1)="1",INDEX(LOHHLA!C:C,MATCH(S58,LOHHLA!B:B,0)),INDEX(LOHHLA!D:D,MATCH(S58,LOHHLA!B:B,0))),"HOM")</f>
        <v>hla_b_44_03_01</v>
      </c>
      <c r="U58" s="17" t="str">
        <f aca="false">IF(T58="HOM","HOM",UPPER(MID(T58,5,1))&amp;"*"&amp;MID(T58,7,2)&amp;":"&amp;MID(T58,10,2))</f>
        <v>B*44:03</v>
      </c>
      <c r="V58" s="17" t="s">
        <v>50</v>
      </c>
      <c r="W58" s="17" t="n">
        <f aca="false">U58=V58</f>
        <v>1</v>
      </c>
      <c r="X58" s="16" t="s">
        <v>49</v>
      </c>
      <c r="Y58" s="11" t="s">
        <v>50</v>
      </c>
      <c r="Z58" s="11" t="n">
        <v>2089</v>
      </c>
      <c r="AA58" s="11" t="n">
        <v>1440</v>
      </c>
      <c r="AB58" s="11" t="n">
        <v>649</v>
      </c>
      <c r="AC58" s="11" t="n">
        <v>0</v>
      </c>
      <c r="AD58" s="11" t="n">
        <v>716</v>
      </c>
      <c r="AE58" s="11" t="n">
        <v>335</v>
      </c>
      <c r="AF58" s="11" t="n">
        <v>381</v>
      </c>
      <c r="AG58" s="11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5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</row>
    <row r="59" customFormat="false" ht="16" hidden="false" customHeight="false" outlineLevel="0" collapsed="false">
      <c r="A59" s="11" t="s">
        <v>95</v>
      </c>
      <c r="B59" s="11"/>
      <c r="C59" s="11" t="n">
        <f aca="false">AL59&lt;0.5</f>
        <v>0</v>
      </c>
      <c r="D59" s="12" t="n">
        <f aca="false">COUNTIFS(S:S,S59,C:C,1)&gt;0</f>
        <v>1</v>
      </c>
      <c r="E59" s="12" t="n">
        <f aca="false">IFERROR(INDEX(LOHHLA!H:H,MATCH($S59,LOHHLA!$B:$B,0)),"na")</f>
        <v>1</v>
      </c>
      <c r="F59" s="12" t="n">
        <f aca="false">AND(D59&lt;&gt;E59,E59&lt;&gt;"na")</f>
        <v>0</v>
      </c>
      <c r="G59" s="12"/>
      <c r="H59" s="12"/>
      <c r="I59" s="13" t="str">
        <f aca="false">IFERROR(INDEX(LOHHLA!E:E,MATCH($S59,LOHHLA!$B:$B,0)),"na")</f>
        <v>          (0.07)</v>
      </c>
      <c r="J59" s="13" t="str">
        <f aca="false">IFERROR(INDEX(LOHHLA!F:F,MATCH($S59,LOHHLA!$B:$B,0)),"na")</f>
        <v>            2.16</v>
      </c>
      <c r="K59" s="14" t="n">
        <f aca="false">INDEX(HMFPurity!B:B,MATCH(A59,HMFPurity!A:A,0))</f>
        <v>0.75</v>
      </c>
      <c r="L59" s="15" t="n">
        <f aca="false">INDEX(HMFPurity!F:F,MATCH(A59,HMFPurity!A:A,0))</f>
        <v>1.1208</v>
      </c>
      <c r="M59" s="15" t="n">
        <f aca="false">IFERROR(INDEX(LOHHLA!I:I,MATCH($S59,LOHHLA!$B:$B,0)),"na")</f>
        <v>2.400659713</v>
      </c>
      <c r="N59" s="14" t="n">
        <f aca="false">IFERROR(INDEX(LOHHLA!J:J,MATCH($S59,LOHHLA!$B:$B,0)),"na")</f>
        <v>0.55</v>
      </c>
      <c r="O59" s="16" t="n">
        <f aca="false">COUNTIFS(A:A,A59,W:W,0)</f>
        <v>0</v>
      </c>
      <c r="P59" s="16" t="str">
        <f aca="false">INDEX(LilacQC!D:D,MATCH(A59,LilacQC!C:C,0))</f>
        <v>PASS</v>
      </c>
      <c r="Q59" s="16"/>
      <c r="R59" s="16"/>
      <c r="S59" s="17" t="str">
        <f aca="false">A59&amp;MID(X59,1,1)</f>
        <v>CRUK0010_SU_T1-R1B</v>
      </c>
      <c r="T59" s="17" t="str">
        <f aca="false">IFERROR(IF(RIGHT(X59,1)="1",INDEX(LOHHLA!C:C,MATCH(S59,LOHHLA!B:B,0)),INDEX(LOHHLA!D:D,MATCH(S59,LOHHLA!B:B,0))),"HOM")</f>
        <v>hla_b_55_01_01</v>
      </c>
      <c r="U59" s="17" t="str">
        <f aca="false">IF(T59="HOM","HOM",UPPER(MID(T59,5,1))&amp;"*"&amp;MID(T59,7,2)&amp;":"&amp;MID(T59,10,2))</f>
        <v>B*55:01</v>
      </c>
      <c r="V59" s="17" t="s">
        <v>96</v>
      </c>
      <c r="W59" s="17" t="n">
        <f aca="false">U59=V59</f>
        <v>1</v>
      </c>
      <c r="X59" s="16" t="s">
        <v>51</v>
      </c>
      <c r="Y59" s="11" t="s">
        <v>96</v>
      </c>
      <c r="Z59" s="11" t="n">
        <v>2239</v>
      </c>
      <c r="AA59" s="11" t="n">
        <v>1528</v>
      </c>
      <c r="AB59" s="11" t="n">
        <v>711</v>
      </c>
      <c r="AC59" s="11" t="n">
        <v>0</v>
      </c>
      <c r="AD59" s="11" t="n">
        <v>1927</v>
      </c>
      <c r="AE59" s="11" t="n">
        <v>1500</v>
      </c>
      <c r="AF59" s="11" t="n">
        <v>427</v>
      </c>
      <c r="AG59" s="11" t="n">
        <v>0</v>
      </c>
      <c r="AH59" s="11" t="n">
        <v>0</v>
      </c>
      <c r="AI59" s="11" t="n">
        <v>0</v>
      </c>
      <c r="AJ59" s="11" t="n">
        <v>0</v>
      </c>
      <c r="AK59" s="11" t="n">
        <v>0</v>
      </c>
      <c r="AL59" s="15" t="n">
        <v>0.87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</row>
    <row r="60" customFormat="false" ht="16" hidden="false" customHeight="false" outlineLevel="0" collapsed="false">
      <c r="A60" s="11" t="s">
        <v>95</v>
      </c>
      <c r="B60" s="11"/>
      <c r="C60" s="11" t="n">
        <f aca="false">AL60&lt;0.5</f>
        <v>0</v>
      </c>
      <c r="D60" s="12" t="n">
        <f aca="false">COUNTIFS(S:S,S60,C:C,1)&gt;0</f>
        <v>1</v>
      </c>
      <c r="E60" s="12" t="n">
        <f aca="false">IFERROR(INDEX(LOHHLA!H:H,MATCH($S60,LOHHLA!$B:$B,0)),"na")</f>
        <v>1</v>
      </c>
      <c r="F60" s="12" t="n">
        <f aca="false">AND(D60&lt;&gt;E60,E60&lt;&gt;"na")</f>
        <v>0</v>
      </c>
      <c r="G60" s="12"/>
      <c r="H60" s="12"/>
      <c r="I60" s="13" t="str">
        <f aca="false">IFERROR(INDEX(LOHHLA!E:E,MATCH($S60,LOHHLA!$B:$B,0)),"na")</f>
        <v>            1.99</v>
      </c>
      <c r="J60" s="13" t="str">
        <f aca="false">IFERROR(INDEX(LOHHLA!F:F,MATCH($S60,LOHHLA!$B:$B,0)),"na")</f>
        <v>          (0.02)</v>
      </c>
      <c r="K60" s="14" t="n">
        <f aca="false">INDEX(HMFPurity!B:B,MATCH(A60,HMFPurity!A:A,0))</f>
        <v>0.75</v>
      </c>
      <c r="L60" s="15" t="n">
        <f aca="false">INDEX(HMFPurity!F:F,MATCH(A60,HMFPurity!A:A,0))</f>
        <v>1.1208</v>
      </c>
      <c r="M60" s="15" t="n">
        <f aca="false">IFERROR(INDEX(LOHHLA!I:I,MATCH($S60,LOHHLA!$B:$B,0)),"na")</f>
        <v>2.400659713</v>
      </c>
      <c r="N60" s="14" t="n">
        <f aca="false">IFERROR(INDEX(LOHHLA!J:J,MATCH($S60,LOHHLA!$B:$B,0)),"na")</f>
        <v>0.55</v>
      </c>
      <c r="O60" s="16" t="n">
        <f aca="false">COUNTIFS(A:A,A60,W:W,0)</f>
        <v>0</v>
      </c>
      <c r="P60" s="16" t="str">
        <f aca="false">INDEX(LilacQC!D:D,MATCH(A60,LilacQC!C:C,0))</f>
        <v>PASS</v>
      </c>
      <c r="Q60" s="16"/>
      <c r="R60" s="16"/>
      <c r="S60" s="17" t="str">
        <f aca="false">A60&amp;MID(X60,1,1)</f>
        <v>CRUK0010_SU_T1-R1C</v>
      </c>
      <c r="T60" s="17" t="str">
        <f aca="false">IFERROR(IF(RIGHT(X60,1)="1",INDEX(LOHHLA!C:C,MATCH(S60,LOHHLA!B:B,0)),INDEX(LOHHLA!D:D,MATCH(S60,LOHHLA!B:B,0))),"HOM")</f>
        <v>hla_c_03_03_01</v>
      </c>
      <c r="U60" s="17" t="str">
        <f aca="false">IF(T60="HOM","HOM",UPPER(MID(T60,5,1))&amp;"*"&amp;MID(T60,7,2)&amp;":"&amp;MID(T60,10,2))</f>
        <v>C*03:03</v>
      </c>
      <c r="V60" s="17" t="s">
        <v>97</v>
      </c>
      <c r="W60" s="17" t="n">
        <f aca="false">U60=V60</f>
        <v>1</v>
      </c>
      <c r="X60" s="16" t="s">
        <v>52</v>
      </c>
      <c r="Y60" s="11" t="s">
        <v>97</v>
      </c>
      <c r="Z60" s="11" t="n">
        <v>1966</v>
      </c>
      <c r="AA60" s="11" t="n">
        <v>677</v>
      </c>
      <c r="AB60" s="11" t="n">
        <v>1289</v>
      </c>
      <c r="AC60" s="11" t="n">
        <v>0</v>
      </c>
      <c r="AD60" s="11" t="n">
        <v>1381</v>
      </c>
      <c r="AE60" s="11" t="n">
        <v>617</v>
      </c>
      <c r="AF60" s="11" t="n">
        <v>764</v>
      </c>
      <c r="AG60" s="11" t="n">
        <v>0</v>
      </c>
      <c r="AH60" s="11" t="n">
        <v>0</v>
      </c>
      <c r="AI60" s="11" t="n">
        <v>0</v>
      </c>
      <c r="AJ60" s="11" t="n">
        <v>0</v>
      </c>
      <c r="AK60" s="11" t="n">
        <v>0</v>
      </c>
      <c r="AL60" s="15" t="n">
        <v>0.87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</row>
    <row r="61" customFormat="false" ht="16" hidden="false" customHeight="false" outlineLevel="0" collapsed="false">
      <c r="A61" s="11" t="s">
        <v>95</v>
      </c>
      <c r="B61" s="11"/>
      <c r="C61" s="11" t="n">
        <f aca="false">AL61&lt;0.5</f>
        <v>1</v>
      </c>
      <c r="D61" s="12" t="n">
        <f aca="false">COUNTIFS(S:S,S61,C:C,1)&gt;0</f>
        <v>1</v>
      </c>
      <c r="E61" s="12" t="n">
        <f aca="false">IFERROR(INDEX(LOHHLA!H:H,MATCH($S61,LOHHLA!$B:$B,0)),"na")</f>
        <v>1</v>
      </c>
      <c r="F61" s="12" t="n">
        <f aca="false">AND(D61&lt;&gt;E61,E61&lt;&gt;"na")</f>
        <v>0</v>
      </c>
      <c r="G61" s="12"/>
      <c r="H61" s="12"/>
      <c r="I61" s="13" t="str">
        <f aca="false">IFERROR(INDEX(LOHHLA!E:E,MATCH($S61,LOHHLA!$B:$B,0)),"na")</f>
        <v>            1.99</v>
      </c>
      <c r="J61" s="13" t="str">
        <f aca="false">IFERROR(INDEX(LOHHLA!F:F,MATCH($S61,LOHHLA!$B:$B,0)),"na")</f>
        <v>          (0.02)</v>
      </c>
      <c r="K61" s="14" t="n">
        <f aca="false">INDEX(HMFPurity!B:B,MATCH(A61,HMFPurity!A:A,0))</f>
        <v>0.75</v>
      </c>
      <c r="L61" s="15" t="n">
        <f aca="false">INDEX(HMFPurity!F:F,MATCH(A61,HMFPurity!A:A,0))</f>
        <v>1.1208</v>
      </c>
      <c r="M61" s="15" t="n">
        <f aca="false">IFERROR(INDEX(LOHHLA!I:I,MATCH($S61,LOHHLA!$B:$B,0)),"na")</f>
        <v>2.400659713</v>
      </c>
      <c r="N61" s="14" t="n">
        <f aca="false">IFERROR(INDEX(LOHHLA!J:J,MATCH($S61,LOHHLA!$B:$B,0)),"na")</f>
        <v>0.55</v>
      </c>
      <c r="O61" s="16" t="n">
        <f aca="false">COUNTIFS(A:A,A61,W:W,0)</f>
        <v>0</v>
      </c>
      <c r="P61" s="16" t="str">
        <f aca="false">INDEX(LilacQC!D:D,MATCH(A61,LilacQC!C:C,0))</f>
        <v>PASS</v>
      </c>
      <c r="Q61" s="16"/>
      <c r="R61" s="16"/>
      <c r="S61" s="17" t="str">
        <f aca="false">A61&amp;MID(X61,1,1)</f>
        <v>CRUK0010_SU_T1-R1C</v>
      </c>
      <c r="T61" s="17" t="str">
        <f aca="false">IFERROR(IF(RIGHT(X61,1)="1",INDEX(LOHHLA!C:C,MATCH(S61,LOHHLA!B:B,0)),INDEX(LOHHLA!D:D,MATCH(S61,LOHHLA!B:B,0))),"HOM")</f>
        <v>hla_c_16_01_01</v>
      </c>
      <c r="U61" s="17" t="str">
        <f aca="false">IF(T61="HOM","HOM",UPPER(MID(T61,5,1))&amp;"*"&amp;MID(T61,7,2)&amp;":"&amp;MID(T61,10,2))</f>
        <v>C*16:01</v>
      </c>
      <c r="V61" s="17" t="s">
        <v>53</v>
      </c>
      <c r="W61" s="17" t="n">
        <f aca="false">U61=V61</f>
        <v>1</v>
      </c>
      <c r="X61" s="16" t="s">
        <v>54</v>
      </c>
      <c r="Y61" s="11" t="s">
        <v>53</v>
      </c>
      <c r="Z61" s="11" t="n">
        <v>2094</v>
      </c>
      <c r="AA61" s="11" t="n">
        <v>720</v>
      </c>
      <c r="AB61" s="11" t="n">
        <v>1374</v>
      </c>
      <c r="AC61" s="11" t="n">
        <v>0</v>
      </c>
      <c r="AD61" s="11" t="n">
        <v>1002</v>
      </c>
      <c r="AE61" s="11" t="n">
        <v>190</v>
      </c>
      <c r="AF61" s="11" t="n">
        <v>812</v>
      </c>
      <c r="AG61" s="11" t="n">
        <v>0</v>
      </c>
      <c r="AH61" s="11" t="n">
        <v>0</v>
      </c>
      <c r="AI61" s="11" t="n">
        <v>0</v>
      </c>
      <c r="AJ61" s="11" t="n">
        <v>0</v>
      </c>
      <c r="AK61" s="11" t="n">
        <v>0</v>
      </c>
      <c r="AL61" s="15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</row>
    <row r="62" customFormat="false" ht="16" hidden="false" customHeight="false" outlineLevel="0" collapsed="false">
      <c r="A62" s="11" t="s">
        <v>98</v>
      </c>
      <c r="B62" s="11"/>
      <c r="C62" s="11" t="n">
        <f aca="false">AL62&lt;0.5</f>
        <v>0</v>
      </c>
      <c r="D62" s="12" t="n">
        <f aca="false">COUNTIFS(S:S,S62,C:C,1)&gt;0</f>
        <v>0</v>
      </c>
      <c r="E62" s="12" t="n">
        <f aca="false">IFERROR(INDEX(LOHHLA!H:H,MATCH($S62,LOHHLA!$B:$B,0)),"na")</f>
        <v>0</v>
      </c>
      <c r="F62" s="12" t="n">
        <f aca="false">AND(D62&lt;&gt;E62,E62&lt;&gt;"na")</f>
        <v>0</v>
      </c>
      <c r="G62" s="12"/>
      <c r="H62" s="12"/>
      <c r="I62" s="13" t="str">
        <f aca="false">IFERROR(INDEX(LOHHLA!E:E,MATCH($S62,LOHHLA!$B:$B,0)),"na")</f>
        <v>            1.06</v>
      </c>
      <c r="J62" s="13" t="str">
        <f aca="false">IFERROR(INDEX(LOHHLA!F:F,MATCH($S62,LOHHLA!$B:$B,0)),"na")</f>
        <v>            0.92</v>
      </c>
      <c r="K62" s="14" t="n">
        <f aca="false">INDEX(HMFPurity!B:B,MATCH(A62,HMFPurity!A:A,0))</f>
        <v>1</v>
      </c>
      <c r="L62" s="15" t="n">
        <f aca="false">INDEX(HMFPurity!F:F,MATCH(A62,HMFPurity!A:A,0))</f>
        <v>2.06</v>
      </c>
      <c r="M62" s="15" t="n">
        <f aca="false">IFERROR(INDEX(LOHHLA!I:I,MATCH($S62,LOHHLA!$B:$B,0)),"na")</f>
        <v>2.147587712</v>
      </c>
      <c r="N62" s="14" t="n">
        <f aca="false">IFERROR(INDEX(LOHHLA!J:J,MATCH($S62,LOHHLA!$B:$B,0)),"na")</f>
        <v>0.29</v>
      </c>
      <c r="O62" s="16" t="n">
        <f aca="false">COUNTIFS(A:A,A62,W:W,0)</f>
        <v>0</v>
      </c>
      <c r="P62" s="16" t="str">
        <f aca="false">INDEX(LilacQC!D:D,MATCH(A62,LilacQC!C:C,0))</f>
        <v>PASS</v>
      </c>
      <c r="Q62" s="16"/>
      <c r="R62" s="16"/>
      <c r="S62" s="17" t="str">
        <f aca="false">A62&amp;MID(X62,1,1)</f>
        <v>CRUK0011_SU_T1-R1A</v>
      </c>
      <c r="T62" s="17" t="str">
        <f aca="false">IFERROR(IF(RIGHT(X62,1)="1",INDEX(LOHHLA!C:C,MATCH(S62,LOHHLA!B:B,0)),INDEX(LOHHLA!D:D,MATCH(S62,LOHHLA!B:B,0))),"HOM")</f>
        <v>hla_a_01_01_01_01</v>
      </c>
      <c r="U62" s="17" t="str">
        <f aca="false">IF(T62="HOM","HOM",UPPER(MID(T62,5,1))&amp;"*"&amp;MID(T62,7,2)&amp;":"&amp;MID(T62,10,2))</f>
        <v>A*01:01</v>
      </c>
      <c r="V62" s="17" t="s">
        <v>44</v>
      </c>
      <c r="W62" s="17" t="n">
        <f aca="false">U62=V62</f>
        <v>1</v>
      </c>
      <c r="X62" s="16" t="s">
        <v>45</v>
      </c>
      <c r="Y62" s="11" t="s">
        <v>44</v>
      </c>
      <c r="Z62" s="11" t="n">
        <v>2369</v>
      </c>
      <c r="AA62" s="11" t="n">
        <v>1528</v>
      </c>
      <c r="AB62" s="11" t="n">
        <v>841</v>
      </c>
      <c r="AC62" s="11" t="n">
        <v>0</v>
      </c>
      <c r="AD62" s="11" t="n">
        <v>3352</v>
      </c>
      <c r="AE62" s="11" t="n">
        <v>2171</v>
      </c>
      <c r="AF62" s="11" t="n">
        <v>1181</v>
      </c>
      <c r="AG62" s="11" t="n">
        <v>0</v>
      </c>
      <c r="AH62" s="11" t="n">
        <v>0</v>
      </c>
      <c r="AI62" s="11" t="n">
        <v>0</v>
      </c>
      <c r="AJ62" s="11" t="n">
        <v>0</v>
      </c>
      <c r="AK62" s="11" t="n">
        <v>0</v>
      </c>
      <c r="AL62" s="15" t="n">
        <v>0.93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</row>
    <row r="63" customFormat="false" ht="16" hidden="false" customHeight="false" outlineLevel="0" collapsed="false">
      <c r="A63" s="11" t="s">
        <v>98</v>
      </c>
      <c r="B63" s="11"/>
      <c r="C63" s="11" t="n">
        <f aca="false">AL63&lt;0.5</f>
        <v>0</v>
      </c>
      <c r="D63" s="12" t="n">
        <f aca="false">COUNTIFS(S:S,S63,C:C,1)&gt;0</f>
        <v>0</v>
      </c>
      <c r="E63" s="12" t="n">
        <f aca="false">IFERROR(INDEX(LOHHLA!H:H,MATCH($S63,LOHHLA!$B:$B,0)),"na")</f>
        <v>0</v>
      </c>
      <c r="F63" s="12" t="n">
        <f aca="false">AND(D63&lt;&gt;E63,E63&lt;&gt;"na")</f>
        <v>0</v>
      </c>
      <c r="G63" s="12"/>
      <c r="H63" s="12"/>
      <c r="I63" s="13" t="str">
        <f aca="false">IFERROR(INDEX(LOHHLA!E:E,MATCH($S63,LOHHLA!$B:$B,0)),"na")</f>
        <v>            1.06</v>
      </c>
      <c r="J63" s="13" t="str">
        <f aca="false">IFERROR(INDEX(LOHHLA!F:F,MATCH($S63,LOHHLA!$B:$B,0)),"na")</f>
        <v>            0.92</v>
      </c>
      <c r="K63" s="14" t="n">
        <f aca="false">INDEX(HMFPurity!B:B,MATCH(A63,HMFPurity!A:A,0))</f>
        <v>1</v>
      </c>
      <c r="L63" s="15" t="n">
        <f aca="false">INDEX(HMFPurity!F:F,MATCH(A63,HMFPurity!A:A,0))</f>
        <v>2.06</v>
      </c>
      <c r="M63" s="15" t="n">
        <f aca="false">IFERROR(INDEX(LOHHLA!I:I,MATCH($S63,LOHHLA!$B:$B,0)),"na")</f>
        <v>2.147587712</v>
      </c>
      <c r="N63" s="14" t="n">
        <f aca="false">IFERROR(INDEX(LOHHLA!J:J,MATCH($S63,LOHHLA!$B:$B,0)),"na")</f>
        <v>0.29</v>
      </c>
      <c r="O63" s="16" t="n">
        <f aca="false">COUNTIFS(A:A,A63,W:W,0)</f>
        <v>0</v>
      </c>
      <c r="P63" s="16" t="str">
        <f aca="false">INDEX(LilacQC!D:D,MATCH(A63,LilacQC!C:C,0))</f>
        <v>PASS</v>
      </c>
      <c r="Q63" s="16"/>
      <c r="R63" s="16"/>
      <c r="S63" s="17" t="str">
        <f aca="false">A63&amp;MID(X63,1,1)</f>
        <v>CRUK0011_SU_T1-R1A</v>
      </c>
      <c r="T63" s="17" t="str">
        <f aca="false">IFERROR(IF(RIGHT(X63,1)="1",INDEX(LOHHLA!C:C,MATCH(S63,LOHHLA!B:B,0)),INDEX(LOHHLA!D:D,MATCH(S63,LOHHLA!B:B,0))),"HOM")</f>
        <v>hla_a_02_01_01_01</v>
      </c>
      <c r="U63" s="17" t="str">
        <f aca="false">IF(T63="HOM","HOM",UPPER(MID(T63,5,1))&amp;"*"&amp;MID(T63,7,2)&amp;":"&amp;MID(T63,10,2))</f>
        <v>A*02:01</v>
      </c>
      <c r="V63" s="17" t="s">
        <v>56</v>
      </c>
      <c r="W63" s="17" t="n">
        <f aca="false">U63=V63</f>
        <v>1</v>
      </c>
      <c r="X63" s="16" t="s">
        <v>47</v>
      </c>
      <c r="Y63" s="11" t="s">
        <v>56</v>
      </c>
      <c r="Z63" s="11" t="n">
        <v>1854</v>
      </c>
      <c r="AA63" s="11" t="n">
        <v>1038</v>
      </c>
      <c r="AB63" s="11" t="n">
        <v>816</v>
      </c>
      <c r="AC63" s="11" t="n">
        <v>0</v>
      </c>
      <c r="AD63" s="11" t="n">
        <v>2690</v>
      </c>
      <c r="AE63" s="11" t="n">
        <v>1527</v>
      </c>
      <c r="AF63" s="11" t="n">
        <v>1163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15" t="n">
        <v>1.07</v>
      </c>
      <c r="AM63" s="11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</row>
    <row r="64" customFormat="false" ht="16" hidden="false" customHeight="false" outlineLevel="0" collapsed="false">
      <c r="A64" s="11" t="s">
        <v>98</v>
      </c>
      <c r="B64" s="11"/>
      <c r="C64" s="11" t="n">
        <f aca="false">AL64&lt;0.5</f>
        <v>0</v>
      </c>
      <c r="D64" s="12" t="n">
        <f aca="false">COUNTIFS(S:S,S64,C:C,1)&gt;0</f>
        <v>0</v>
      </c>
      <c r="E64" s="12" t="n">
        <f aca="false">IFERROR(INDEX(LOHHLA!H:H,MATCH($S64,LOHHLA!$B:$B,0)),"na")</f>
        <v>0</v>
      </c>
      <c r="F64" s="12" t="n">
        <f aca="false">AND(D64&lt;&gt;E64,E64&lt;&gt;"na")</f>
        <v>0</v>
      </c>
      <c r="G64" s="12"/>
      <c r="H64" s="12"/>
      <c r="I64" s="13" t="str">
        <f aca="false">IFERROR(INDEX(LOHHLA!E:E,MATCH($S64,LOHHLA!$B:$B,0)),"na")</f>
        <v>            1.43</v>
      </c>
      <c r="J64" s="13" t="str">
        <f aca="false">IFERROR(INDEX(LOHHLA!F:F,MATCH($S64,LOHHLA!$B:$B,0)),"na")</f>
        <v>            0.83</v>
      </c>
      <c r="K64" s="14" t="n">
        <f aca="false">INDEX(HMFPurity!B:B,MATCH(A64,HMFPurity!A:A,0))</f>
        <v>1</v>
      </c>
      <c r="L64" s="15" t="n">
        <f aca="false">INDEX(HMFPurity!F:F,MATCH(A64,HMFPurity!A:A,0))</f>
        <v>2.06</v>
      </c>
      <c r="M64" s="15" t="n">
        <f aca="false">IFERROR(INDEX(LOHHLA!I:I,MATCH($S64,LOHHLA!$B:$B,0)),"na")</f>
        <v>2.147587712</v>
      </c>
      <c r="N64" s="14" t="n">
        <f aca="false">IFERROR(INDEX(LOHHLA!J:J,MATCH($S64,LOHHLA!$B:$B,0)),"na")</f>
        <v>0.29</v>
      </c>
      <c r="O64" s="16" t="n">
        <f aca="false">COUNTIFS(A:A,A64,W:W,0)</f>
        <v>0</v>
      </c>
      <c r="P64" s="16" t="str">
        <f aca="false">INDEX(LilacQC!D:D,MATCH(A64,LilacQC!C:C,0))</f>
        <v>PASS</v>
      </c>
      <c r="Q64" s="16"/>
      <c r="R64" s="16"/>
      <c r="S64" s="17" t="str">
        <f aca="false">A64&amp;MID(X64,1,1)</f>
        <v>CRUK0011_SU_T1-R1B</v>
      </c>
      <c r="T64" s="17" t="str">
        <f aca="false">IFERROR(IF(RIGHT(X64,1)="1",INDEX(LOHHLA!C:C,MATCH(S64,LOHHLA!B:B,0)),INDEX(LOHHLA!D:D,MATCH(S64,LOHHLA!B:B,0))),"HOM")</f>
        <v>hla_b_07_02_01</v>
      </c>
      <c r="U64" s="17" t="str">
        <f aca="false">IF(T64="HOM","HOM",UPPER(MID(T64,5,1))&amp;"*"&amp;MID(T64,7,2)&amp;":"&amp;MID(T64,10,2))</f>
        <v>B*07:02</v>
      </c>
      <c r="V64" s="17" t="s">
        <v>63</v>
      </c>
      <c r="W64" s="17" t="n">
        <f aca="false">U64=V64</f>
        <v>1</v>
      </c>
      <c r="X64" s="16" t="s">
        <v>49</v>
      </c>
      <c r="Y64" s="11" t="s">
        <v>63</v>
      </c>
      <c r="Z64" s="11" t="n">
        <v>2237</v>
      </c>
      <c r="AA64" s="11" t="n">
        <v>1319</v>
      </c>
      <c r="AB64" s="11" t="n">
        <v>918</v>
      </c>
      <c r="AC64" s="11" t="n">
        <v>0</v>
      </c>
      <c r="AD64" s="11" t="n">
        <v>3345</v>
      </c>
      <c r="AE64" s="11" t="n">
        <v>1963</v>
      </c>
      <c r="AF64" s="11" t="n">
        <v>1382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15" t="n">
        <v>1.07</v>
      </c>
      <c r="AM64" s="11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</row>
    <row r="65" customFormat="false" ht="16" hidden="false" customHeight="false" outlineLevel="0" collapsed="false">
      <c r="A65" s="11" t="s">
        <v>98</v>
      </c>
      <c r="B65" s="11"/>
      <c r="C65" s="11" t="n">
        <f aca="false">AL65&lt;0.5</f>
        <v>0</v>
      </c>
      <c r="D65" s="12" t="n">
        <f aca="false">COUNTIFS(S:S,S65,C:C,1)&gt;0</f>
        <v>0</v>
      </c>
      <c r="E65" s="12" t="n">
        <f aca="false">IFERROR(INDEX(LOHHLA!H:H,MATCH($S65,LOHHLA!$B:$B,0)),"na")</f>
        <v>0</v>
      </c>
      <c r="F65" s="12" t="n">
        <f aca="false">AND(D65&lt;&gt;E65,E65&lt;&gt;"na")</f>
        <v>0</v>
      </c>
      <c r="G65" s="12"/>
      <c r="H65" s="12"/>
      <c r="I65" s="13" t="str">
        <f aca="false">IFERROR(INDEX(LOHHLA!E:E,MATCH($S65,LOHHLA!$B:$B,0)),"na")</f>
        <v>            1.43</v>
      </c>
      <c r="J65" s="13" t="str">
        <f aca="false">IFERROR(INDEX(LOHHLA!F:F,MATCH($S65,LOHHLA!$B:$B,0)),"na")</f>
        <v>            0.83</v>
      </c>
      <c r="K65" s="14" t="n">
        <f aca="false">INDEX(HMFPurity!B:B,MATCH(A65,HMFPurity!A:A,0))</f>
        <v>1</v>
      </c>
      <c r="L65" s="15" t="n">
        <f aca="false">INDEX(HMFPurity!F:F,MATCH(A65,HMFPurity!A:A,0))</f>
        <v>2.06</v>
      </c>
      <c r="M65" s="15" t="n">
        <f aca="false">IFERROR(INDEX(LOHHLA!I:I,MATCH($S65,LOHHLA!$B:$B,0)),"na")</f>
        <v>2.147587712</v>
      </c>
      <c r="N65" s="14" t="n">
        <f aca="false">IFERROR(INDEX(LOHHLA!J:J,MATCH($S65,LOHHLA!$B:$B,0)),"na")</f>
        <v>0.29</v>
      </c>
      <c r="O65" s="16" t="n">
        <f aca="false">COUNTIFS(A:A,A65,W:W,0)</f>
        <v>0</v>
      </c>
      <c r="P65" s="16" t="str">
        <f aca="false">INDEX(LilacQC!D:D,MATCH(A65,LilacQC!C:C,0))</f>
        <v>PASS</v>
      </c>
      <c r="Q65" s="16"/>
      <c r="R65" s="16"/>
      <c r="S65" s="17" t="str">
        <f aca="false">A65&amp;MID(X65,1,1)</f>
        <v>CRUK0011_SU_T1-R1B</v>
      </c>
      <c r="T65" s="17" t="str">
        <f aca="false">IFERROR(IF(RIGHT(X65,1)="1",INDEX(LOHHLA!C:C,MATCH(S65,LOHHLA!B:B,0)),INDEX(LOHHLA!D:D,MATCH(S65,LOHHLA!B:B,0))),"HOM")</f>
        <v>hla_b_56_01_01</v>
      </c>
      <c r="U65" s="17" t="str">
        <f aca="false">IF(T65="HOM","HOM",UPPER(MID(T65,5,1))&amp;"*"&amp;MID(T65,7,2)&amp;":"&amp;MID(T65,10,2))</f>
        <v>B*56:01</v>
      </c>
      <c r="V65" s="17" t="s">
        <v>99</v>
      </c>
      <c r="W65" s="17" t="n">
        <f aca="false">U65=V65</f>
        <v>1</v>
      </c>
      <c r="X65" s="16" t="s">
        <v>51</v>
      </c>
      <c r="Y65" s="11" t="s">
        <v>99</v>
      </c>
      <c r="Z65" s="11" t="n">
        <v>2009</v>
      </c>
      <c r="AA65" s="11" t="n">
        <v>1035</v>
      </c>
      <c r="AB65" s="11" t="n">
        <v>974</v>
      </c>
      <c r="AC65" s="11" t="n">
        <v>0</v>
      </c>
      <c r="AD65" s="11" t="n">
        <v>2944</v>
      </c>
      <c r="AE65" s="11" t="n">
        <v>1485</v>
      </c>
      <c r="AF65" s="11" t="n">
        <v>1459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5" t="n">
        <v>0.93</v>
      </c>
      <c r="AM65" s="11" t="n">
        <v>0</v>
      </c>
      <c r="AN65" s="11" t="n">
        <v>0</v>
      </c>
      <c r="AO65" s="11" t="n">
        <v>0</v>
      </c>
      <c r="AP65" s="11" t="n">
        <v>0</v>
      </c>
      <c r="AQ65" s="11" t="n">
        <v>0</v>
      </c>
    </row>
    <row r="66" customFormat="false" ht="16" hidden="false" customHeight="false" outlineLevel="0" collapsed="false">
      <c r="A66" s="11" t="s">
        <v>98</v>
      </c>
      <c r="B66" s="11"/>
      <c r="C66" s="11" t="n">
        <f aca="false">AL66&lt;0.5</f>
        <v>0</v>
      </c>
      <c r="D66" s="12" t="n">
        <f aca="false">COUNTIFS(S:S,S66,C:C,1)&gt;0</f>
        <v>0</v>
      </c>
      <c r="E66" s="12" t="n">
        <f aca="false">IFERROR(INDEX(LOHHLA!H:H,MATCH($S66,LOHHLA!$B:$B,0)),"na")</f>
        <v>0</v>
      </c>
      <c r="F66" s="12" t="n">
        <f aca="false">AND(D66&lt;&gt;E66,E66&lt;&gt;"na")</f>
        <v>0</v>
      </c>
      <c r="G66" s="12"/>
      <c r="H66" s="12"/>
      <c r="I66" s="13" t="str">
        <f aca="false">IFERROR(INDEX(LOHHLA!E:E,MATCH($S66,LOHHLA!$B:$B,0)),"na")</f>
        <v>            1.04</v>
      </c>
      <c r="J66" s="13" t="str">
        <f aca="false">IFERROR(INDEX(LOHHLA!F:F,MATCH($S66,LOHHLA!$B:$B,0)),"na")</f>
        <v>            1.48</v>
      </c>
      <c r="K66" s="14" t="n">
        <f aca="false">INDEX(HMFPurity!B:B,MATCH(A66,HMFPurity!A:A,0))</f>
        <v>1</v>
      </c>
      <c r="L66" s="15" t="n">
        <f aca="false">INDEX(HMFPurity!F:F,MATCH(A66,HMFPurity!A:A,0))</f>
        <v>2.06</v>
      </c>
      <c r="M66" s="15" t="n">
        <f aca="false">IFERROR(INDEX(LOHHLA!I:I,MATCH($S66,LOHHLA!$B:$B,0)),"na")</f>
        <v>2.147587712</v>
      </c>
      <c r="N66" s="14" t="n">
        <f aca="false">IFERROR(INDEX(LOHHLA!J:J,MATCH($S66,LOHHLA!$B:$B,0)),"na")</f>
        <v>0.29</v>
      </c>
      <c r="O66" s="16" t="n">
        <f aca="false">COUNTIFS(A:A,A66,W:W,0)</f>
        <v>0</v>
      </c>
      <c r="P66" s="16" t="str">
        <f aca="false">INDEX(LilacQC!D:D,MATCH(A66,LilacQC!C:C,0))</f>
        <v>PASS</v>
      </c>
      <c r="Q66" s="16"/>
      <c r="R66" s="16"/>
      <c r="S66" s="17" t="str">
        <f aca="false">A66&amp;MID(X66,1,1)</f>
        <v>CRUK0011_SU_T1-R1C</v>
      </c>
      <c r="T66" s="17" t="str">
        <f aca="false">IFERROR(IF(RIGHT(X66,1)="1",INDEX(LOHHLA!C:C,MATCH(S66,LOHHLA!B:B,0)),INDEX(LOHHLA!D:D,MATCH(S66,LOHHLA!B:B,0))),"HOM")</f>
        <v>hla_c_01_02_01</v>
      </c>
      <c r="U66" s="17" t="str">
        <f aca="false">IF(T66="HOM","HOM",UPPER(MID(T66,5,1))&amp;"*"&amp;MID(T66,7,2)&amp;":"&amp;MID(T66,10,2))</f>
        <v>C*01:02</v>
      </c>
      <c r="V66" s="17" t="s">
        <v>100</v>
      </c>
      <c r="W66" s="17" t="n">
        <f aca="false">U66=V66</f>
        <v>1</v>
      </c>
      <c r="X66" s="16" t="s">
        <v>52</v>
      </c>
      <c r="Y66" s="11" t="s">
        <v>100</v>
      </c>
      <c r="Z66" s="11" t="n">
        <v>1823</v>
      </c>
      <c r="AA66" s="11" t="n">
        <v>1352</v>
      </c>
      <c r="AB66" s="11" t="n">
        <v>471</v>
      </c>
      <c r="AC66" s="11" t="n">
        <v>0</v>
      </c>
      <c r="AD66" s="11" t="n">
        <v>2647</v>
      </c>
      <c r="AE66" s="11" t="n">
        <v>1974</v>
      </c>
      <c r="AF66" s="11" t="n">
        <v>673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5" t="n">
        <v>0.93</v>
      </c>
      <c r="AM66" s="11" t="n">
        <v>0</v>
      </c>
      <c r="AN66" s="11" t="n">
        <v>0</v>
      </c>
      <c r="AO66" s="11" t="n">
        <v>0</v>
      </c>
      <c r="AP66" s="11" t="n">
        <v>0</v>
      </c>
      <c r="AQ66" s="11" t="n">
        <v>0</v>
      </c>
    </row>
    <row r="67" customFormat="false" ht="16" hidden="false" customHeight="false" outlineLevel="0" collapsed="false">
      <c r="A67" s="11" t="s">
        <v>98</v>
      </c>
      <c r="B67" s="11"/>
      <c r="C67" s="11" t="n">
        <f aca="false">AL67&lt;0.5</f>
        <v>0</v>
      </c>
      <c r="D67" s="12" t="n">
        <f aca="false">COUNTIFS(S:S,S67,C:C,1)&gt;0</f>
        <v>0</v>
      </c>
      <c r="E67" s="12" t="n">
        <f aca="false">IFERROR(INDEX(LOHHLA!H:H,MATCH($S67,LOHHLA!$B:$B,0)),"na")</f>
        <v>0</v>
      </c>
      <c r="F67" s="12" t="n">
        <f aca="false">AND(D67&lt;&gt;E67,E67&lt;&gt;"na")</f>
        <v>0</v>
      </c>
      <c r="G67" s="12"/>
      <c r="H67" s="12"/>
      <c r="I67" s="13" t="str">
        <f aca="false">IFERROR(INDEX(LOHHLA!E:E,MATCH($S67,LOHHLA!$B:$B,0)),"na")</f>
        <v>            1.04</v>
      </c>
      <c r="J67" s="13" t="str">
        <f aca="false">IFERROR(INDEX(LOHHLA!F:F,MATCH($S67,LOHHLA!$B:$B,0)),"na")</f>
        <v>            1.48</v>
      </c>
      <c r="K67" s="14" t="n">
        <f aca="false">INDEX(HMFPurity!B:B,MATCH(A67,HMFPurity!A:A,0))</f>
        <v>1</v>
      </c>
      <c r="L67" s="15" t="n">
        <f aca="false">INDEX(HMFPurity!F:F,MATCH(A67,HMFPurity!A:A,0))</f>
        <v>2.06</v>
      </c>
      <c r="M67" s="15" t="n">
        <f aca="false">IFERROR(INDEX(LOHHLA!I:I,MATCH($S67,LOHHLA!$B:$B,0)),"na")</f>
        <v>2.147587712</v>
      </c>
      <c r="N67" s="14" t="n">
        <f aca="false">IFERROR(INDEX(LOHHLA!J:J,MATCH($S67,LOHHLA!$B:$B,0)),"na")</f>
        <v>0.29</v>
      </c>
      <c r="O67" s="16" t="n">
        <f aca="false">COUNTIFS(A:A,A67,W:W,0)</f>
        <v>0</v>
      </c>
      <c r="P67" s="16" t="str">
        <f aca="false">INDEX(LilacQC!D:D,MATCH(A67,LilacQC!C:C,0))</f>
        <v>PASS</v>
      </c>
      <c r="Q67" s="16"/>
      <c r="R67" s="16"/>
      <c r="S67" s="17" t="str">
        <f aca="false">A67&amp;MID(X67,1,1)</f>
        <v>CRUK0011_SU_T1-R1C</v>
      </c>
      <c r="T67" s="17" t="str">
        <f aca="false">IFERROR(IF(RIGHT(X67,1)="1",INDEX(LOHHLA!C:C,MATCH(S67,LOHHLA!B:B,0)),INDEX(LOHHLA!D:D,MATCH(S67,LOHHLA!B:B,0))),"HOM")</f>
        <v>hla_c_07_02_01_03</v>
      </c>
      <c r="U67" s="17" t="str">
        <f aca="false">IF(T67="HOM","HOM",UPPER(MID(T67,5,1))&amp;"*"&amp;MID(T67,7,2)&amp;":"&amp;MID(T67,10,2))</f>
        <v>C*07:02</v>
      </c>
      <c r="V67" s="17" t="s">
        <v>66</v>
      </c>
      <c r="W67" s="17" t="n">
        <f aca="false">U67=V67</f>
        <v>1</v>
      </c>
      <c r="X67" s="16" t="s">
        <v>54</v>
      </c>
      <c r="Y67" s="11" t="s">
        <v>66</v>
      </c>
      <c r="Z67" s="11" t="n">
        <v>2098</v>
      </c>
      <c r="AA67" s="11" t="n">
        <v>1609</v>
      </c>
      <c r="AB67" s="11" t="n">
        <v>489</v>
      </c>
      <c r="AC67" s="11" t="n">
        <v>0</v>
      </c>
      <c r="AD67" s="11" t="n">
        <v>3167</v>
      </c>
      <c r="AE67" s="11" t="n">
        <v>2478</v>
      </c>
      <c r="AF67" s="11" t="n">
        <v>689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5" t="n">
        <v>1.07</v>
      </c>
      <c r="AM67" s="11" t="n">
        <v>0</v>
      </c>
      <c r="AN67" s="11" t="n">
        <v>0</v>
      </c>
      <c r="AO67" s="11" t="n">
        <v>0</v>
      </c>
      <c r="AP67" s="11" t="n">
        <v>0</v>
      </c>
      <c r="AQ67" s="11" t="n">
        <v>0</v>
      </c>
    </row>
    <row r="68" customFormat="false" ht="16" hidden="false" customHeight="false" outlineLevel="0" collapsed="false">
      <c r="A68" s="11" t="s">
        <v>101</v>
      </c>
      <c r="B68" s="11"/>
      <c r="C68" s="11" t="n">
        <f aca="false">AL68&lt;0.5</f>
        <v>0</v>
      </c>
      <c r="D68" s="12" t="n">
        <f aca="false">COUNTIFS(S:S,S68,C:C,1)&gt;0</f>
        <v>0</v>
      </c>
      <c r="E68" s="12" t="n">
        <f aca="false">IFERROR(INDEX(LOHHLA!H:H,MATCH($S68,LOHHLA!$B:$B,0)),"na")</f>
        <v>0</v>
      </c>
      <c r="F68" s="12" t="n">
        <f aca="false">AND(D68&lt;&gt;E68,E68&lt;&gt;"na")</f>
        <v>0</v>
      </c>
      <c r="G68" s="12"/>
      <c r="H68" s="12"/>
      <c r="I68" s="13" t="str">
        <f aca="false">IFERROR(INDEX(LOHHLA!E:E,MATCH($S68,LOHHLA!$B:$B,0)),"na")</f>
        <v>            2.02</v>
      </c>
      <c r="J68" s="13" t="str">
        <f aca="false">IFERROR(INDEX(LOHHLA!F:F,MATCH($S68,LOHHLA!$B:$B,0)),"na")</f>
        <v>            1.64</v>
      </c>
      <c r="K68" s="14" t="n">
        <f aca="false">INDEX(HMFPurity!B:B,MATCH(A68,HMFPurity!A:A,0))</f>
        <v>0.66</v>
      </c>
      <c r="L68" s="15" t="n">
        <f aca="false">INDEX(HMFPurity!F:F,MATCH(A68,HMFPurity!A:A,0))</f>
        <v>3.3507</v>
      </c>
      <c r="M68" s="15" t="n">
        <f aca="false">IFERROR(INDEX(LOHHLA!I:I,MATCH($S68,LOHHLA!$B:$B,0)),"na")</f>
        <v>3.482375262</v>
      </c>
      <c r="N68" s="14" t="n">
        <f aca="false">IFERROR(INDEX(LOHHLA!J:J,MATCH($S68,LOHHLA!$B:$B,0)),"na")</f>
        <v>0.62</v>
      </c>
      <c r="O68" s="16" t="n">
        <f aca="false">COUNTIFS(A:A,A68,W:W,0)</f>
        <v>0</v>
      </c>
      <c r="P68" s="16" t="str">
        <f aca="false">INDEX(LilacQC!D:D,MATCH(A68,LilacQC!C:C,0))</f>
        <v>PASS</v>
      </c>
      <c r="Q68" s="16"/>
      <c r="R68" s="16"/>
      <c r="S68" s="17" t="str">
        <f aca="false">A68&amp;MID(X68,1,1)</f>
        <v>CRUK0012_SU_T1-R1A</v>
      </c>
      <c r="T68" s="17" t="str">
        <f aca="false">IFERROR(IF(RIGHT(X68,1)="1",INDEX(LOHHLA!C:C,MATCH(S68,LOHHLA!B:B,0)),INDEX(LOHHLA!D:D,MATCH(S68,LOHHLA!B:B,0))),"HOM")</f>
        <v>hla_a_03_01_01_02n</v>
      </c>
      <c r="U68" s="17" t="str">
        <f aca="false">IF(T68="HOM","HOM",UPPER(MID(T68,5,1))&amp;"*"&amp;MID(T68,7,2)&amp;":"&amp;MID(T68,10,2))</f>
        <v>A*03:01</v>
      </c>
      <c r="V68" s="17" t="s">
        <v>86</v>
      </c>
      <c r="W68" s="17" t="n">
        <f aca="false">U68=V68</f>
        <v>1</v>
      </c>
      <c r="X68" s="16" t="s">
        <v>45</v>
      </c>
      <c r="Y68" s="11" t="s">
        <v>86</v>
      </c>
      <c r="Z68" s="11" t="n">
        <v>2645</v>
      </c>
      <c r="AA68" s="11" t="n">
        <v>370</v>
      </c>
      <c r="AB68" s="11" t="n">
        <v>2275</v>
      </c>
      <c r="AC68" s="11" t="n">
        <v>0</v>
      </c>
      <c r="AD68" s="11" t="n">
        <v>2905</v>
      </c>
      <c r="AE68" s="11" t="n">
        <v>453</v>
      </c>
      <c r="AF68" s="11" t="n">
        <v>2452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5" t="n">
        <v>2.17</v>
      </c>
      <c r="AM68" s="11" t="n">
        <v>0</v>
      </c>
      <c r="AN68" s="11" t="n">
        <v>0</v>
      </c>
      <c r="AO68" s="11" t="n">
        <v>0</v>
      </c>
      <c r="AP68" s="11" t="n">
        <v>0</v>
      </c>
      <c r="AQ68" s="11" t="n">
        <v>0</v>
      </c>
    </row>
    <row r="69" customFormat="false" ht="16" hidden="false" customHeight="false" outlineLevel="0" collapsed="false">
      <c r="A69" s="11" t="s">
        <v>101</v>
      </c>
      <c r="B69" s="11"/>
      <c r="C69" s="11" t="n">
        <f aca="false">AL69&lt;0.5</f>
        <v>0</v>
      </c>
      <c r="D69" s="12" t="n">
        <f aca="false">COUNTIFS(S:S,S69,C:C,1)&gt;0</f>
        <v>0</v>
      </c>
      <c r="E69" s="12" t="n">
        <f aca="false">IFERROR(INDEX(LOHHLA!H:H,MATCH($S69,LOHHLA!$B:$B,0)),"na")</f>
        <v>0</v>
      </c>
      <c r="F69" s="12" t="n">
        <f aca="false">AND(D69&lt;&gt;E69,E69&lt;&gt;"na")</f>
        <v>0</v>
      </c>
      <c r="G69" s="12"/>
      <c r="H69" s="12"/>
      <c r="I69" s="13" t="str">
        <f aca="false">IFERROR(INDEX(LOHHLA!E:E,MATCH($S69,LOHHLA!$B:$B,0)),"na")</f>
        <v>            2.02</v>
      </c>
      <c r="J69" s="13" t="str">
        <f aca="false">IFERROR(INDEX(LOHHLA!F:F,MATCH($S69,LOHHLA!$B:$B,0)),"na")</f>
        <v>            1.64</v>
      </c>
      <c r="K69" s="14" t="n">
        <f aca="false">INDEX(HMFPurity!B:B,MATCH(A69,HMFPurity!A:A,0))</f>
        <v>0.66</v>
      </c>
      <c r="L69" s="15" t="n">
        <f aca="false">INDEX(HMFPurity!F:F,MATCH(A69,HMFPurity!A:A,0))</f>
        <v>3.3507</v>
      </c>
      <c r="M69" s="15" t="n">
        <f aca="false">IFERROR(INDEX(LOHHLA!I:I,MATCH($S69,LOHHLA!$B:$B,0)),"na")</f>
        <v>3.482375262</v>
      </c>
      <c r="N69" s="14" t="n">
        <f aca="false">IFERROR(INDEX(LOHHLA!J:J,MATCH($S69,LOHHLA!$B:$B,0)),"na")</f>
        <v>0.62</v>
      </c>
      <c r="O69" s="16" t="n">
        <f aca="false">COUNTIFS(A:A,A69,W:W,0)</f>
        <v>0</v>
      </c>
      <c r="P69" s="16" t="str">
        <f aca="false">INDEX(LilacQC!D:D,MATCH(A69,LilacQC!C:C,0))</f>
        <v>PASS</v>
      </c>
      <c r="Q69" s="16"/>
      <c r="R69" s="16"/>
      <c r="S69" s="17" t="str">
        <f aca="false">A69&amp;MID(X69,1,1)</f>
        <v>CRUK0012_SU_T1-R1A</v>
      </c>
      <c r="T69" s="17" t="str">
        <f aca="false">IFERROR(IF(RIGHT(X69,1)="1",INDEX(LOHHLA!C:C,MATCH(S69,LOHHLA!B:B,0)),INDEX(LOHHLA!D:D,MATCH(S69,LOHHLA!B:B,0))),"HOM")</f>
        <v>hla_a_11_01_01</v>
      </c>
      <c r="U69" s="17" t="str">
        <f aca="false">IF(T69="HOM","HOM",UPPER(MID(T69,5,1))&amp;"*"&amp;MID(T69,7,2)&amp;":"&amp;MID(T69,10,2))</f>
        <v>A*11:01</v>
      </c>
      <c r="V69" s="17" t="s">
        <v>90</v>
      </c>
      <c r="W69" s="17" t="n">
        <f aca="false">U69=V69</f>
        <v>1</v>
      </c>
      <c r="X69" s="16" t="s">
        <v>47</v>
      </c>
      <c r="Y69" s="11" t="s">
        <v>90</v>
      </c>
      <c r="Z69" s="11" t="n">
        <v>2644</v>
      </c>
      <c r="AA69" s="11" t="n">
        <v>379</v>
      </c>
      <c r="AB69" s="11" t="n">
        <v>2265</v>
      </c>
      <c r="AC69" s="11" t="n">
        <v>0</v>
      </c>
      <c r="AD69" s="11" t="n">
        <v>2838</v>
      </c>
      <c r="AE69" s="11" t="n">
        <v>381</v>
      </c>
      <c r="AF69" s="11" t="n">
        <v>2457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5" t="n">
        <v>1.76</v>
      </c>
      <c r="AM69" s="11" t="n">
        <v>0</v>
      </c>
      <c r="AN69" s="11" t="n">
        <v>0</v>
      </c>
      <c r="AO69" s="11" t="n">
        <v>0</v>
      </c>
      <c r="AP69" s="11" t="n">
        <v>0</v>
      </c>
      <c r="AQ69" s="11" t="n">
        <v>0</v>
      </c>
    </row>
    <row r="70" customFormat="false" ht="16" hidden="false" customHeight="false" outlineLevel="0" collapsed="false">
      <c r="A70" s="11" t="s">
        <v>101</v>
      </c>
      <c r="B70" s="11"/>
      <c r="C70" s="11" t="n">
        <f aca="false">AL70&lt;0.5</f>
        <v>0</v>
      </c>
      <c r="D70" s="12" t="n">
        <f aca="false">COUNTIFS(S:S,S70,C:C,1)&gt;0</f>
        <v>0</v>
      </c>
      <c r="E70" s="12" t="n">
        <f aca="false">IFERROR(INDEX(LOHHLA!H:H,MATCH($S70,LOHHLA!$B:$B,0)),"na")</f>
        <v>0</v>
      </c>
      <c r="F70" s="12" t="n">
        <f aca="false">AND(D70&lt;&gt;E70,E70&lt;&gt;"na")</f>
        <v>0</v>
      </c>
      <c r="G70" s="12"/>
      <c r="H70" s="12"/>
      <c r="I70" s="13" t="str">
        <f aca="false">IFERROR(INDEX(LOHHLA!E:E,MATCH($S70,LOHHLA!$B:$B,0)),"na")</f>
        <v>            1.79</v>
      </c>
      <c r="J70" s="13" t="str">
        <f aca="false">IFERROR(INDEX(LOHHLA!F:F,MATCH($S70,LOHHLA!$B:$B,0)),"na")</f>
        <v>            1.92</v>
      </c>
      <c r="K70" s="14" t="n">
        <f aca="false">INDEX(HMFPurity!B:B,MATCH(A70,HMFPurity!A:A,0))</f>
        <v>0.66</v>
      </c>
      <c r="L70" s="15" t="n">
        <f aca="false">INDEX(HMFPurity!F:F,MATCH(A70,HMFPurity!A:A,0))</f>
        <v>3.3507</v>
      </c>
      <c r="M70" s="15" t="n">
        <f aca="false">IFERROR(INDEX(LOHHLA!I:I,MATCH($S70,LOHHLA!$B:$B,0)),"na")</f>
        <v>3.482375262</v>
      </c>
      <c r="N70" s="14" t="n">
        <f aca="false">IFERROR(INDEX(LOHHLA!J:J,MATCH($S70,LOHHLA!$B:$B,0)),"na")</f>
        <v>0.62</v>
      </c>
      <c r="O70" s="16" t="n">
        <f aca="false">COUNTIFS(A:A,A70,W:W,0)</f>
        <v>0</v>
      </c>
      <c r="P70" s="16" t="str">
        <f aca="false">INDEX(LilacQC!D:D,MATCH(A70,LilacQC!C:C,0))</f>
        <v>PASS</v>
      </c>
      <c r="Q70" s="16"/>
      <c r="R70" s="16"/>
      <c r="S70" s="17" t="str">
        <f aca="false">A70&amp;MID(X70,1,1)</f>
        <v>CRUK0012_SU_T1-R1B</v>
      </c>
      <c r="T70" s="17" t="str">
        <f aca="false">IFERROR(IF(RIGHT(X70,1)="1",INDEX(LOHHLA!C:C,MATCH(S70,LOHHLA!B:B,0)),INDEX(LOHHLA!D:D,MATCH(S70,LOHHLA!B:B,0))),"HOM")</f>
        <v>hla_b_35_01_01_01</v>
      </c>
      <c r="U70" s="17" t="str">
        <f aca="false">IF(T70="HOM","HOM",UPPER(MID(T70,5,1))&amp;"*"&amp;MID(T70,7,2)&amp;":"&amp;MID(T70,10,2))</f>
        <v>B*35:01</v>
      </c>
      <c r="V70" s="17" t="s">
        <v>64</v>
      </c>
      <c r="W70" s="17" t="n">
        <f aca="false">U70=V70</f>
        <v>1</v>
      </c>
      <c r="X70" s="16" t="s">
        <v>49</v>
      </c>
      <c r="Y70" s="11" t="s">
        <v>64</v>
      </c>
      <c r="Z70" s="11" t="n">
        <v>2349</v>
      </c>
      <c r="AA70" s="11" t="n">
        <v>1655</v>
      </c>
      <c r="AB70" s="11" t="n">
        <v>694</v>
      </c>
      <c r="AC70" s="11" t="n">
        <v>0</v>
      </c>
      <c r="AD70" s="11" t="n">
        <v>2372</v>
      </c>
      <c r="AE70" s="11" t="n">
        <v>1625</v>
      </c>
      <c r="AF70" s="11" t="n">
        <v>747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5" t="n">
        <v>1.76</v>
      </c>
      <c r="AM70" s="11" t="n">
        <v>0</v>
      </c>
      <c r="AN70" s="11" t="n">
        <v>0</v>
      </c>
      <c r="AO70" s="11" t="n">
        <v>0</v>
      </c>
      <c r="AP70" s="11" t="n">
        <v>0</v>
      </c>
      <c r="AQ70" s="11" t="n">
        <v>0</v>
      </c>
    </row>
    <row r="71" customFormat="false" ht="16" hidden="false" customHeight="false" outlineLevel="0" collapsed="false">
      <c r="A71" s="11" t="s">
        <v>101</v>
      </c>
      <c r="B71" s="11"/>
      <c r="C71" s="11" t="n">
        <f aca="false">AL71&lt;0.5</f>
        <v>0</v>
      </c>
      <c r="D71" s="12" t="n">
        <f aca="false">COUNTIFS(S:S,S71,C:C,1)&gt;0</f>
        <v>0</v>
      </c>
      <c r="E71" s="12" t="n">
        <f aca="false">IFERROR(INDEX(LOHHLA!H:H,MATCH($S71,LOHHLA!$B:$B,0)),"na")</f>
        <v>0</v>
      </c>
      <c r="F71" s="12" t="n">
        <f aca="false">AND(D71&lt;&gt;E71,E71&lt;&gt;"na")</f>
        <v>0</v>
      </c>
      <c r="G71" s="12"/>
      <c r="H71" s="12"/>
      <c r="I71" s="13" t="str">
        <f aca="false">IFERROR(INDEX(LOHHLA!E:E,MATCH($S71,LOHHLA!$B:$B,0)),"na")</f>
        <v>            1.79</v>
      </c>
      <c r="J71" s="13" t="str">
        <f aca="false">IFERROR(INDEX(LOHHLA!F:F,MATCH($S71,LOHHLA!$B:$B,0)),"na")</f>
        <v>            1.92</v>
      </c>
      <c r="K71" s="14" t="n">
        <f aca="false">INDEX(HMFPurity!B:B,MATCH(A71,HMFPurity!A:A,0))</f>
        <v>0.66</v>
      </c>
      <c r="L71" s="15" t="n">
        <f aca="false">INDEX(HMFPurity!F:F,MATCH(A71,HMFPurity!A:A,0))</f>
        <v>3.3507</v>
      </c>
      <c r="M71" s="15" t="n">
        <f aca="false">IFERROR(INDEX(LOHHLA!I:I,MATCH($S71,LOHHLA!$B:$B,0)),"na")</f>
        <v>3.482375262</v>
      </c>
      <c r="N71" s="14" t="n">
        <f aca="false">IFERROR(INDEX(LOHHLA!J:J,MATCH($S71,LOHHLA!$B:$B,0)),"na")</f>
        <v>0.62</v>
      </c>
      <c r="O71" s="16" t="n">
        <f aca="false">COUNTIFS(A:A,A71,W:W,0)</f>
        <v>0</v>
      </c>
      <c r="P71" s="16" t="str">
        <f aca="false">INDEX(LilacQC!D:D,MATCH(A71,LilacQC!C:C,0))</f>
        <v>PASS</v>
      </c>
      <c r="Q71" s="16"/>
      <c r="R71" s="16"/>
      <c r="S71" s="17" t="str">
        <f aca="false">A71&amp;MID(X71,1,1)</f>
        <v>CRUK0012_SU_T1-R1B</v>
      </c>
      <c r="T71" s="17" t="str">
        <f aca="false">IFERROR(IF(RIGHT(X71,1)="1",INDEX(LOHHLA!C:C,MATCH(S71,LOHHLA!B:B,0)),INDEX(LOHHLA!D:D,MATCH(S71,LOHHLA!B:B,0))),"HOM")</f>
        <v>hla_b_41_02_01</v>
      </c>
      <c r="U71" s="17" t="str">
        <f aca="false">IF(T71="HOM","HOM",UPPER(MID(T71,5,1))&amp;"*"&amp;MID(T71,7,2)&amp;":"&amp;MID(T71,10,2))</f>
        <v>B*41:02</v>
      </c>
      <c r="V71" s="17" t="s">
        <v>102</v>
      </c>
      <c r="W71" s="17" t="n">
        <f aca="false">U71=V71</f>
        <v>1</v>
      </c>
      <c r="X71" s="16" t="s">
        <v>51</v>
      </c>
      <c r="Y71" s="11" t="s">
        <v>102</v>
      </c>
      <c r="Z71" s="11" t="n">
        <v>2302</v>
      </c>
      <c r="AA71" s="11" t="n">
        <v>1662</v>
      </c>
      <c r="AB71" s="11" t="n">
        <v>640</v>
      </c>
      <c r="AC71" s="11" t="n">
        <v>0</v>
      </c>
      <c r="AD71" s="11" t="n">
        <v>2599</v>
      </c>
      <c r="AE71" s="11" t="n">
        <v>1922</v>
      </c>
      <c r="AF71" s="11" t="n">
        <v>677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5" t="n">
        <v>2.17</v>
      </c>
      <c r="AM71" s="11" t="n">
        <v>0</v>
      </c>
      <c r="AN71" s="11" t="n">
        <v>0</v>
      </c>
      <c r="AO71" s="11" t="n">
        <v>0</v>
      </c>
      <c r="AP71" s="11" t="n">
        <v>0</v>
      </c>
      <c r="AQ71" s="11" t="n">
        <v>0</v>
      </c>
    </row>
    <row r="72" customFormat="false" ht="16" hidden="false" customHeight="false" outlineLevel="0" collapsed="false">
      <c r="A72" s="11" t="s">
        <v>101</v>
      </c>
      <c r="B72" s="11"/>
      <c r="C72" s="11" t="n">
        <f aca="false">AL72&lt;0.5</f>
        <v>0</v>
      </c>
      <c r="D72" s="12" t="n">
        <f aca="false">COUNTIFS(S:S,S72,C:C,1)&gt;0</f>
        <v>0</v>
      </c>
      <c r="E72" s="12" t="n">
        <f aca="false">IFERROR(INDEX(LOHHLA!H:H,MATCH($S72,LOHHLA!$B:$B,0)),"na")</f>
        <v>0</v>
      </c>
      <c r="F72" s="12" t="n">
        <f aca="false">AND(D72&lt;&gt;E72,E72&lt;&gt;"na")</f>
        <v>0</v>
      </c>
      <c r="G72" s="12"/>
      <c r="H72" s="12"/>
      <c r="I72" s="13" t="str">
        <f aca="false">IFERROR(INDEX(LOHHLA!E:E,MATCH($S72,LOHHLA!$B:$B,0)),"na")</f>
        <v>            1.72</v>
      </c>
      <c r="J72" s="13" t="str">
        <f aca="false">IFERROR(INDEX(LOHHLA!F:F,MATCH($S72,LOHHLA!$B:$B,0)),"na")</f>
        <v>            1.81</v>
      </c>
      <c r="K72" s="14" t="n">
        <f aca="false">INDEX(HMFPurity!B:B,MATCH(A72,HMFPurity!A:A,0))</f>
        <v>0.66</v>
      </c>
      <c r="L72" s="15" t="n">
        <f aca="false">INDEX(HMFPurity!F:F,MATCH(A72,HMFPurity!A:A,0))</f>
        <v>3.3507</v>
      </c>
      <c r="M72" s="15" t="n">
        <f aca="false">IFERROR(INDEX(LOHHLA!I:I,MATCH($S72,LOHHLA!$B:$B,0)),"na")</f>
        <v>3.482375262</v>
      </c>
      <c r="N72" s="14" t="n">
        <f aca="false">IFERROR(INDEX(LOHHLA!J:J,MATCH($S72,LOHHLA!$B:$B,0)),"na")</f>
        <v>0.62</v>
      </c>
      <c r="O72" s="16" t="n">
        <f aca="false">COUNTIFS(A:A,A72,W:W,0)</f>
        <v>0</v>
      </c>
      <c r="P72" s="16" t="str">
        <f aca="false">INDEX(LilacQC!D:D,MATCH(A72,LilacQC!C:C,0))</f>
        <v>PASS</v>
      </c>
      <c r="Q72" s="16"/>
      <c r="R72" s="16"/>
      <c r="S72" s="17" t="str">
        <f aca="false">A72&amp;MID(X72,1,1)</f>
        <v>CRUK0012_SU_T1-R1C</v>
      </c>
      <c r="T72" s="17" t="str">
        <f aca="false">IFERROR(IF(RIGHT(X72,1)="1",INDEX(LOHHLA!C:C,MATCH(S72,LOHHLA!B:B,0)),INDEX(LOHHLA!D:D,MATCH(S72,LOHHLA!B:B,0))),"HOM")</f>
        <v>hla_c_04_01_01_04</v>
      </c>
      <c r="U72" s="17" t="str">
        <f aca="false">IF(T72="HOM","HOM",UPPER(MID(T72,5,1))&amp;"*"&amp;MID(T72,7,2)&amp;":"&amp;MID(T72,10,2))</f>
        <v>C*04:01</v>
      </c>
      <c r="V72" s="17" t="s">
        <v>65</v>
      </c>
      <c r="W72" s="17" t="n">
        <f aca="false">U72=V72</f>
        <v>1</v>
      </c>
      <c r="X72" s="16" t="s">
        <v>52</v>
      </c>
      <c r="Y72" s="11" t="s">
        <v>65</v>
      </c>
      <c r="Z72" s="11" t="n">
        <v>2045</v>
      </c>
      <c r="AA72" s="11" t="n">
        <v>1396</v>
      </c>
      <c r="AB72" s="11" t="n">
        <v>649</v>
      </c>
      <c r="AC72" s="11" t="n">
        <v>0</v>
      </c>
      <c r="AD72" s="11" t="n">
        <v>2140</v>
      </c>
      <c r="AE72" s="11" t="n">
        <v>1418</v>
      </c>
      <c r="AF72" s="11" t="n">
        <v>722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5" t="n">
        <v>1.76</v>
      </c>
      <c r="AM72" s="11" t="n">
        <v>0</v>
      </c>
      <c r="AN72" s="11" t="n">
        <v>0</v>
      </c>
      <c r="AO72" s="11" t="n">
        <v>0</v>
      </c>
      <c r="AP72" s="11" t="n">
        <v>0</v>
      </c>
      <c r="AQ72" s="11" t="n">
        <v>0</v>
      </c>
    </row>
    <row r="73" customFormat="false" ht="16" hidden="false" customHeight="false" outlineLevel="0" collapsed="false">
      <c r="A73" s="11" t="s">
        <v>101</v>
      </c>
      <c r="B73" s="11"/>
      <c r="C73" s="11" t="n">
        <f aca="false">AL73&lt;0.5</f>
        <v>0</v>
      </c>
      <c r="D73" s="12" t="n">
        <f aca="false">COUNTIFS(S:S,S73,C:C,1)&gt;0</f>
        <v>0</v>
      </c>
      <c r="E73" s="12" t="n">
        <f aca="false">IFERROR(INDEX(LOHHLA!H:H,MATCH($S73,LOHHLA!$B:$B,0)),"na")</f>
        <v>0</v>
      </c>
      <c r="F73" s="12" t="n">
        <f aca="false">AND(D73&lt;&gt;E73,E73&lt;&gt;"na")</f>
        <v>0</v>
      </c>
      <c r="G73" s="12"/>
      <c r="H73" s="12"/>
      <c r="I73" s="13" t="str">
        <f aca="false">IFERROR(INDEX(LOHHLA!E:E,MATCH($S73,LOHHLA!$B:$B,0)),"na")</f>
        <v>            1.72</v>
      </c>
      <c r="J73" s="13" t="str">
        <f aca="false">IFERROR(INDEX(LOHHLA!F:F,MATCH($S73,LOHHLA!$B:$B,0)),"na")</f>
        <v>            1.81</v>
      </c>
      <c r="K73" s="14" t="n">
        <f aca="false">INDEX(HMFPurity!B:B,MATCH(A73,HMFPurity!A:A,0))</f>
        <v>0.66</v>
      </c>
      <c r="L73" s="15" t="n">
        <f aca="false">INDEX(HMFPurity!F:F,MATCH(A73,HMFPurity!A:A,0))</f>
        <v>3.3507</v>
      </c>
      <c r="M73" s="15" t="n">
        <f aca="false">IFERROR(INDEX(LOHHLA!I:I,MATCH($S73,LOHHLA!$B:$B,0)),"na")</f>
        <v>3.482375262</v>
      </c>
      <c r="N73" s="14" t="n">
        <f aca="false">IFERROR(INDEX(LOHHLA!J:J,MATCH($S73,LOHHLA!$B:$B,0)),"na")</f>
        <v>0.62</v>
      </c>
      <c r="O73" s="16" t="n">
        <f aca="false">COUNTIFS(A:A,A73,W:W,0)</f>
        <v>0</v>
      </c>
      <c r="P73" s="16" t="str">
        <f aca="false">INDEX(LilacQC!D:D,MATCH(A73,LilacQC!C:C,0))</f>
        <v>PASS</v>
      </c>
      <c r="Q73" s="16"/>
      <c r="R73" s="16"/>
      <c r="S73" s="17" t="str">
        <f aca="false">A73&amp;MID(X73,1,1)</f>
        <v>CRUK0012_SU_T1-R1C</v>
      </c>
      <c r="T73" s="17" t="str">
        <f aca="false">IFERROR(IF(RIGHT(X73,1)="1",INDEX(LOHHLA!C:C,MATCH(S73,LOHHLA!B:B,0)),INDEX(LOHHLA!D:D,MATCH(S73,LOHHLA!B:B,0))),"HOM")</f>
        <v>hla_c_17_01_01_01</v>
      </c>
      <c r="U73" s="17" t="str">
        <f aca="false">IF(T73="HOM","HOM",UPPER(MID(T73,5,1))&amp;"*"&amp;MID(T73,7,2)&amp;":"&amp;MID(T73,10,2))</f>
        <v>C*17:01</v>
      </c>
      <c r="V73" s="17" t="s">
        <v>103</v>
      </c>
      <c r="W73" s="17" t="n">
        <f aca="false">U73=V73</f>
        <v>1</v>
      </c>
      <c r="X73" s="16" t="s">
        <v>54</v>
      </c>
      <c r="Y73" s="11" t="s">
        <v>103</v>
      </c>
      <c r="Z73" s="11" t="n">
        <v>1846</v>
      </c>
      <c r="AA73" s="11" t="n">
        <v>1190</v>
      </c>
      <c r="AB73" s="11" t="n">
        <v>656</v>
      </c>
      <c r="AC73" s="11" t="n">
        <v>0</v>
      </c>
      <c r="AD73" s="11" t="n">
        <v>2036</v>
      </c>
      <c r="AE73" s="11" t="n">
        <v>1326</v>
      </c>
      <c r="AF73" s="11" t="n">
        <v>710</v>
      </c>
      <c r="AG73" s="11" t="n">
        <v>0</v>
      </c>
      <c r="AH73" s="11" t="n">
        <v>0</v>
      </c>
      <c r="AI73" s="11" t="n">
        <v>0</v>
      </c>
      <c r="AJ73" s="11" t="n">
        <v>0</v>
      </c>
      <c r="AK73" s="11" t="n">
        <v>0</v>
      </c>
      <c r="AL73" s="15" t="n">
        <v>2.17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</row>
    <row r="74" customFormat="false" ht="16" hidden="false" customHeight="false" outlineLevel="0" collapsed="false">
      <c r="A74" s="11" t="s">
        <v>104</v>
      </c>
      <c r="B74" s="11"/>
      <c r="C74" s="11" t="n">
        <f aca="false">AL74&lt;0.5</f>
        <v>0</v>
      </c>
      <c r="D74" s="12" t="n">
        <f aca="false">COUNTIFS(S:S,S74,C:C,1)&gt;0</f>
        <v>0</v>
      </c>
      <c r="E74" s="12" t="n">
        <f aca="false">IFERROR(INDEX(LOHHLA!H:H,MATCH($S74,LOHHLA!$B:$B,0)),"na")</f>
        <v>0</v>
      </c>
      <c r="F74" s="12" t="n">
        <f aca="false">AND(D74&lt;&gt;E74,E74&lt;&gt;"na")</f>
        <v>0</v>
      </c>
      <c r="G74" s="12"/>
      <c r="H74" s="12"/>
      <c r="I74" s="13" t="str">
        <f aca="false">IFERROR(INDEX(LOHHLA!E:E,MATCH($S74,LOHHLA!$B:$B,0)),"na")</f>
        <v>            0.31</v>
      </c>
      <c r="J74" s="13" t="str">
        <f aca="false">IFERROR(INDEX(LOHHLA!F:F,MATCH($S74,LOHHLA!$B:$B,0)),"na")</f>
        <v>            0.43</v>
      </c>
      <c r="K74" s="14" t="n">
        <f aca="false">INDEX(HMFPurity!B:B,MATCH(A74,HMFPurity!A:A,0))</f>
        <v>0.63</v>
      </c>
      <c r="L74" s="15" t="n">
        <f aca="false">INDEX(HMFPurity!F:F,MATCH(A74,HMFPurity!A:A,0))</f>
        <v>3.3026</v>
      </c>
      <c r="M74" s="15" t="n">
        <f aca="false">IFERROR(INDEX(LOHHLA!I:I,MATCH($S74,LOHHLA!$B:$B,0)),"na")</f>
        <v>3.181989518</v>
      </c>
      <c r="N74" s="14" t="n">
        <f aca="false">IFERROR(INDEX(LOHHLA!J:J,MATCH($S74,LOHHLA!$B:$B,0)),"na")</f>
        <v>0.59</v>
      </c>
      <c r="O74" s="16" t="n">
        <f aca="false">COUNTIFS(A:A,A74,W:W,0)</f>
        <v>2</v>
      </c>
      <c r="P74" s="16" t="str">
        <f aca="false">INDEX(LilacQC!D:D,MATCH(A74,LilacQC!C:C,0))</f>
        <v>PASS</v>
      </c>
      <c r="Q74" s="16"/>
      <c r="R74" s="16"/>
      <c r="S74" s="17" t="str">
        <f aca="false">A74&amp;MID(X74,1,1)</f>
        <v>CRUK0013_SU_LN1A</v>
      </c>
      <c r="T74" s="17" t="str">
        <f aca="false">IFERROR(IF(RIGHT(X74,1)="1",INDEX(LOHHLA!C:C,MATCH(S74,LOHHLA!B:B,0)),INDEX(LOHHLA!D:D,MATCH(S74,LOHHLA!B:B,0))),"HOM")</f>
        <v>hla_a_01_01_01_01</v>
      </c>
      <c r="U74" s="17" t="str">
        <f aca="false">IF(T74="HOM","HOM",UPPER(MID(T74,5,1))&amp;"*"&amp;MID(T74,7,2)&amp;":"&amp;MID(T74,10,2))</f>
        <v>A*01:01</v>
      </c>
      <c r="V74" s="17" t="s">
        <v>44</v>
      </c>
      <c r="W74" s="17" t="n">
        <f aca="false">U74=V74</f>
        <v>1</v>
      </c>
      <c r="X74" s="16" t="s">
        <v>45</v>
      </c>
      <c r="Y74" s="18" t="s">
        <v>44</v>
      </c>
      <c r="Z74" s="11" t="n">
        <v>1327</v>
      </c>
      <c r="AA74" s="11" t="n">
        <v>642</v>
      </c>
      <c r="AB74" s="11" t="n">
        <v>685</v>
      </c>
      <c r="AC74" s="11" t="n">
        <v>0</v>
      </c>
      <c r="AD74" s="11" t="n">
        <v>1502</v>
      </c>
      <c r="AE74" s="11" t="n">
        <v>645</v>
      </c>
      <c r="AF74" s="11" t="n">
        <v>857</v>
      </c>
      <c r="AG74" s="11" t="n">
        <v>0</v>
      </c>
      <c r="AH74" s="11" t="n">
        <v>0</v>
      </c>
      <c r="AI74" s="11" t="n">
        <v>0</v>
      </c>
      <c r="AJ74" s="11" t="n">
        <v>0</v>
      </c>
      <c r="AK74" s="11" t="n">
        <v>0</v>
      </c>
      <c r="AL74" s="15" t="n">
        <v>0.85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</row>
    <row r="75" customFormat="false" ht="16" hidden="false" customHeight="false" outlineLevel="0" collapsed="false">
      <c r="A75" s="11" t="s">
        <v>104</v>
      </c>
      <c r="B75" s="11"/>
      <c r="C75" s="11" t="n">
        <f aca="false">AL75&lt;0.5</f>
        <v>0</v>
      </c>
      <c r="D75" s="12" t="n">
        <f aca="false">COUNTIFS(S:S,S75,C:C,1)&gt;0</f>
        <v>0</v>
      </c>
      <c r="E75" s="12" t="n">
        <f aca="false">IFERROR(INDEX(LOHHLA!H:H,MATCH($S75,LOHHLA!$B:$B,0)),"na")</f>
        <v>0</v>
      </c>
      <c r="F75" s="12" t="n">
        <f aca="false">AND(D75&lt;&gt;E75,E75&lt;&gt;"na")</f>
        <v>0</v>
      </c>
      <c r="G75" s="12"/>
      <c r="H75" s="12"/>
      <c r="I75" s="13" t="str">
        <f aca="false">IFERROR(INDEX(LOHHLA!E:E,MATCH($S75,LOHHLA!$B:$B,0)),"na")</f>
        <v>            0.31</v>
      </c>
      <c r="J75" s="13" t="str">
        <f aca="false">IFERROR(INDEX(LOHHLA!F:F,MATCH($S75,LOHHLA!$B:$B,0)),"na")</f>
        <v>            0.43</v>
      </c>
      <c r="K75" s="14" t="n">
        <f aca="false">INDEX(HMFPurity!B:B,MATCH(A75,HMFPurity!A:A,0))</f>
        <v>0.63</v>
      </c>
      <c r="L75" s="15" t="n">
        <f aca="false">INDEX(HMFPurity!F:F,MATCH(A75,HMFPurity!A:A,0))</f>
        <v>3.3026</v>
      </c>
      <c r="M75" s="15" t="n">
        <f aca="false">IFERROR(INDEX(LOHHLA!I:I,MATCH($S75,LOHHLA!$B:$B,0)),"na")</f>
        <v>3.181989518</v>
      </c>
      <c r="N75" s="14" t="n">
        <f aca="false">IFERROR(INDEX(LOHHLA!J:J,MATCH($S75,LOHHLA!$B:$B,0)),"na")</f>
        <v>0.59</v>
      </c>
      <c r="O75" s="16" t="n">
        <f aca="false">COUNTIFS(A:A,A75,W:W,0)</f>
        <v>2</v>
      </c>
      <c r="P75" s="16" t="str">
        <f aca="false">INDEX(LilacQC!D:D,MATCH(A75,LilacQC!C:C,0))</f>
        <v>PASS</v>
      </c>
      <c r="Q75" s="16"/>
      <c r="R75" s="16"/>
      <c r="S75" s="17" t="str">
        <f aca="false">A75&amp;MID(X75,1,1)</f>
        <v>CRUK0013_SU_LN1A</v>
      </c>
      <c r="T75" s="17" t="str">
        <f aca="false">IFERROR(IF(RIGHT(X75,1)="1",INDEX(LOHHLA!C:C,MATCH(S75,LOHHLA!B:B,0)),INDEX(LOHHLA!D:D,MATCH(S75,LOHHLA!B:B,0))),"HOM")</f>
        <v>hla_a_25_01_01</v>
      </c>
      <c r="U75" s="17" t="str">
        <f aca="false">IF(T75="HOM","HOM",UPPER(MID(T75,5,1))&amp;"*"&amp;MID(T75,7,2)&amp;":"&amp;MID(T75,10,2))</f>
        <v>A*25:01</v>
      </c>
      <c r="V75" s="17" t="s">
        <v>105</v>
      </c>
      <c r="W75" s="17" t="n">
        <f aca="false">U75=V75</f>
        <v>1</v>
      </c>
      <c r="X75" s="16" t="s">
        <v>47</v>
      </c>
      <c r="Y75" s="19" t="s">
        <v>105</v>
      </c>
      <c r="Z75" s="11" t="n">
        <v>1153</v>
      </c>
      <c r="AA75" s="11" t="n">
        <v>648</v>
      </c>
      <c r="AB75" s="11" t="n">
        <v>505</v>
      </c>
      <c r="AC75" s="11" t="n">
        <v>0</v>
      </c>
      <c r="AD75" s="11" t="n">
        <v>1654</v>
      </c>
      <c r="AE75" s="11" t="n">
        <v>944</v>
      </c>
      <c r="AF75" s="11" t="n">
        <v>710</v>
      </c>
      <c r="AG75" s="11" t="n">
        <v>0</v>
      </c>
      <c r="AH75" s="11" t="n">
        <v>0</v>
      </c>
      <c r="AI75" s="11" t="n">
        <v>0</v>
      </c>
      <c r="AJ75" s="11" t="n">
        <v>0</v>
      </c>
      <c r="AK75" s="11" t="n">
        <v>0</v>
      </c>
      <c r="AL75" s="15" t="n">
        <v>1.89</v>
      </c>
      <c r="AM75" s="11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</row>
    <row r="76" customFormat="false" ht="16" hidden="false" customHeight="false" outlineLevel="0" collapsed="false">
      <c r="A76" s="11" t="s">
        <v>104</v>
      </c>
      <c r="B76" s="11"/>
      <c r="C76" s="11" t="n">
        <f aca="false">AL76&lt;0.5</f>
        <v>0</v>
      </c>
      <c r="D76" s="12" t="n">
        <f aca="false">COUNTIFS(S:S,S76,C:C,1)&gt;0</f>
        <v>0</v>
      </c>
      <c r="E76" s="12" t="n">
        <f aca="false">IFERROR(INDEX(LOHHLA!H:H,MATCH($S76,LOHHLA!$B:$B,0)),"na")</f>
        <v>1</v>
      </c>
      <c r="F76" s="12" t="n">
        <f aca="false">AND(D76&lt;&gt;E76,E76&lt;&gt;"na")</f>
        <v>1</v>
      </c>
      <c r="G76" s="12" t="s">
        <v>71</v>
      </c>
      <c r="H76" s="12" t="s">
        <v>106</v>
      </c>
      <c r="I76" s="13" t="str">
        <f aca="false">IFERROR(INDEX(LOHHLA!E:E,MATCH($S76,LOHHLA!$B:$B,0)),"na")</f>
        <v>            0.14</v>
      </c>
      <c r="J76" s="13" t="str">
        <f aca="false">IFERROR(INDEX(LOHHLA!F:F,MATCH($S76,LOHHLA!$B:$B,0)),"na")</f>
        <v>            0.58</v>
      </c>
      <c r="K76" s="14" t="n">
        <f aca="false">INDEX(HMFPurity!B:B,MATCH(A76,HMFPurity!A:A,0))</f>
        <v>0.63</v>
      </c>
      <c r="L76" s="15" t="n">
        <f aca="false">INDEX(HMFPurity!F:F,MATCH(A76,HMFPurity!A:A,0))</f>
        <v>3.3026</v>
      </c>
      <c r="M76" s="15" t="n">
        <f aca="false">IFERROR(INDEX(LOHHLA!I:I,MATCH($S76,LOHHLA!$B:$B,0)),"na")</f>
        <v>3.181989518</v>
      </c>
      <c r="N76" s="14" t="n">
        <f aca="false">IFERROR(INDEX(LOHHLA!J:J,MATCH($S76,LOHHLA!$B:$B,0)),"na")</f>
        <v>0.59</v>
      </c>
      <c r="O76" s="16" t="n">
        <f aca="false">COUNTIFS(A:A,A76,W:W,0)</f>
        <v>2</v>
      </c>
      <c r="P76" s="16" t="str">
        <f aca="false">INDEX(LilacQC!D:D,MATCH(A76,LilacQC!C:C,0))</f>
        <v>PASS</v>
      </c>
      <c r="Q76" s="16"/>
      <c r="R76" s="16"/>
      <c r="S76" s="17" t="str">
        <f aca="false">A76&amp;MID(X76,1,1)</f>
        <v>CRUK0013_SU_LN1B</v>
      </c>
      <c r="T76" s="17" t="str">
        <f aca="false">IFERROR(IF(RIGHT(X76,1)="1",INDEX(LOHHLA!C:C,MATCH(S76,LOHHLA!B:B,0)),INDEX(LOHHLA!D:D,MATCH(S76,LOHHLA!B:B,0))),"HOM")</f>
        <v>hla_b_08_01_01</v>
      </c>
      <c r="U76" s="17" t="str">
        <f aca="false">IF(T76="HOM","HOM",UPPER(MID(T76,5,1))&amp;"*"&amp;MID(T76,7,2)&amp;":"&amp;MID(T76,10,2))</f>
        <v>B*08:01</v>
      </c>
      <c r="V76" s="17" t="s">
        <v>58</v>
      </c>
      <c r="W76" s="17" t="n">
        <f aca="false">U76=V76</f>
        <v>1</v>
      </c>
      <c r="X76" s="16" t="s">
        <v>49</v>
      </c>
      <c r="Y76" s="18" t="s">
        <v>58</v>
      </c>
      <c r="Z76" s="11" t="n">
        <v>1241</v>
      </c>
      <c r="AA76" s="11" t="n">
        <v>663</v>
      </c>
      <c r="AB76" s="11" t="n">
        <v>578</v>
      </c>
      <c r="AC76" s="11" t="n">
        <v>0</v>
      </c>
      <c r="AD76" s="11" t="n">
        <v>1274</v>
      </c>
      <c r="AE76" s="11" t="n">
        <v>607</v>
      </c>
      <c r="AF76" s="11" t="n">
        <v>667</v>
      </c>
      <c r="AG76" s="11" t="n">
        <v>0</v>
      </c>
      <c r="AH76" s="11" t="n">
        <v>0</v>
      </c>
      <c r="AI76" s="11" t="n">
        <v>0</v>
      </c>
      <c r="AJ76" s="11" t="n">
        <v>0</v>
      </c>
      <c r="AK76" s="11" t="n">
        <v>0</v>
      </c>
      <c r="AL76" s="15" t="n">
        <v>0.85</v>
      </c>
      <c r="AM76" s="11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</row>
    <row r="77" customFormat="false" ht="16" hidden="false" customHeight="false" outlineLevel="0" collapsed="false">
      <c r="A77" s="11" t="s">
        <v>104</v>
      </c>
      <c r="B77" s="11"/>
      <c r="C77" s="11" t="n">
        <f aca="false">AL77&lt;0.5</f>
        <v>0</v>
      </c>
      <c r="D77" s="12" t="n">
        <f aca="false">COUNTIFS(S:S,S77,C:C,1)&gt;0</f>
        <v>0</v>
      </c>
      <c r="E77" s="12" t="n">
        <f aca="false">IFERROR(INDEX(LOHHLA!H:H,MATCH($S77,LOHHLA!$B:$B,0)),"na")</f>
        <v>1</v>
      </c>
      <c r="F77" s="12" t="n">
        <f aca="false">AND(D77&lt;&gt;E77,E77&lt;&gt;"na")</f>
        <v>1</v>
      </c>
      <c r="G77" s="12" t="s">
        <v>71</v>
      </c>
      <c r="H77" s="12" t="s">
        <v>106</v>
      </c>
      <c r="I77" s="13" t="str">
        <f aca="false">IFERROR(INDEX(LOHHLA!E:E,MATCH($S77,LOHHLA!$B:$B,0)),"na")</f>
        <v>            0.14</v>
      </c>
      <c r="J77" s="13" t="str">
        <f aca="false">IFERROR(INDEX(LOHHLA!F:F,MATCH($S77,LOHHLA!$B:$B,0)),"na")</f>
        <v>            0.58</v>
      </c>
      <c r="K77" s="14" t="n">
        <f aca="false">INDEX(HMFPurity!B:B,MATCH(A77,HMFPurity!A:A,0))</f>
        <v>0.63</v>
      </c>
      <c r="L77" s="15" t="n">
        <f aca="false">INDEX(HMFPurity!F:F,MATCH(A77,HMFPurity!A:A,0))</f>
        <v>3.3026</v>
      </c>
      <c r="M77" s="15" t="n">
        <f aca="false">IFERROR(INDEX(LOHHLA!I:I,MATCH($S77,LOHHLA!$B:$B,0)),"na")</f>
        <v>3.181989518</v>
      </c>
      <c r="N77" s="14" t="n">
        <f aca="false">IFERROR(INDEX(LOHHLA!J:J,MATCH($S77,LOHHLA!$B:$B,0)),"na")</f>
        <v>0.59</v>
      </c>
      <c r="O77" s="16" t="n">
        <f aca="false">COUNTIFS(A:A,A77,W:W,0)</f>
        <v>2</v>
      </c>
      <c r="P77" s="16" t="str">
        <f aca="false">INDEX(LilacQC!D:D,MATCH(A77,LilacQC!C:C,0))</f>
        <v>PASS</v>
      </c>
      <c r="Q77" s="16"/>
      <c r="R77" s="16"/>
      <c r="S77" s="17" t="str">
        <f aca="false">A77&amp;MID(X77,1,1)</f>
        <v>CRUK0013_SU_LN1B</v>
      </c>
      <c r="T77" s="17" t="str">
        <f aca="false">IFERROR(IF(RIGHT(X77,1)="1",INDEX(LOHHLA!C:C,MATCH(S77,LOHHLA!B:B,0)),INDEX(LOHHLA!D:D,MATCH(S77,LOHHLA!B:B,0))),"HOM")</f>
        <v>hla_b_58_01_06</v>
      </c>
      <c r="U77" s="17" t="str">
        <f aca="false">IF(T77="HOM","HOM",UPPER(MID(T77,5,1))&amp;"*"&amp;MID(T77,7,2)&amp;":"&amp;MID(T77,10,2))</f>
        <v>B*58:01</v>
      </c>
      <c r="V77" s="17" t="s">
        <v>70</v>
      </c>
      <c r="W77" s="17" t="n">
        <f aca="false">U77=V77</f>
        <v>1</v>
      </c>
      <c r="X77" s="16" t="s">
        <v>51</v>
      </c>
      <c r="Y77" s="19" t="s">
        <v>70</v>
      </c>
      <c r="Z77" s="11" t="n">
        <v>1100</v>
      </c>
      <c r="AA77" s="11" t="n">
        <v>508</v>
      </c>
      <c r="AB77" s="11" t="n">
        <v>592</v>
      </c>
      <c r="AC77" s="11" t="n">
        <v>0</v>
      </c>
      <c r="AD77" s="11" t="n">
        <v>1654</v>
      </c>
      <c r="AE77" s="11" t="n">
        <v>803</v>
      </c>
      <c r="AF77" s="11" t="n">
        <v>851</v>
      </c>
      <c r="AG77" s="11" t="n">
        <v>0</v>
      </c>
      <c r="AH77" s="11" t="n">
        <v>0</v>
      </c>
      <c r="AI77" s="11" t="n">
        <v>0</v>
      </c>
      <c r="AJ77" s="11" t="n">
        <v>0</v>
      </c>
      <c r="AK77" s="11" t="n">
        <v>0</v>
      </c>
      <c r="AL77" s="15" t="n">
        <v>1.89</v>
      </c>
      <c r="AM77" s="11" t="n">
        <v>0</v>
      </c>
      <c r="AN77" s="11" t="n">
        <v>0</v>
      </c>
      <c r="AO77" s="11" t="n">
        <v>0</v>
      </c>
      <c r="AP77" s="11" t="n">
        <v>0</v>
      </c>
      <c r="AQ77" s="11" t="n">
        <v>0</v>
      </c>
    </row>
    <row r="78" customFormat="false" ht="16" hidden="false" customHeight="false" outlineLevel="0" collapsed="false">
      <c r="A78" s="11" t="s">
        <v>104</v>
      </c>
      <c r="B78" s="11"/>
      <c r="C78" s="11" t="n">
        <f aca="false">AL78&lt;0.5</f>
        <v>0</v>
      </c>
      <c r="D78" s="12" t="n">
        <f aca="false">COUNTIFS(S:S,S78,C:C,1)&gt;0</f>
        <v>0</v>
      </c>
      <c r="E78" s="12" t="str">
        <f aca="false">IFERROR(INDEX(LOHHLA!H:H,MATCH($S78,LOHHLA!$B:$B,0)),"na")</f>
        <v>na</v>
      </c>
      <c r="F78" s="12" t="n">
        <f aca="false">AND(D78&lt;&gt;E78,E78&lt;&gt;"na")</f>
        <v>0</v>
      </c>
      <c r="G78" s="12"/>
      <c r="H78" s="12"/>
      <c r="I78" s="13" t="str">
        <f aca="false">IFERROR(INDEX(LOHHLA!E:E,MATCH($S78,LOHHLA!$B:$B,0)),"na")</f>
        <v>na</v>
      </c>
      <c r="J78" s="13" t="str">
        <f aca="false">IFERROR(INDEX(LOHHLA!F:F,MATCH($S78,LOHHLA!$B:$B,0)),"na")</f>
        <v>na</v>
      </c>
      <c r="K78" s="14" t="n">
        <f aca="false">INDEX(HMFPurity!B:B,MATCH(A78,HMFPurity!A:A,0))</f>
        <v>0.63</v>
      </c>
      <c r="L78" s="15" t="n">
        <f aca="false">INDEX(HMFPurity!F:F,MATCH(A78,HMFPurity!A:A,0))</f>
        <v>3.3026</v>
      </c>
      <c r="M78" s="15" t="str">
        <f aca="false">IFERROR(INDEX(LOHHLA!I:I,MATCH($S78,LOHHLA!$B:$B,0)),"na")</f>
        <v>na</v>
      </c>
      <c r="N78" s="14" t="str">
        <f aca="false">IFERROR(INDEX(LOHHLA!J:J,MATCH($S78,LOHHLA!$B:$B,0)),"na")</f>
        <v>na</v>
      </c>
      <c r="O78" s="16" t="n">
        <f aca="false">COUNTIFS(A:A,A78,W:W,0)</f>
        <v>2</v>
      </c>
      <c r="P78" s="16" t="str">
        <f aca="false">INDEX(LilacQC!D:D,MATCH(A78,LilacQC!C:C,0))</f>
        <v>PASS</v>
      </c>
      <c r="Q78" s="16" t="s">
        <v>71</v>
      </c>
      <c r="R78" s="16" t="s">
        <v>72</v>
      </c>
      <c r="S78" s="17" t="str">
        <f aca="false">A78&amp;MID(X78,1,1)</f>
        <v>CRUK0013_SU_LN1C</v>
      </c>
      <c r="T78" s="17" t="str">
        <f aca="false">IFERROR(IF(RIGHT(X78,1)="1",INDEX(LOHHLA!C:C,MATCH(S78,LOHHLA!B:B,0)),INDEX(LOHHLA!D:D,MATCH(S78,LOHHLA!B:B,0))),"HOM")</f>
        <v>HOM</v>
      </c>
      <c r="U78" s="17" t="str">
        <f aca="false">IF(T78="HOM","HOM",UPPER(MID(T78,5,1))&amp;"*"&amp;MID(T78,7,2)&amp;":"&amp;MID(T78,10,2))</f>
        <v>HOM</v>
      </c>
      <c r="V78" s="17" t="s">
        <v>61</v>
      </c>
      <c r="W78" s="17" t="n">
        <f aca="false">U78=V78</f>
        <v>0</v>
      </c>
      <c r="X78" s="16" t="s">
        <v>52</v>
      </c>
      <c r="Y78" s="18" t="s">
        <v>61</v>
      </c>
      <c r="Z78" s="11" t="n">
        <v>1563</v>
      </c>
      <c r="AA78" s="11" t="n">
        <v>195</v>
      </c>
      <c r="AB78" s="11" t="n">
        <v>1368</v>
      </c>
      <c r="AC78" s="11" t="n">
        <v>0</v>
      </c>
      <c r="AD78" s="11" t="n">
        <v>1963</v>
      </c>
      <c r="AE78" s="11" t="n">
        <v>216</v>
      </c>
      <c r="AF78" s="11" t="n">
        <v>1747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0</v>
      </c>
      <c r="AL78" s="15" t="n">
        <v>1.89</v>
      </c>
      <c r="AM78" s="11" t="n">
        <v>0</v>
      </c>
      <c r="AN78" s="11" t="n">
        <v>0</v>
      </c>
      <c r="AO78" s="11" t="n">
        <v>0</v>
      </c>
      <c r="AP78" s="11" t="n">
        <v>0</v>
      </c>
      <c r="AQ78" s="11" t="n">
        <v>0</v>
      </c>
    </row>
    <row r="79" customFormat="false" ht="16" hidden="false" customHeight="false" outlineLevel="0" collapsed="false">
      <c r="A79" s="11" t="s">
        <v>104</v>
      </c>
      <c r="B79" s="11"/>
      <c r="C79" s="11" t="n">
        <f aca="false">AL79&lt;0.5</f>
        <v>0</v>
      </c>
      <c r="D79" s="12" t="n">
        <f aca="false">COUNTIFS(S:S,S79,C:C,1)&gt;0</f>
        <v>0</v>
      </c>
      <c r="E79" s="12" t="str">
        <f aca="false">IFERROR(INDEX(LOHHLA!H:H,MATCH($S79,LOHHLA!$B:$B,0)),"na")</f>
        <v>na</v>
      </c>
      <c r="F79" s="12" t="n">
        <f aca="false">AND(D79&lt;&gt;E79,E79&lt;&gt;"na")</f>
        <v>0</v>
      </c>
      <c r="G79" s="12"/>
      <c r="H79" s="12"/>
      <c r="I79" s="13" t="str">
        <f aca="false">IFERROR(INDEX(LOHHLA!E:E,MATCH($S79,LOHHLA!$B:$B,0)),"na")</f>
        <v>na</v>
      </c>
      <c r="J79" s="13" t="str">
        <f aca="false">IFERROR(INDEX(LOHHLA!F:F,MATCH($S79,LOHHLA!$B:$B,0)),"na")</f>
        <v>na</v>
      </c>
      <c r="K79" s="14" t="n">
        <f aca="false">INDEX(HMFPurity!B:B,MATCH(A79,HMFPurity!A:A,0))</f>
        <v>0.63</v>
      </c>
      <c r="L79" s="15" t="n">
        <f aca="false">INDEX(HMFPurity!F:F,MATCH(A79,HMFPurity!A:A,0))</f>
        <v>3.3026</v>
      </c>
      <c r="M79" s="15" t="str">
        <f aca="false">IFERROR(INDEX(LOHHLA!I:I,MATCH($S79,LOHHLA!$B:$B,0)),"na")</f>
        <v>na</v>
      </c>
      <c r="N79" s="14" t="str">
        <f aca="false">IFERROR(INDEX(LOHHLA!J:J,MATCH($S79,LOHHLA!$B:$B,0)),"na")</f>
        <v>na</v>
      </c>
      <c r="O79" s="16" t="n">
        <f aca="false">COUNTIFS(A:A,A79,W:W,0)</f>
        <v>2</v>
      </c>
      <c r="P79" s="16" t="str">
        <f aca="false">INDEX(LilacQC!D:D,MATCH(A79,LilacQC!C:C,0))</f>
        <v>PASS</v>
      </c>
      <c r="Q79" s="16" t="s">
        <v>107</v>
      </c>
      <c r="R79" s="16" t="s">
        <v>108</v>
      </c>
      <c r="S79" s="17" t="str">
        <f aca="false">A79&amp;MID(X79,1,1)</f>
        <v>CRUK0013_SU_LN1C</v>
      </c>
      <c r="T79" s="17" t="str">
        <f aca="false">IFERROR(IF(RIGHT(X79,1)="1",INDEX(LOHHLA!C:C,MATCH(S79,LOHHLA!B:B,0)),INDEX(LOHHLA!D:D,MATCH(S79,LOHHLA!B:B,0))),"HOM")</f>
        <v>HOM</v>
      </c>
      <c r="U79" s="17" t="str">
        <f aca="false">IF(T79="HOM","HOM",UPPER(MID(T79,5,1))&amp;"*"&amp;MID(T79,7,2)&amp;":"&amp;MID(T79,10,2))</f>
        <v>HOM</v>
      </c>
      <c r="V79" s="17" t="s">
        <v>109</v>
      </c>
      <c r="W79" s="17" t="n">
        <f aca="false">U79=V79</f>
        <v>0</v>
      </c>
      <c r="X79" s="16" t="s">
        <v>54</v>
      </c>
      <c r="Y79" s="11" t="s">
        <v>109</v>
      </c>
      <c r="Z79" s="11" t="n">
        <v>2476</v>
      </c>
      <c r="AA79" s="11" t="n">
        <v>2</v>
      </c>
      <c r="AB79" s="11" t="n">
        <v>462</v>
      </c>
      <c r="AC79" s="11" t="n">
        <v>2012</v>
      </c>
      <c r="AD79" s="11" t="n">
        <v>3008</v>
      </c>
      <c r="AE79" s="11" t="n">
        <v>3</v>
      </c>
      <c r="AF79" s="11" t="n">
        <v>597</v>
      </c>
      <c r="AG79" s="11" t="n">
        <v>2408</v>
      </c>
      <c r="AH79" s="11" t="n">
        <v>0</v>
      </c>
      <c r="AI79" s="11" t="n">
        <v>0</v>
      </c>
      <c r="AJ79" s="11" t="n">
        <v>0</v>
      </c>
      <c r="AK79" s="11" t="n">
        <v>0</v>
      </c>
      <c r="AL79" s="15" t="n">
        <v>0.85</v>
      </c>
      <c r="AM79" s="11" t="n">
        <v>0</v>
      </c>
      <c r="AN79" s="11" t="n">
        <v>0</v>
      </c>
      <c r="AO79" s="11" t="n">
        <v>0</v>
      </c>
      <c r="AP79" s="11" t="n">
        <v>0</v>
      </c>
      <c r="AQ79" s="11" t="n">
        <v>0</v>
      </c>
    </row>
    <row r="80" customFormat="false" ht="16" hidden="false" customHeight="false" outlineLevel="0" collapsed="false">
      <c r="A80" s="11" t="s">
        <v>110</v>
      </c>
      <c r="B80" s="11"/>
      <c r="C80" s="11" t="n">
        <f aca="false">AL80&lt;0.5</f>
        <v>0</v>
      </c>
      <c r="D80" s="12" t="n">
        <f aca="false">COUNTIFS(S:S,S80,C:C,1)&gt;0</f>
        <v>0</v>
      </c>
      <c r="E80" s="12" t="n">
        <f aca="false">IFERROR(INDEX(LOHHLA!H:H,MATCH($S80,LOHHLA!$B:$B,0)),"na")</f>
        <v>0</v>
      </c>
      <c r="F80" s="12" t="n">
        <f aca="false">AND(D80&lt;&gt;E80,E80&lt;&gt;"na")</f>
        <v>0</v>
      </c>
      <c r="G80" s="12"/>
      <c r="H80" s="12"/>
      <c r="I80" s="13" t="str">
        <f aca="false">IFERROR(INDEX(LOHHLA!E:E,MATCH($S80,LOHHLA!$B:$B,0)),"na")</f>
        <v>            0.96</v>
      </c>
      <c r="J80" s="13" t="str">
        <f aca="false">IFERROR(INDEX(LOHHLA!F:F,MATCH($S80,LOHHLA!$B:$B,0)),"na")</f>
        <v>            0.81</v>
      </c>
      <c r="K80" s="14" t="n">
        <f aca="false">INDEX(HMFPurity!B:B,MATCH(A80,HMFPurity!A:A,0))</f>
        <v>0.53</v>
      </c>
      <c r="L80" s="15" t="n">
        <f aca="false">INDEX(HMFPurity!F:F,MATCH(A80,HMFPurity!A:A,0))</f>
        <v>1.9401</v>
      </c>
      <c r="M80" s="15" t="n">
        <f aca="false">IFERROR(INDEX(LOHHLA!I:I,MATCH($S80,LOHHLA!$B:$B,0)),"na")</f>
        <v>1.915398485</v>
      </c>
      <c r="N80" s="14" t="n">
        <f aca="false">IFERROR(INDEX(LOHHLA!J:J,MATCH($S80,LOHHLA!$B:$B,0)),"na")</f>
        <v>0.48</v>
      </c>
      <c r="O80" s="16" t="n">
        <f aca="false">COUNTIFS(A:A,A80,W:W,0)</f>
        <v>0</v>
      </c>
      <c r="P80" s="16" t="str">
        <f aca="false">INDEX(LilacQC!D:D,MATCH(A80,LilacQC!C:C,0))</f>
        <v>PASS</v>
      </c>
      <c r="Q80" s="16"/>
      <c r="R80" s="16"/>
      <c r="S80" s="17" t="str">
        <f aca="false">A80&amp;MID(X80,1,1)</f>
        <v>CRUK0014_SU_T1-R1A</v>
      </c>
      <c r="T80" s="17" t="str">
        <f aca="false">IFERROR(IF(RIGHT(X80,1)="1",INDEX(LOHHLA!C:C,MATCH(S80,LOHHLA!B:B,0)),INDEX(LOHHLA!D:D,MATCH(S80,LOHHLA!B:B,0))),"HOM")</f>
        <v>hla_a_01_01_01_01</v>
      </c>
      <c r="U80" s="17" t="str">
        <f aca="false">IF(T80="HOM","HOM",UPPER(MID(T80,5,1))&amp;"*"&amp;MID(T80,7,2)&amp;":"&amp;MID(T80,10,2))</f>
        <v>A*01:01</v>
      </c>
      <c r="V80" s="17" t="s">
        <v>44</v>
      </c>
      <c r="W80" s="17" t="n">
        <f aca="false">U80=V80</f>
        <v>1</v>
      </c>
      <c r="X80" s="16" t="s">
        <v>45</v>
      </c>
      <c r="Y80" s="11" t="s">
        <v>44</v>
      </c>
      <c r="Z80" s="11" t="n">
        <v>2876</v>
      </c>
      <c r="AA80" s="11" t="n">
        <v>1803</v>
      </c>
      <c r="AB80" s="11" t="n">
        <v>1073</v>
      </c>
      <c r="AC80" s="11" t="n">
        <v>0</v>
      </c>
      <c r="AD80" s="11" t="n">
        <v>3275</v>
      </c>
      <c r="AE80" s="11" t="n">
        <v>2072</v>
      </c>
      <c r="AF80" s="11" t="n">
        <v>1203</v>
      </c>
      <c r="AG80" s="11" t="n">
        <v>0</v>
      </c>
      <c r="AH80" s="11" t="n">
        <v>0</v>
      </c>
      <c r="AI80" s="11" t="n">
        <v>0</v>
      </c>
      <c r="AJ80" s="11" t="n">
        <v>0</v>
      </c>
      <c r="AK80" s="11" t="n">
        <v>0</v>
      </c>
      <c r="AL80" s="15" t="n">
        <v>1.17</v>
      </c>
      <c r="AM80" s="11" t="n">
        <v>0</v>
      </c>
      <c r="AN80" s="11" t="n">
        <v>0</v>
      </c>
      <c r="AO80" s="11" t="n">
        <v>0</v>
      </c>
      <c r="AP80" s="11" t="n">
        <v>0</v>
      </c>
      <c r="AQ80" s="11" t="n">
        <v>0</v>
      </c>
    </row>
    <row r="81" customFormat="false" ht="16" hidden="false" customHeight="false" outlineLevel="0" collapsed="false">
      <c r="A81" s="11" t="s">
        <v>110</v>
      </c>
      <c r="B81" s="11"/>
      <c r="C81" s="11" t="n">
        <f aca="false">AL81&lt;0.5</f>
        <v>0</v>
      </c>
      <c r="D81" s="12" t="n">
        <f aca="false">COUNTIFS(S:S,S81,C:C,1)&gt;0</f>
        <v>0</v>
      </c>
      <c r="E81" s="12" t="n">
        <f aca="false">IFERROR(INDEX(LOHHLA!H:H,MATCH($S81,LOHHLA!$B:$B,0)),"na")</f>
        <v>0</v>
      </c>
      <c r="F81" s="12" t="n">
        <f aca="false">AND(D81&lt;&gt;E81,E81&lt;&gt;"na")</f>
        <v>0</v>
      </c>
      <c r="G81" s="12"/>
      <c r="H81" s="12"/>
      <c r="I81" s="13" t="str">
        <f aca="false">IFERROR(INDEX(LOHHLA!E:E,MATCH($S81,LOHHLA!$B:$B,0)),"na")</f>
        <v>            0.96</v>
      </c>
      <c r="J81" s="13" t="str">
        <f aca="false">IFERROR(INDEX(LOHHLA!F:F,MATCH($S81,LOHHLA!$B:$B,0)),"na")</f>
        <v>            0.81</v>
      </c>
      <c r="K81" s="14" t="n">
        <f aca="false">INDEX(HMFPurity!B:B,MATCH(A81,HMFPurity!A:A,0))</f>
        <v>0.53</v>
      </c>
      <c r="L81" s="15" t="n">
        <f aca="false">INDEX(HMFPurity!F:F,MATCH(A81,HMFPurity!A:A,0))</f>
        <v>1.9401</v>
      </c>
      <c r="M81" s="15" t="n">
        <f aca="false">IFERROR(INDEX(LOHHLA!I:I,MATCH($S81,LOHHLA!$B:$B,0)),"na")</f>
        <v>1.915398485</v>
      </c>
      <c r="N81" s="14" t="n">
        <f aca="false">IFERROR(INDEX(LOHHLA!J:J,MATCH($S81,LOHHLA!$B:$B,0)),"na")</f>
        <v>0.48</v>
      </c>
      <c r="O81" s="16" t="n">
        <f aca="false">COUNTIFS(A:A,A81,W:W,0)</f>
        <v>0</v>
      </c>
      <c r="P81" s="16" t="str">
        <f aca="false">INDEX(LilacQC!D:D,MATCH(A81,LilacQC!C:C,0))</f>
        <v>PASS</v>
      </c>
      <c r="Q81" s="16"/>
      <c r="R81" s="16"/>
      <c r="S81" s="17" t="str">
        <f aca="false">A81&amp;MID(X81,1,1)</f>
        <v>CRUK0014_SU_T1-R1A</v>
      </c>
      <c r="T81" s="17" t="str">
        <f aca="false">IFERROR(IF(RIGHT(X81,1)="1",INDEX(LOHHLA!C:C,MATCH(S81,LOHHLA!B:B,0)),INDEX(LOHHLA!D:D,MATCH(S81,LOHHLA!B:B,0))),"HOM")</f>
        <v>hla_a_02_01_08</v>
      </c>
      <c r="U81" s="17" t="str">
        <f aca="false">IF(T81="HOM","HOM",UPPER(MID(T81,5,1))&amp;"*"&amp;MID(T81,7,2)&amp;":"&amp;MID(T81,10,2))</f>
        <v>A*02:01</v>
      </c>
      <c r="V81" s="17" t="s">
        <v>56</v>
      </c>
      <c r="W81" s="17" t="n">
        <f aca="false">U81=V81</f>
        <v>1</v>
      </c>
      <c r="X81" s="16" t="s">
        <v>47</v>
      </c>
      <c r="Y81" s="11" t="s">
        <v>56</v>
      </c>
      <c r="Z81" s="11" t="n">
        <v>2267</v>
      </c>
      <c r="AA81" s="11" t="n">
        <v>1238</v>
      </c>
      <c r="AB81" s="11" t="n">
        <v>1029</v>
      </c>
      <c r="AC81" s="11" t="n">
        <v>0</v>
      </c>
      <c r="AD81" s="11" t="n">
        <v>2444</v>
      </c>
      <c r="AE81" s="11" t="n">
        <v>1309</v>
      </c>
      <c r="AF81" s="11" t="n">
        <v>1135</v>
      </c>
      <c r="AG81" s="11" t="n">
        <v>0</v>
      </c>
      <c r="AH81" s="11" t="n">
        <v>0</v>
      </c>
      <c r="AI81" s="11" t="n">
        <v>0</v>
      </c>
      <c r="AJ81" s="11" t="n">
        <v>0</v>
      </c>
      <c r="AK81" s="11" t="n">
        <v>0</v>
      </c>
      <c r="AL81" s="15" t="n">
        <v>0.86</v>
      </c>
      <c r="AM81" s="11" t="n">
        <v>0</v>
      </c>
      <c r="AN81" s="11" t="n">
        <v>0</v>
      </c>
      <c r="AO81" s="11" t="n">
        <v>0</v>
      </c>
      <c r="AP81" s="11" t="n">
        <v>0</v>
      </c>
      <c r="AQ81" s="11" t="n">
        <v>0</v>
      </c>
    </row>
    <row r="82" customFormat="false" ht="16" hidden="false" customHeight="false" outlineLevel="0" collapsed="false">
      <c r="A82" s="11" t="s">
        <v>110</v>
      </c>
      <c r="B82" s="11"/>
      <c r="C82" s="11" t="n">
        <f aca="false">AL82&lt;0.5</f>
        <v>0</v>
      </c>
      <c r="D82" s="12" t="n">
        <f aca="false">COUNTIFS(S:S,S82,C:C,1)&gt;0</f>
        <v>0</v>
      </c>
      <c r="E82" s="12" t="n">
        <f aca="false">IFERROR(INDEX(LOHHLA!H:H,MATCH($S82,LOHHLA!$B:$B,0)),"na")</f>
        <v>0</v>
      </c>
      <c r="F82" s="12" t="n">
        <f aca="false">AND(D82&lt;&gt;E82,E82&lt;&gt;"na")</f>
        <v>0</v>
      </c>
      <c r="G82" s="12"/>
      <c r="H82" s="12"/>
      <c r="I82" s="13" t="str">
        <f aca="false">IFERROR(INDEX(LOHHLA!E:E,MATCH($S82,LOHHLA!$B:$B,0)),"na")</f>
        <v>            1.06</v>
      </c>
      <c r="J82" s="13" t="str">
        <f aca="false">IFERROR(INDEX(LOHHLA!F:F,MATCH($S82,LOHHLA!$B:$B,0)),"na")</f>
        <v>            1.05</v>
      </c>
      <c r="K82" s="14" t="n">
        <f aca="false">INDEX(HMFPurity!B:B,MATCH(A82,HMFPurity!A:A,0))</f>
        <v>0.53</v>
      </c>
      <c r="L82" s="15" t="n">
        <f aca="false">INDEX(HMFPurity!F:F,MATCH(A82,HMFPurity!A:A,0))</f>
        <v>1.9401</v>
      </c>
      <c r="M82" s="15" t="n">
        <f aca="false">IFERROR(INDEX(LOHHLA!I:I,MATCH($S82,LOHHLA!$B:$B,0)),"na")</f>
        <v>1.915398485</v>
      </c>
      <c r="N82" s="14" t="n">
        <f aca="false">IFERROR(INDEX(LOHHLA!J:J,MATCH($S82,LOHHLA!$B:$B,0)),"na")</f>
        <v>0.48</v>
      </c>
      <c r="O82" s="16" t="n">
        <f aca="false">COUNTIFS(A:A,A82,W:W,0)</f>
        <v>0</v>
      </c>
      <c r="P82" s="16" t="str">
        <f aca="false">INDEX(LilacQC!D:D,MATCH(A82,LilacQC!C:C,0))</f>
        <v>PASS</v>
      </c>
      <c r="Q82" s="16"/>
      <c r="R82" s="16"/>
      <c r="S82" s="17" t="str">
        <f aca="false">A82&amp;MID(X82,1,1)</f>
        <v>CRUK0014_SU_T1-R1B</v>
      </c>
      <c r="T82" s="17" t="str">
        <f aca="false">IFERROR(IF(RIGHT(X82,1)="1",INDEX(LOHHLA!C:C,MATCH(S82,LOHHLA!B:B,0)),INDEX(LOHHLA!D:D,MATCH(S82,LOHHLA!B:B,0))),"HOM")</f>
        <v>hla_b_15_01_01_01</v>
      </c>
      <c r="U82" s="17" t="str">
        <f aca="false">IF(T82="HOM","HOM",UPPER(MID(T82,5,1))&amp;"*"&amp;MID(T82,7,2)&amp;":"&amp;MID(T82,10,2))</f>
        <v>B*15:01</v>
      </c>
      <c r="V82" s="17" t="s">
        <v>111</v>
      </c>
      <c r="W82" s="17" t="n">
        <f aca="false">U82=V82</f>
        <v>1</v>
      </c>
      <c r="X82" s="16" t="s">
        <v>49</v>
      </c>
      <c r="Y82" s="11" t="s">
        <v>111</v>
      </c>
      <c r="Z82" s="11" t="n">
        <v>2325</v>
      </c>
      <c r="AA82" s="11" t="n">
        <v>1154</v>
      </c>
      <c r="AB82" s="11" t="n">
        <v>1171</v>
      </c>
      <c r="AC82" s="11" t="n">
        <v>0</v>
      </c>
      <c r="AD82" s="11" t="n">
        <v>2661</v>
      </c>
      <c r="AE82" s="11" t="n">
        <v>1312</v>
      </c>
      <c r="AF82" s="11" t="n">
        <v>1349</v>
      </c>
      <c r="AG82" s="11" t="n">
        <v>0</v>
      </c>
      <c r="AH82" s="11" t="n">
        <v>0</v>
      </c>
      <c r="AI82" s="11" t="n">
        <v>0</v>
      </c>
      <c r="AJ82" s="11" t="n">
        <v>0</v>
      </c>
      <c r="AK82" s="11" t="n">
        <v>0</v>
      </c>
      <c r="AL82" s="15" t="n">
        <v>0.86</v>
      </c>
      <c r="AM82" s="11" t="n">
        <v>0</v>
      </c>
      <c r="AN82" s="11" t="n">
        <v>0</v>
      </c>
      <c r="AO82" s="11" t="n">
        <v>0</v>
      </c>
      <c r="AP82" s="11" t="n">
        <v>0</v>
      </c>
      <c r="AQ82" s="11" t="n">
        <v>0</v>
      </c>
    </row>
    <row r="83" customFormat="false" ht="16" hidden="false" customHeight="false" outlineLevel="0" collapsed="false">
      <c r="A83" s="11" t="s">
        <v>110</v>
      </c>
      <c r="B83" s="11"/>
      <c r="C83" s="11" t="n">
        <f aca="false">AL83&lt;0.5</f>
        <v>0</v>
      </c>
      <c r="D83" s="12" t="n">
        <f aca="false">COUNTIFS(S:S,S83,C:C,1)&gt;0</f>
        <v>0</v>
      </c>
      <c r="E83" s="12" t="n">
        <f aca="false">IFERROR(INDEX(LOHHLA!H:H,MATCH($S83,LOHHLA!$B:$B,0)),"na")</f>
        <v>0</v>
      </c>
      <c r="F83" s="12" t="n">
        <f aca="false">AND(D83&lt;&gt;E83,E83&lt;&gt;"na")</f>
        <v>0</v>
      </c>
      <c r="G83" s="12"/>
      <c r="H83" s="12"/>
      <c r="I83" s="13" t="str">
        <f aca="false">IFERROR(INDEX(LOHHLA!E:E,MATCH($S83,LOHHLA!$B:$B,0)),"na")</f>
        <v>            1.06</v>
      </c>
      <c r="J83" s="13" t="str">
        <f aca="false">IFERROR(INDEX(LOHHLA!F:F,MATCH($S83,LOHHLA!$B:$B,0)),"na")</f>
        <v>            1.05</v>
      </c>
      <c r="K83" s="14" t="n">
        <f aca="false">INDEX(HMFPurity!B:B,MATCH(A83,HMFPurity!A:A,0))</f>
        <v>0.53</v>
      </c>
      <c r="L83" s="15" t="n">
        <f aca="false">INDEX(HMFPurity!F:F,MATCH(A83,HMFPurity!A:A,0))</f>
        <v>1.9401</v>
      </c>
      <c r="M83" s="15" t="n">
        <f aca="false">IFERROR(INDEX(LOHHLA!I:I,MATCH($S83,LOHHLA!$B:$B,0)),"na")</f>
        <v>1.915398485</v>
      </c>
      <c r="N83" s="14" t="n">
        <f aca="false">IFERROR(INDEX(LOHHLA!J:J,MATCH($S83,LOHHLA!$B:$B,0)),"na")</f>
        <v>0.48</v>
      </c>
      <c r="O83" s="16" t="n">
        <f aca="false">COUNTIFS(A:A,A83,W:W,0)</f>
        <v>0</v>
      </c>
      <c r="P83" s="16" t="str">
        <f aca="false">INDEX(LilacQC!D:D,MATCH(A83,LilacQC!C:C,0))</f>
        <v>PASS</v>
      </c>
      <c r="Q83" s="16"/>
      <c r="R83" s="16"/>
      <c r="S83" s="17" t="str">
        <f aca="false">A83&amp;MID(X83,1,1)</f>
        <v>CRUK0014_SU_T1-R1B</v>
      </c>
      <c r="T83" s="17" t="str">
        <f aca="false">IFERROR(IF(RIGHT(X83,1)="1",INDEX(LOHHLA!C:C,MATCH(S83,LOHHLA!B:B,0)),INDEX(LOHHLA!D:D,MATCH(S83,LOHHLA!B:B,0))),"HOM")</f>
        <v>hla_b_57_01_01</v>
      </c>
      <c r="U83" s="17" t="str">
        <f aca="false">IF(T83="HOM","HOM",UPPER(MID(T83,5,1))&amp;"*"&amp;MID(T83,7,2)&amp;":"&amp;MID(T83,10,2))</f>
        <v>B*57:01</v>
      </c>
      <c r="V83" s="17" t="s">
        <v>83</v>
      </c>
      <c r="W83" s="17" t="n">
        <f aca="false">U83=V83</f>
        <v>1</v>
      </c>
      <c r="X83" s="16" t="s">
        <v>51</v>
      </c>
      <c r="Y83" s="11" t="s">
        <v>83</v>
      </c>
      <c r="Z83" s="11" t="n">
        <v>2228</v>
      </c>
      <c r="AA83" s="11" t="n">
        <v>1107</v>
      </c>
      <c r="AB83" s="11" t="n">
        <v>1121</v>
      </c>
      <c r="AC83" s="11" t="n">
        <v>0</v>
      </c>
      <c r="AD83" s="11" t="n">
        <v>2630</v>
      </c>
      <c r="AE83" s="11" t="n">
        <v>1337</v>
      </c>
      <c r="AF83" s="11" t="n">
        <v>1293</v>
      </c>
      <c r="AG83" s="11" t="n">
        <v>0</v>
      </c>
      <c r="AH83" s="11" t="n">
        <v>0</v>
      </c>
      <c r="AI83" s="11" t="n">
        <v>0</v>
      </c>
      <c r="AJ83" s="11" t="n">
        <v>0</v>
      </c>
      <c r="AK83" s="11" t="n">
        <v>0</v>
      </c>
      <c r="AL83" s="15" t="n">
        <v>1.17</v>
      </c>
      <c r="AM83" s="11" t="n">
        <v>0</v>
      </c>
      <c r="AN83" s="11" t="n">
        <v>0</v>
      </c>
      <c r="AO83" s="11" t="n">
        <v>0</v>
      </c>
      <c r="AP83" s="11" t="n">
        <v>0</v>
      </c>
      <c r="AQ83" s="11" t="n">
        <v>0</v>
      </c>
    </row>
    <row r="84" customFormat="false" ht="16" hidden="false" customHeight="false" outlineLevel="0" collapsed="false">
      <c r="A84" s="11" t="s">
        <v>110</v>
      </c>
      <c r="B84" s="11"/>
      <c r="C84" s="11" t="n">
        <f aca="false">AL84&lt;0.5</f>
        <v>0</v>
      </c>
      <c r="D84" s="12" t="n">
        <f aca="false">COUNTIFS(S:S,S84,C:C,1)&gt;0</f>
        <v>0</v>
      </c>
      <c r="E84" s="12" t="n">
        <f aca="false">IFERROR(INDEX(LOHHLA!H:H,MATCH($S84,LOHHLA!$B:$B,0)),"na")</f>
        <v>0</v>
      </c>
      <c r="F84" s="12" t="n">
        <f aca="false">AND(D84&lt;&gt;E84,E84&lt;&gt;"na")</f>
        <v>0</v>
      </c>
      <c r="G84" s="12"/>
      <c r="H84" s="12"/>
      <c r="I84" s="13" t="str">
        <f aca="false">IFERROR(INDEX(LOHHLA!E:E,MATCH($S84,LOHHLA!$B:$B,0)),"na")</f>
        <v>            0.90</v>
      </c>
      <c r="J84" s="13" t="str">
        <f aca="false">IFERROR(INDEX(LOHHLA!F:F,MATCH($S84,LOHHLA!$B:$B,0)),"na")</f>
        <v>            0.98</v>
      </c>
      <c r="K84" s="14" t="n">
        <f aca="false">INDEX(HMFPurity!B:B,MATCH(A84,HMFPurity!A:A,0))</f>
        <v>0.53</v>
      </c>
      <c r="L84" s="15" t="n">
        <f aca="false">INDEX(HMFPurity!F:F,MATCH(A84,HMFPurity!A:A,0))</f>
        <v>1.9401</v>
      </c>
      <c r="M84" s="15" t="n">
        <f aca="false">IFERROR(INDEX(LOHHLA!I:I,MATCH($S84,LOHHLA!$B:$B,0)),"na")</f>
        <v>1.915398485</v>
      </c>
      <c r="N84" s="14" t="n">
        <f aca="false">IFERROR(INDEX(LOHHLA!J:J,MATCH($S84,LOHHLA!$B:$B,0)),"na")</f>
        <v>0.48</v>
      </c>
      <c r="O84" s="16" t="n">
        <f aca="false">COUNTIFS(A:A,A84,W:W,0)</f>
        <v>0</v>
      </c>
      <c r="P84" s="16" t="str">
        <f aca="false">INDEX(LilacQC!D:D,MATCH(A84,LilacQC!C:C,0))</f>
        <v>PASS</v>
      </c>
      <c r="Q84" s="16"/>
      <c r="R84" s="16"/>
      <c r="S84" s="17" t="str">
        <f aca="false">A84&amp;MID(X84,1,1)</f>
        <v>CRUK0014_SU_T1-R1C</v>
      </c>
      <c r="T84" s="17" t="str">
        <f aca="false">IFERROR(IF(RIGHT(X84,1)="1",INDEX(LOHHLA!C:C,MATCH(S84,LOHHLA!B:B,0)),INDEX(LOHHLA!D:D,MATCH(S84,LOHHLA!B:B,0))),"HOM")</f>
        <v>hla_c_03_03_01</v>
      </c>
      <c r="U84" s="17" t="str">
        <f aca="false">IF(T84="HOM","HOM",UPPER(MID(T84,5,1))&amp;"*"&amp;MID(T84,7,2)&amp;":"&amp;MID(T84,10,2))</f>
        <v>C*03:03</v>
      </c>
      <c r="V84" s="17" t="s">
        <v>97</v>
      </c>
      <c r="W84" s="17" t="n">
        <f aca="false">U84=V84</f>
        <v>1</v>
      </c>
      <c r="X84" s="16" t="s">
        <v>52</v>
      </c>
      <c r="Y84" s="11" t="s">
        <v>97</v>
      </c>
      <c r="Z84" s="11" t="n">
        <v>2048</v>
      </c>
      <c r="AA84" s="11" t="n">
        <v>825</v>
      </c>
      <c r="AB84" s="11" t="n">
        <v>1223</v>
      </c>
      <c r="AC84" s="11" t="n">
        <v>0</v>
      </c>
      <c r="AD84" s="11" t="n">
        <v>2406</v>
      </c>
      <c r="AE84" s="11" t="n">
        <v>959</v>
      </c>
      <c r="AF84" s="11" t="n">
        <v>1447</v>
      </c>
      <c r="AG84" s="11" t="n">
        <v>0</v>
      </c>
      <c r="AH84" s="11" t="n">
        <v>0</v>
      </c>
      <c r="AI84" s="11" t="n">
        <v>0</v>
      </c>
      <c r="AJ84" s="11" t="n">
        <v>0</v>
      </c>
      <c r="AK84" s="11" t="n">
        <v>0</v>
      </c>
      <c r="AL84" s="15" t="n">
        <v>1.17</v>
      </c>
      <c r="AM84" s="11" t="n">
        <v>0</v>
      </c>
      <c r="AN84" s="11" t="n">
        <v>0</v>
      </c>
      <c r="AO84" s="11" t="n">
        <v>0</v>
      </c>
      <c r="AP84" s="11" t="n">
        <v>0</v>
      </c>
      <c r="AQ84" s="11" t="n">
        <v>0</v>
      </c>
    </row>
    <row r="85" customFormat="false" ht="16" hidden="false" customHeight="false" outlineLevel="0" collapsed="false">
      <c r="A85" s="11" t="s">
        <v>110</v>
      </c>
      <c r="B85" s="11"/>
      <c r="C85" s="11" t="n">
        <f aca="false">AL85&lt;0.5</f>
        <v>0</v>
      </c>
      <c r="D85" s="12" t="n">
        <f aca="false">COUNTIFS(S:S,S85,C:C,1)&gt;0</f>
        <v>0</v>
      </c>
      <c r="E85" s="12" t="n">
        <f aca="false">IFERROR(INDEX(LOHHLA!H:H,MATCH($S85,LOHHLA!$B:$B,0)),"na")</f>
        <v>0</v>
      </c>
      <c r="F85" s="12" t="n">
        <f aca="false">AND(D85&lt;&gt;E85,E85&lt;&gt;"na")</f>
        <v>0</v>
      </c>
      <c r="G85" s="12"/>
      <c r="H85" s="12"/>
      <c r="I85" s="13" t="str">
        <f aca="false">IFERROR(INDEX(LOHHLA!E:E,MATCH($S85,LOHHLA!$B:$B,0)),"na")</f>
        <v>            0.90</v>
      </c>
      <c r="J85" s="13" t="str">
        <f aca="false">IFERROR(INDEX(LOHHLA!F:F,MATCH($S85,LOHHLA!$B:$B,0)),"na")</f>
        <v>            0.98</v>
      </c>
      <c r="K85" s="14" t="n">
        <f aca="false">INDEX(HMFPurity!B:B,MATCH(A85,HMFPurity!A:A,0))</f>
        <v>0.53</v>
      </c>
      <c r="L85" s="15" t="n">
        <f aca="false">INDEX(HMFPurity!F:F,MATCH(A85,HMFPurity!A:A,0))</f>
        <v>1.9401</v>
      </c>
      <c r="M85" s="15" t="n">
        <f aca="false">IFERROR(INDEX(LOHHLA!I:I,MATCH($S85,LOHHLA!$B:$B,0)),"na")</f>
        <v>1.915398485</v>
      </c>
      <c r="N85" s="14" t="n">
        <f aca="false">IFERROR(INDEX(LOHHLA!J:J,MATCH($S85,LOHHLA!$B:$B,0)),"na")</f>
        <v>0.48</v>
      </c>
      <c r="O85" s="16" t="n">
        <f aca="false">COUNTIFS(A:A,A85,W:W,0)</f>
        <v>0</v>
      </c>
      <c r="P85" s="16" t="str">
        <f aca="false">INDEX(LilacQC!D:D,MATCH(A85,LilacQC!C:C,0))</f>
        <v>PASS</v>
      </c>
      <c r="Q85" s="16"/>
      <c r="R85" s="16"/>
      <c r="S85" s="17" t="str">
        <f aca="false">A85&amp;MID(X85,1,1)</f>
        <v>CRUK0014_SU_T1-R1C</v>
      </c>
      <c r="T85" s="17" t="str">
        <f aca="false">IFERROR(IF(RIGHT(X85,1)="1",INDEX(LOHHLA!C:C,MATCH(S85,LOHHLA!B:B,0)),INDEX(LOHHLA!D:D,MATCH(S85,LOHHLA!B:B,0))),"HOM")</f>
        <v>hla_c_06_02_01_01</v>
      </c>
      <c r="U85" s="17" t="str">
        <f aca="false">IF(T85="HOM","HOM",UPPER(MID(T85,5,1))&amp;"*"&amp;MID(T85,7,2)&amp;":"&amp;MID(T85,10,2))</f>
        <v>C*06:02</v>
      </c>
      <c r="V85" s="17" t="s">
        <v>84</v>
      </c>
      <c r="W85" s="17" t="n">
        <f aca="false">U85=V85</f>
        <v>1</v>
      </c>
      <c r="X85" s="16" t="s">
        <v>54</v>
      </c>
      <c r="Y85" s="11" t="s">
        <v>84</v>
      </c>
      <c r="Z85" s="11" t="n">
        <v>2111</v>
      </c>
      <c r="AA85" s="11" t="n">
        <v>810</v>
      </c>
      <c r="AB85" s="11" t="n">
        <v>1301</v>
      </c>
      <c r="AC85" s="11" t="n">
        <v>0</v>
      </c>
      <c r="AD85" s="11" t="n">
        <v>2480</v>
      </c>
      <c r="AE85" s="11" t="n">
        <v>946</v>
      </c>
      <c r="AF85" s="11" t="n">
        <v>1534</v>
      </c>
      <c r="AG85" s="11" t="n">
        <v>0</v>
      </c>
      <c r="AH85" s="11" t="n">
        <v>0</v>
      </c>
      <c r="AI85" s="11" t="n">
        <v>0</v>
      </c>
      <c r="AJ85" s="11" t="n">
        <v>0</v>
      </c>
      <c r="AK85" s="11" t="n">
        <v>0</v>
      </c>
      <c r="AL85" s="15" t="n">
        <v>0.86</v>
      </c>
      <c r="AM85" s="11" t="n">
        <v>0</v>
      </c>
      <c r="AN85" s="11" t="n">
        <v>0</v>
      </c>
      <c r="AO85" s="11" t="n">
        <v>0</v>
      </c>
      <c r="AP85" s="11" t="n">
        <v>0</v>
      </c>
      <c r="AQ85" s="11" t="n">
        <v>0</v>
      </c>
    </row>
    <row r="86" customFormat="false" ht="16" hidden="false" customHeight="false" outlineLevel="0" collapsed="false">
      <c r="A86" s="11" t="s">
        <v>112</v>
      </c>
      <c r="B86" s="11"/>
      <c r="C86" s="11" t="n">
        <f aca="false">AL86&lt;0.5</f>
        <v>0</v>
      </c>
      <c r="D86" s="12" t="n">
        <f aca="false">COUNTIFS(S:S,S86,C:C,1)&gt;0</f>
        <v>0</v>
      </c>
      <c r="E86" s="12" t="n">
        <f aca="false">IFERROR(INDEX(LOHHLA!H:H,MATCH($S86,LOHHLA!$B:$B,0)),"na")</f>
        <v>0</v>
      </c>
      <c r="F86" s="12" t="n">
        <f aca="false">AND(D86&lt;&gt;E86,E86&lt;&gt;"na")</f>
        <v>0</v>
      </c>
      <c r="G86" s="12"/>
      <c r="H86" s="12"/>
      <c r="I86" s="13" t="str">
        <f aca="false">IFERROR(INDEX(LOHHLA!E:E,MATCH($S86,LOHHLA!$B:$B,0)),"na")</f>
        <v>            1.73</v>
      </c>
      <c r="J86" s="13" t="str">
        <f aca="false">IFERROR(INDEX(LOHHLA!F:F,MATCH($S86,LOHHLA!$B:$B,0)),"na")</f>
        <v>            2.14</v>
      </c>
      <c r="K86" s="14" t="n">
        <f aca="false">INDEX(HMFPurity!B:B,MATCH(A86,HMFPurity!A:A,0))</f>
        <v>0.82</v>
      </c>
      <c r="L86" s="15" t="n">
        <f aca="false">INDEX(HMFPurity!F:F,MATCH(A86,HMFPurity!A:A,0))</f>
        <v>2.0811</v>
      </c>
      <c r="M86" s="15" t="n">
        <f aca="false">IFERROR(INDEX(LOHHLA!I:I,MATCH($S86,LOHHLA!$B:$B,0)),"na")</f>
        <v>3.43360612</v>
      </c>
      <c r="N86" s="14" t="n">
        <f aca="false">IFERROR(INDEX(LOHHLA!J:J,MATCH($S86,LOHHLA!$B:$B,0)),"na")</f>
        <v>0.38</v>
      </c>
      <c r="O86" s="16" t="n">
        <f aca="false">COUNTIFS(A:A,A86,W:W,0)</f>
        <v>0</v>
      </c>
      <c r="P86" s="16" t="str">
        <f aca="false">INDEX(LilacQC!D:D,MATCH(A86,LilacQC!C:C,0))</f>
        <v>PASS</v>
      </c>
      <c r="Q86" s="16"/>
      <c r="R86" s="16"/>
      <c r="S86" s="17" t="str">
        <f aca="false">A86&amp;MID(X86,1,1)</f>
        <v>CRUK0015_SU_T1-R1A</v>
      </c>
      <c r="T86" s="17" t="str">
        <f aca="false">IFERROR(IF(RIGHT(X86,1)="1",INDEX(LOHHLA!C:C,MATCH(S86,LOHHLA!B:B,0)),INDEX(LOHHLA!D:D,MATCH(S86,LOHHLA!B:B,0))),"HOM")</f>
        <v>hla_a_02_01_01_02l</v>
      </c>
      <c r="U86" s="17" t="str">
        <f aca="false">IF(T86="HOM","HOM",UPPER(MID(T86,5,1))&amp;"*"&amp;MID(T86,7,2)&amp;":"&amp;MID(T86,10,2))</f>
        <v>A*02:01</v>
      </c>
      <c r="V86" s="17" t="s">
        <v>56</v>
      </c>
      <c r="W86" s="17" t="n">
        <f aca="false">U86=V86</f>
        <v>1</v>
      </c>
      <c r="X86" s="16" t="s">
        <v>45</v>
      </c>
      <c r="Y86" s="11" t="s">
        <v>56</v>
      </c>
      <c r="Z86" s="11" t="n">
        <v>1832</v>
      </c>
      <c r="AA86" s="11" t="n">
        <v>1002</v>
      </c>
      <c r="AB86" s="11" t="n">
        <v>830</v>
      </c>
      <c r="AC86" s="11" t="n">
        <v>0</v>
      </c>
      <c r="AD86" s="11" t="n">
        <v>1470</v>
      </c>
      <c r="AE86" s="11" t="n">
        <v>748</v>
      </c>
      <c r="AF86" s="11" t="n">
        <v>722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0</v>
      </c>
      <c r="AL86" s="15" t="n">
        <v>1.08</v>
      </c>
      <c r="AM86" s="11" t="n">
        <v>0</v>
      </c>
      <c r="AN86" s="11" t="n">
        <v>0</v>
      </c>
      <c r="AO86" s="11" t="n">
        <v>0</v>
      </c>
      <c r="AP86" s="11" t="n">
        <v>0</v>
      </c>
      <c r="AQ86" s="11" t="n">
        <v>0</v>
      </c>
    </row>
    <row r="87" customFormat="false" ht="16" hidden="false" customHeight="false" outlineLevel="0" collapsed="false">
      <c r="A87" s="11" t="s">
        <v>112</v>
      </c>
      <c r="B87" s="11"/>
      <c r="C87" s="11" t="n">
        <f aca="false">AL87&lt;0.5</f>
        <v>0</v>
      </c>
      <c r="D87" s="12" t="n">
        <f aca="false">COUNTIFS(S:S,S87,C:C,1)&gt;0</f>
        <v>0</v>
      </c>
      <c r="E87" s="12" t="n">
        <f aca="false">IFERROR(INDEX(LOHHLA!H:H,MATCH($S87,LOHHLA!$B:$B,0)),"na")</f>
        <v>0</v>
      </c>
      <c r="F87" s="12" t="n">
        <f aca="false">AND(D87&lt;&gt;E87,E87&lt;&gt;"na")</f>
        <v>0</v>
      </c>
      <c r="G87" s="12"/>
      <c r="H87" s="12"/>
      <c r="I87" s="13" t="str">
        <f aca="false">IFERROR(INDEX(LOHHLA!E:E,MATCH($S87,LOHHLA!$B:$B,0)),"na")</f>
        <v>            1.73</v>
      </c>
      <c r="J87" s="13" t="str">
        <f aca="false">IFERROR(INDEX(LOHHLA!F:F,MATCH($S87,LOHHLA!$B:$B,0)),"na")</f>
        <v>            2.14</v>
      </c>
      <c r="K87" s="14" t="n">
        <f aca="false">INDEX(HMFPurity!B:B,MATCH(A87,HMFPurity!A:A,0))</f>
        <v>0.82</v>
      </c>
      <c r="L87" s="15" t="n">
        <f aca="false">INDEX(HMFPurity!F:F,MATCH(A87,HMFPurity!A:A,0))</f>
        <v>2.0811</v>
      </c>
      <c r="M87" s="15" t="n">
        <f aca="false">IFERROR(INDEX(LOHHLA!I:I,MATCH($S87,LOHHLA!$B:$B,0)),"na")</f>
        <v>3.43360612</v>
      </c>
      <c r="N87" s="14" t="n">
        <f aca="false">IFERROR(INDEX(LOHHLA!J:J,MATCH($S87,LOHHLA!$B:$B,0)),"na")</f>
        <v>0.38</v>
      </c>
      <c r="O87" s="16" t="n">
        <f aca="false">COUNTIFS(A:A,A87,W:W,0)</f>
        <v>0</v>
      </c>
      <c r="P87" s="16" t="str">
        <f aca="false">INDEX(LilacQC!D:D,MATCH(A87,LilacQC!C:C,0))</f>
        <v>PASS</v>
      </c>
      <c r="Q87" s="16"/>
      <c r="R87" s="16"/>
      <c r="S87" s="17" t="str">
        <f aca="false">A87&amp;MID(X87,1,1)</f>
        <v>CRUK0015_SU_T1-R1A</v>
      </c>
      <c r="T87" s="17" t="str">
        <f aca="false">IFERROR(IF(RIGHT(X87,1)="1",INDEX(LOHHLA!C:C,MATCH(S87,LOHHLA!B:B,0)),INDEX(LOHHLA!D:D,MATCH(S87,LOHHLA!B:B,0))),"HOM")</f>
        <v>hla_a_03_01_01_01</v>
      </c>
      <c r="U87" s="17" t="str">
        <f aca="false">IF(T87="HOM","HOM",UPPER(MID(T87,5,1))&amp;"*"&amp;MID(T87,7,2)&amp;":"&amp;MID(T87,10,2))</f>
        <v>A*03:01</v>
      </c>
      <c r="V87" s="17" t="s">
        <v>86</v>
      </c>
      <c r="W87" s="17" t="n">
        <f aca="false">U87=V87</f>
        <v>1</v>
      </c>
      <c r="X87" s="16" t="s">
        <v>47</v>
      </c>
      <c r="Y87" s="11" t="s">
        <v>86</v>
      </c>
      <c r="Z87" s="11" t="n">
        <v>2112</v>
      </c>
      <c r="AA87" s="11" t="n">
        <v>1228</v>
      </c>
      <c r="AB87" s="11" t="n">
        <v>884</v>
      </c>
      <c r="AC87" s="11" t="n">
        <v>0</v>
      </c>
      <c r="AD87" s="11" t="n">
        <v>1921</v>
      </c>
      <c r="AE87" s="11" t="n">
        <v>1159</v>
      </c>
      <c r="AF87" s="11" t="n">
        <v>762</v>
      </c>
      <c r="AG87" s="11" t="n">
        <v>0</v>
      </c>
      <c r="AH87" s="11" t="n">
        <v>0</v>
      </c>
      <c r="AI87" s="11" t="n">
        <v>0</v>
      </c>
      <c r="AJ87" s="11" t="n">
        <v>0</v>
      </c>
      <c r="AK87" s="11" t="n">
        <v>0</v>
      </c>
      <c r="AL87" s="15" t="n">
        <v>1.38</v>
      </c>
      <c r="AM87" s="11" t="n">
        <v>0</v>
      </c>
      <c r="AN87" s="11" t="n">
        <v>0</v>
      </c>
      <c r="AO87" s="11" t="n">
        <v>0</v>
      </c>
      <c r="AP87" s="11" t="n">
        <v>0</v>
      </c>
      <c r="AQ87" s="11" t="n">
        <v>0</v>
      </c>
    </row>
    <row r="88" customFormat="false" ht="16" hidden="false" customHeight="false" outlineLevel="0" collapsed="false">
      <c r="A88" s="11" t="s">
        <v>112</v>
      </c>
      <c r="B88" s="11"/>
      <c r="C88" s="11" t="n">
        <f aca="false">AL88&lt;0.5</f>
        <v>0</v>
      </c>
      <c r="D88" s="12" t="n">
        <f aca="false">COUNTIFS(S:S,S88,C:C,1)&gt;0</f>
        <v>0</v>
      </c>
      <c r="E88" s="12" t="n">
        <f aca="false">IFERROR(INDEX(LOHHLA!H:H,MATCH($S88,LOHHLA!$B:$B,0)),"na")</f>
        <v>0</v>
      </c>
      <c r="F88" s="12" t="n">
        <f aca="false">AND(D88&lt;&gt;E88,E88&lt;&gt;"na")</f>
        <v>0</v>
      </c>
      <c r="G88" s="12"/>
      <c r="H88" s="12"/>
      <c r="I88" s="13" t="str">
        <f aca="false">IFERROR(INDEX(LOHHLA!E:E,MATCH($S88,LOHHLA!$B:$B,0)),"na")</f>
        <v>            2.65</v>
      </c>
      <c r="J88" s="13" t="str">
        <f aca="false">IFERROR(INDEX(LOHHLA!F:F,MATCH($S88,LOHHLA!$B:$B,0)),"na")</f>
        <v>            2.02</v>
      </c>
      <c r="K88" s="14" t="n">
        <f aca="false">INDEX(HMFPurity!B:B,MATCH(A88,HMFPurity!A:A,0))</f>
        <v>0.82</v>
      </c>
      <c r="L88" s="15" t="n">
        <f aca="false">INDEX(HMFPurity!F:F,MATCH(A88,HMFPurity!A:A,0))</f>
        <v>2.0811</v>
      </c>
      <c r="M88" s="15" t="n">
        <f aca="false">IFERROR(INDEX(LOHHLA!I:I,MATCH($S88,LOHHLA!$B:$B,0)),"na")</f>
        <v>3.43360612</v>
      </c>
      <c r="N88" s="14" t="n">
        <f aca="false">IFERROR(INDEX(LOHHLA!J:J,MATCH($S88,LOHHLA!$B:$B,0)),"na")</f>
        <v>0.38</v>
      </c>
      <c r="O88" s="16" t="n">
        <f aca="false">COUNTIFS(A:A,A88,W:W,0)</f>
        <v>0</v>
      </c>
      <c r="P88" s="16" t="str">
        <f aca="false">INDEX(LilacQC!D:D,MATCH(A88,LilacQC!C:C,0))</f>
        <v>PASS</v>
      </c>
      <c r="Q88" s="16"/>
      <c r="R88" s="16"/>
      <c r="S88" s="17" t="str">
        <f aca="false">A88&amp;MID(X88,1,1)</f>
        <v>CRUK0015_SU_T1-R1B</v>
      </c>
      <c r="T88" s="17" t="str">
        <f aca="false">IFERROR(IF(RIGHT(X88,1)="1",INDEX(LOHHLA!C:C,MATCH(S88,LOHHLA!B:B,0)),INDEX(LOHHLA!D:D,MATCH(S88,LOHHLA!B:B,0))),"HOM")</f>
        <v>hla_b_07_02_01</v>
      </c>
      <c r="U88" s="17" t="str">
        <f aca="false">IF(T88="HOM","HOM",UPPER(MID(T88,5,1))&amp;"*"&amp;MID(T88,7,2)&amp;":"&amp;MID(T88,10,2))</f>
        <v>B*07:02</v>
      </c>
      <c r="V88" s="17" t="s">
        <v>63</v>
      </c>
      <c r="W88" s="17" t="n">
        <f aca="false">U88=V88</f>
        <v>1</v>
      </c>
      <c r="X88" s="16" t="s">
        <v>49</v>
      </c>
      <c r="Y88" s="11" t="s">
        <v>63</v>
      </c>
      <c r="Z88" s="11" t="n">
        <v>2001</v>
      </c>
      <c r="AA88" s="11" t="n">
        <v>1028</v>
      </c>
      <c r="AB88" s="11" t="n">
        <v>973</v>
      </c>
      <c r="AC88" s="11" t="n">
        <v>0</v>
      </c>
      <c r="AD88" s="11" t="n">
        <v>1894</v>
      </c>
      <c r="AE88" s="11" t="n">
        <v>985</v>
      </c>
      <c r="AF88" s="11" t="n">
        <v>909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5" t="n">
        <v>1.38</v>
      </c>
      <c r="AM88" s="11" t="n">
        <v>0</v>
      </c>
      <c r="AN88" s="11" t="n">
        <v>0</v>
      </c>
      <c r="AO88" s="11" t="n">
        <v>0</v>
      </c>
      <c r="AP88" s="11" t="n">
        <v>0</v>
      </c>
      <c r="AQ88" s="11" t="n">
        <v>0</v>
      </c>
    </row>
    <row r="89" customFormat="false" ht="16" hidden="false" customHeight="false" outlineLevel="0" collapsed="false">
      <c r="A89" s="11" t="s">
        <v>112</v>
      </c>
      <c r="B89" s="11"/>
      <c r="C89" s="11" t="n">
        <f aca="false">AL89&lt;0.5</f>
        <v>0</v>
      </c>
      <c r="D89" s="12" t="n">
        <f aca="false">COUNTIFS(S:S,S89,C:C,1)&gt;0</f>
        <v>0</v>
      </c>
      <c r="E89" s="12" t="n">
        <f aca="false">IFERROR(INDEX(LOHHLA!H:H,MATCH($S89,LOHHLA!$B:$B,0)),"na")</f>
        <v>0</v>
      </c>
      <c r="F89" s="12" t="n">
        <f aca="false">AND(D89&lt;&gt;E89,E89&lt;&gt;"na")</f>
        <v>0</v>
      </c>
      <c r="G89" s="12"/>
      <c r="H89" s="12"/>
      <c r="I89" s="13" t="str">
        <f aca="false">IFERROR(INDEX(LOHHLA!E:E,MATCH($S89,LOHHLA!$B:$B,0)),"na")</f>
        <v>            2.65</v>
      </c>
      <c r="J89" s="13" t="str">
        <f aca="false">IFERROR(INDEX(LOHHLA!F:F,MATCH($S89,LOHHLA!$B:$B,0)),"na")</f>
        <v>            2.02</v>
      </c>
      <c r="K89" s="14" t="n">
        <f aca="false">INDEX(HMFPurity!B:B,MATCH(A89,HMFPurity!A:A,0))</f>
        <v>0.82</v>
      </c>
      <c r="L89" s="15" t="n">
        <f aca="false">INDEX(HMFPurity!F:F,MATCH(A89,HMFPurity!A:A,0))</f>
        <v>2.0811</v>
      </c>
      <c r="M89" s="15" t="n">
        <f aca="false">IFERROR(INDEX(LOHHLA!I:I,MATCH($S89,LOHHLA!$B:$B,0)),"na")</f>
        <v>3.43360612</v>
      </c>
      <c r="N89" s="14" t="n">
        <f aca="false">IFERROR(INDEX(LOHHLA!J:J,MATCH($S89,LOHHLA!$B:$B,0)),"na")</f>
        <v>0.38</v>
      </c>
      <c r="O89" s="16" t="n">
        <f aca="false">COUNTIFS(A:A,A89,W:W,0)</f>
        <v>0</v>
      </c>
      <c r="P89" s="16" t="str">
        <f aca="false">INDEX(LilacQC!D:D,MATCH(A89,LilacQC!C:C,0))</f>
        <v>PASS</v>
      </c>
      <c r="Q89" s="16"/>
      <c r="R89" s="16"/>
      <c r="S89" s="17" t="str">
        <f aca="false">A89&amp;MID(X89,1,1)</f>
        <v>CRUK0015_SU_T1-R1B</v>
      </c>
      <c r="T89" s="17" t="str">
        <f aca="false">IFERROR(IF(RIGHT(X89,1)="1",INDEX(LOHHLA!C:C,MATCH(S89,LOHHLA!B:B,0)),INDEX(LOHHLA!D:D,MATCH(S89,LOHHLA!B:B,0))),"HOM")</f>
        <v>hla_b_44_02_01_01</v>
      </c>
      <c r="U89" s="17" t="str">
        <f aca="false">IF(T89="HOM","HOM",UPPER(MID(T89,5,1))&amp;"*"&amp;MID(T89,7,2)&amp;":"&amp;MID(T89,10,2))</f>
        <v>B*44:02</v>
      </c>
      <c r="V89" s="17" t="s">
        <v>92</v>
      </c>
      <c r="W89" s="17" t="n">
        <f aca="false">U89=V89</f>
        <v>1</v>
      </c>
      <c r="X89" s="16" t="s">
        <v>51</v>
      </c>
      <c r="Y89" s="11" t="s">
        <v>92</v>
      </c>
      <c r="Z89" s="11" t="n">
        <v>1766</v>
      </c>
      <c r="AA89" s="11" t="n">
        <v>789</v>
      </c>
      <c r="AB89" s="11" t="n">
        <v>977</v>
      </c>
      <c r="AC89" s="11" t="n">
        <v>0</v>
      </c>
      <c r="AD89" s="11" t="n">
        <v>1607</v>
      </c>
      <c r="AE89" s="11" t="n">
        <v>687</v>
      </c>
      <c r="AF89" s="11" t="n">
        <v>920</v>
      </c>
      <c r="AG89" s="11" t="n">
        <v>0</v>
      </c>
      <c r="AH89" s="11" t="n">
        <v>0</v>
      </c>
      <c r="AI89" s="11" t="n">
        <v>0</v>
      </c>
      <c r="AJ89" s="11" t="n">
        <v>0</v>
      </c>
      <c r="AK89" s="11" t="n">
        <v>0</v>
      </c>
      <c r="AL89" s="15" t="n">
        <v>1.08</v>
      </c>
      <c r="AM89" s="11" t="n">
        <v>0</v>
      </c>
      <c r="AN89" s="11" t="n">
        <v>0</v>
      </c>
      <c r="AO89" s="11" t="n">
        <v>0</v>
      </c>
      <c r="AP89" s="11" t="n">
        <v>0</v>
      </c>
      <c r="AQ89" s="11" t="n">
        <v>0</v>
      </c>
    </row>
    <row r="90" customFormat="false" ht="16" hidden="false" customHeight="false" outlineLevel="0" collapsed="false">
      <c r="A90" s="11" t="s">
        <v>112</v>
      </c>
      <c r="B90" s="11"/>
      <c r="C90" s="11" t="n">
        <f aca="false">AL90&lt;0.5</f>
        <v>0</v>
      </c>
      <c r="D90" s="12" t="n">
        <f aca="false">COUNTIFS(S:S,S90,C:C,1)&gt;0</f>
        <v>0</v>
      </c>
      <c r="E90" s="12" t="n">
        <f aca="false">IFERROR(INDEX(LOHHLA!H:H,MATCH($S90,LOHHLA!$B:$B,0)),"na")</f>
        <v>0</v>
      </c>
      <c r="F90" s="12" t="n">
        <f aca="false">AND(D90&lt;&gt;E90,E90&lt;&gt;"na")</f>
        <v>0</v>
      </c>
      <c r="G90" s="12"/>
      <c r="H90" s="12"/>
      <c r="I90" s="13" t="str">
        <f aca="false">IFERROR(INDEX(LOHHLA!E:E,MATCH($S90,LOHHLA!$B:$B,0)),"na")</f>
        <v>            2.23</v>
      </c>
      <c r="J90" s="13" t="str">
        <f aca="false">IFERROR(INDEX(LOHHLA!F:F,MATCH($S90,LOHHLA!$B:$B,0)),"na")</f>
        <v>            2.61</v>
      </c>
      <c r="K90" s="14" t="n">
        <f aca="false">INDEX(HMFPurity!B:B,MATCH(A90,HMFPurity!A:A,0))</f>
        <v>0.82</v>
      </c>
      <c r="L90" s="15" t="n">
        <f aca="false">INDEX(HMFPurity!F:F,MATCH(A90,HMFPurity!A:A,0))</f>
        <v>2.0811</v>
      </c>
      <c r="M90" s="15" t="n">
        <f aca="false">IFERROR(INDEX(LOHHLA!I:I,MATCH($S90,LOHHLA!$B:$B,0)),"na")</f>
        <v>3.43360612</v>
      </c>
      <c r="N90" s="14" t="n">
        <f aca="false">IFERROR(INDEX(LOHHLA!J:J,MATCH($S90,LOHHLA!$B:$B,0)),"na")</f>
        <v>0.38</v>
      </c>
      <c r="O90" s="16" t="n">
        <f aca="false">COUNTIFS(A:A,A90,W:W,0)</f>
        <v>0</v>
      </c>
      <c r="P90" s="16" t="str">
        <f aca="false">INDEX(LilacQC!D:D,MATCH(A90,LilacQC!C:C,0))</f>
        <v>PASS</v>
      </c>
      <c r="Q90" s="16"/>
      <c r="R90" s="16"/>
      <c r="S90" s="17" t="str">
        <f aca="false">A90&amp;MID(X90,1,1)</f>
        <v>CRUK0015_SU_T1-R1C</v>
      </c>
      <c r="T90" s="17" t="str">
        <f aca="false">IFERROR(IF(RIGHT(X90,1)="1",INDEX(LOHHLA!C:C,MATCH(S90,LOHHLA!B:B,0)),INDEX(LOHHLA!D:D,MATCH(S90,LOHHLA!B:B,0))),"HOM")</f>
        <v>hla_c_05_01_01_02</v>
      </c>
      <c r="U90" s="17" t="str">
        <f aca="false">IF(T90="HOM","HOM",UPPER(MID(T90,5,1))&amp;"*"&amp;MID(T90,7,2)&amp;":"&amp;MID(T90,10,2))</f>
        <v>C*05:01</v>
      </c>
      <c r="V90" s="17" t="s">
        <v>113</v>
      </c>
      <c r="W90" s="17" t="n">
        <f aca="false">U90=V90</f>
        <v>1</v>
      </c>
      <c r="X90" s="16" t="s">
        <v>52</v>
      </c>
      <c r="Y90" s="11" t="s">
        <v>113</v>
      </c>
      <c r="Z90" s="11" t="n">
        <v>1615</v>
      </c>
      <c r="AA90" s="11" t="n">
        <v>1205</v>
      </c>
      <c r="AB90" s="11" t="n">
        <v>410</v>
      </c>
      <c r="AC90" s="11" t="n">
        <v>0</v>
      </c>
      <c r="AD90" s="11" t="n">
        <v>1450</v>
      </c>
      <c r="AE90" s="11" t="n">
        <v>1110</v>
      </c>
      <c r="AF90" s="11" t="n">
        <v>340</v>
      </c>
      <c r="AG90" s="11" t="n">
        <v>0</v>
      </c>
      <c r="AH90" s="11" t="n">
        <v>0</v>
      </c>
      <c r="AI90" s="11" t="n">
        <v>0</v>
      </c>
      <c r="AJ90" s="11" t="n">
        <v>0</v>
      </c>
      <c r="AK90" s="11" t="n">
        <v>0</v>
      </c>
      <c r="AL90" s="15" t="n">
        <v>1.08</v>
      </c>
      <c r="AM90" s="11" t="n">
        <v>0</v>
      </c>
      <c r="AN90" s="11" t="n">
        <v>0</v>
      </c>
      <c r="AO90" s="11" t="n">
        <v>0</v>
      </c>
      <c r="AP90" s="11" t="n">
        <v>0</v>
      </c>
      <c r="AQ90" s="11" t="n">
        <v>0</v>
      </c>
    </row>
    <row r="91" customFormat="false" ht="16" hidden="false" customHeight="false" outlineLevel="0" collapsed="false">
      <c r="A91" s="11" t="s">
        <v>112</v>
      </c>
      <c r="B91" s="11"/>
      <c r="C91" s="11" t="n">
        <f aca="false">AL91&lt;0.5</f>
        <v>0</v>
      </c>
      <c r="D91" s="12" t="n">
        <f aca="false">COUNTIFS(S:S,S91,C:C,1)&gt;0</f>
        <v>0</v>
      </c>
      <c r="E91" s="12" t="n">
        <f aca="false">IFERROR(INDEX(LOHHLA!H:H,MATCH($S91,LOHHLA!$B:$B,0)),"na")</f>
        <v>0</v>
      </c>
      <c r="F91" s="12" t="n">
        <f aca="false">AND(D91&lt;&gt;E91,E91&lt;&gt;"na")</f>
        <v>0</v>
      </c>
      <c r="G91" s="12"/>
      <c r="H91" s="12"/>
      <c r="I91" s="13" t="str">
        <f aca="false">IFERROR(INDEX(LOHHLA!E:E,MATCH($S91,LOHHLA!$B:$B,0)),"na")</f>
        <v>            2.23</v>
      </c>
      <c r="J91" s="13" t="str">
        <f aca="false">IFERROR(INDEX(LOHHLA!F:F,MATCH($S91,LOHHLA!$B:$B,0)),"na")</f>
        <v>            2.61</v>
      </c>
      <c r="K91" s="14" t="n">
        <f aca="false">INDEX(HMFPurity!B:B,MATCH(A91,HMFPurity!A:A,0))</f>
        <v>0.82</v>
      </c>
      <c r="L91" s="15" t="n">
        <f aca="false">INDEX(HMFPurity!F:F,MATCH(A91,HMFPurity!A:A,0))</f>
        <v>2.0811</v>
      </c>
      <c r="M91" s="15" t="n">
        <f aca="false">IFERROR(INDEX(LOHHLA!I:I,MATCH($S91,LOHHLA!$B:$B,0)),"na")</f>
        <v>3.43360612</v>
      </c>
      <c r="N91" s="14" t="n">
        <f aca="false">IFERROR(INDEX(LOHHLA!J:J,MATCH($S91,LOHHLA!$B:$B,0)),"na")</f>
        <v>0.38</v>
      </c>
      <c r="O91" s="16" t="n">
        <f aca="false">COUNTIFS(A:A,A91,W:W,0)</f>
        <v>0</v>
      </c>
      <c r="P91" s="16" t="str">
        <f aca="false">INDEX(LilacQC!D:D,MATCH(A91,LilacQC!C:C,0))</f>
        <v>PASS</v>
      </c>
      <c r="Q91" s="16"/>
      <c r="R91" s="16"/>
      <c r="S91" s="17" t="str">
        <f aca="false">A91&amp;MID(X91,1,1)</f>
        <v>CRUK0015_SU_T1-R1C</v>
      </c>
      <c r="T91" s="17" t="str">
        <f aca="false">IFERROR(IF(RIGHT(X91,1)="1",INDEX(LOHHLA!C:C,MATCH(S91,LOHHLA!B:B,0)),INDEX(LOHHLA!D:D,MATCH(S91,LOHHLA!B:B,0))),"HOM")</f>
        <v>hla_c_07_02_01_03</v>
      </c>
      <c r="U91" s="17" t="str">
        <f aca="false">IF(T91="HOM","HOM",UPPER(MID(T91,5,1))&amp;"*"&amp;MID(T91,7,2)&amp;":"&amp;MID(T91,10,2))</f>
        <v>C*07:02</v>
      </c>
      <c r="V91" s="17" t="s">
        <v>66</v>
      </c>
      <c r="W91" s="17" t="n">
        <f aca="false">U91=V91</f>
        <v>1</v>
      </c>
      <c r="X91" s="16" t="s">
        <v>54</v>
      </c>
      <c r="Y91" s="11" t="s">
        <v>66</v>
      </c>
      <c r="Z91" s="11" t="n">
        <v>1888</v>
      </c>
      <c r="AA91" s="11" t="n">
        <v>1475</v>
      </c>
      <c r="AB91" s="11" t="n">
        <v>413</v>
      </c>
      <c r="AC91" s="11" t="n">
        <v>0</v>
      </c>
      <c r="AD91" s="11" t="n">
        <v>1847</v>
      </c>
      <c r="AE91" s="11" t="n">
        <v>1477</v>
      </c>
      <c r="AF91" s="11" t="n">
        <v>370</v>
      </c>
      <c r="AG91" s="11" t="n">
        <v>0</v>
      </c>
      <c r="AH91" s="11" t="n">
        <v>0</v>
      </c>
      <c r="AI91" s="11" t="n">
        <v>0</v>
      </c>
      <c r="AJ91" s="11" t="n">
        <v>0</v>
      </c>
      <c r="AK91" s="11" t="n">
        <v>0</v>
      </c>
      <c r="AL91" s="15" t="n">
        <v>1.38</v>
      </c>
      <c r="AM91" s="11" t="n">
        <v>0</v>
      </c>
      <c r="AN91" s="11" t="n">
        <v>0</v>
      </c>
      <c r="AO91" s="11" t="n">
        <v>0</v>
      </c>
      <c r="AP91" s="11" t="n">
        <v>0</v>
      </c>
      <c r="AQ91" s="11" t="n">
        <v>0</v>
      </c>
    </row>
    <row r="92" customFormat="false" ht="16" hidden="false" customHeight="false" outlineLevel="0" collapsed="false">
      <c r="A92" s="11" t="s">
        <v>114</v>
      </c>
      <c r="B92" s="11"/>
      <c r="C92" s="11" t="n">
        <f aca="false">AL92&lt;0.5</f>
        <v>0</v>
      </c>
      <c r="D92" s="12" t="n">
        <f aca="false">COUNTIFS(S:S,S92,C:C,1)&gt;0</f>
        <v>0</v>
      </c>
      <c r="E92" s="12" t="str">
        <f aca="false">IFERROR(INDEX(LOHHLA!H:H,MATCH($S92,LOHHLA!$B:$B,0)),"na")</f>
        <v>na</v>
      </c>
      <c r="F92" s="12" t="n">
        <f aca="false">AND(D92&lt;&gt;E92,E92&lt;&gt;"na")</f>
        <v>0</v>
      </c>
      <c r="G92" s="12"/>
      <c r="H92" s="12"/>
      <c r="I92" s="13" t="str">
        <f aca="false">IFERROR(INDEX(LOHHLA!E:E,MATCH($S92,LOHHLA!$B:$B,0)),"na")</f>
        <v>na</v>
      </c>
      <c r="J92" s="13" t="str">
        <f aca="false">IFERROR(INDEX(LOHHLA!F:F,MATCH($S92,LOHHLA!$B:$B,0)),"na")</f>
        <v>na</v>
      </c>
      <c r="K92" s="14" t="n">
        <f aca="false">INDEX(HMFPurity!B:B,MATCH(A92,HMFPurity!A:A,0))</f>
        <v>0.4</v>
      </c>
      <c r="L92" s="15" t="n">
        <f aca="false">INDEX(HMFPurity!F:F,MATCH(A92,HMFPurity!A:A,0))</f>
        <v>2.56</v>
      </c>
      <c r="M92" s="15" t="str">
        <f aca="false">IFERROR(INDEX(LOHHLA!I:I,MATCH($S92,LOHHLA!$B:$B,0)),"na")</f>
        <v>na</v>
      </c>
      <c r="N92" s="14" t="str">
        <f aca="false">IFERROR(INDEX(LOHHLA!J:J,MATCH($S92,LOHHLA!$B:$B,0)),"na")</f>
        <v>na</v>
      </c>
      <c r="O92" s="16" t="n">
        <f aca="false">COUNTIFS(A:A,A92,W:W,0)</f>
        <v>0</v>
      </c>
      <c r="P92" s="16" t="str">
        <f aca="false">INDEX(LilacQC!D:D,MATCH(A92,LilacQC!C:C,0))</f>
        <v>PASS</v>
      </c>
      <c r="Q92" s="16"/>
      <c r="R92" s="16"/>
      <c r="S92" s="17" t="str">
        <f aca="false">A92&amp;MID(X92,1,1)</f>
        <v>CRUK0016_SU_T1-R1A</v>
      </c>
      <c r="T92" s="17" t="str">
        <f aca="false">IFERROR(IF(RIGHT(X92,1)="1",INDEX(LOHHLA!C:C,MATCH(S92,LOHHLA!B:B,0)),INDEX(LOHHLA!D:D,MATCH(S92,LOHHLA!B:B,0))),"HOM")</f>
        <v>HOM</v>
      </c>
      <c r="U92" s="17" t="str">
        <f aca="false">IF(T92="HOM","HOM",UPPER(MID(T92,5,1))&amp;"*"&amp;MID(T92,7,2)&amp;":"&amp;MID(T92,10,2))</f>
        <v>HOM</v>
      </c>
      <c r="V92" s="17" t="s">
        <v>48</v>
      </c>
      <c r="W92" s="17" t="n">
        <f aca="false">U92=V92</f>
        <v>1</v>
      </c>
      <c r="X92" s="16" t="s">
        <v>45</v>
      </c>
      <c r="Y92" s="11" t="s">
        <v>86</v>
      </c>
      <c r="Z92" s="11" t="n">
        <v>2420</v>
      </c>
      <c r="AA92" s="11" t="n">
        <v>2247</v>
      </c>
      <c r="AB92" s="11" t="n">
        <v>173</v>
      </c>
      <c r="AC92" s="11" t="n">
        <v>0</v>
      </c>
      <c r="AD92" s="11" t="n">
        <v>6770</v>
      </c>
      <c r="AE92" s="11" t="n">
        <v>6358</v>
      </c>
      <c r="AF92" s="11" t="n">
        <v>412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5" t="n">
        <v>1.93</v>
      </c>
      <c r="AM92" s="11" t="n">
        <v>0</v>
      </c>
      <c r="AN92" s="11" t="n">
        <v>0</v>
      </c>
      <c r="AO92" s="11" t="n">
        <v>0</v>
      </c>
      <c r="AP92" s="11" t="n">
        <v>0</v>
      </c>
      <c r="AQ92" s="11" t="n">
        <v>0</v>
      </c>
    </row>
    <row r="93" customFormat="false" ht="16" hidden="false" customHeight="false" outlineLevel="0" collapsed="false">
      <c r="A93" s="11" t="s">
        <v>114</v>
      </c>
      <c r="B93" s="11"/>
      <c r="C93" s="11" t="n">
        <f aca="false">AL93&lt;0.5</f>
        <v>0</v>
      </c>
      <c r="D93" s="12" t="n">
        <f aca="false">COUNTIFS(S:S,S93,C:C,1)&gt;0</f>
        <v>0</v>
      </c>
      <c r="E93" s="12" t="str">
        <f aca="false">IFERROR(INDEX(LOHHLA!H:H,MATCH($S93,LOHHLA!$B:$B,0)),"na")</f>
        <v>na</v>
      </c>
      <c r="F93" s="12" t="n">
        <f aca="false">AND(D93&lt;&gt;E93,E93&lt;&gt;"na")</f>
        <v>0</v>
      </c>
      <c r="G93" s="12"/>
      <c r="H93" s="12"/>
      <c r="I93" s="13" t="str">
        <f aca="false">IFERROR(INDEX(LOHHLA!E:E,MATCH($S93,LOHHLA!$B:$B,0)),"na")</f>
        <v>na</v>
      </c>
      <c r="J93" s="13" t="str">
        <f aca="false">IFERROR(INDEX(LOHHLA!F:F,MATCH($S93,LOHHLA!$B:$B,0)),"na")</f>
        <v>na</v>
      </c>
      <c r="K93" s="14" t="n">
        <f aca="false">INDEX(HMFPurity!B:B,MATCH(A93,HMFPurity!A:A,0))</f>
        <v>0.4</v>
      </c>
      <c r="L93" s="15" t="n">
        <f aca="false">INDEX(HMFPurity!F:F,MATCH(A93,HMFPurity!A:A,0))</f>
        <v>2.56</v>
      </c>
      <c r="M93" s="15" t="str">
        <f aca="false">IFERROR(INDEX(LOHHLA!I:I,MATCH($S93,LOHHLA!$B:$B,0)),"na")</f>
        <v>na</v>
      </c>
      <c r="N93" s="14" t="str">
        <f aca="false">IFERROR(INDEX(LOHHLA!J:J,MATCH($S93,LOHHLA!$B:$B,0)),"na")</f>
        <v>na</v>
      </c>
      <c r="O93" s="16" t="n">
        <f aca="false">COUNTIFS(A:A,A93,W:W,0)</f>
        <v>0</v>
      </c>
      <c r="P93" s="16" t="str">
        <f aca="false">INDEX(LilacQC!D:D,MATCH(A93,LilacQC!C:C,0))</f>
        <v>PASS</v>
      </c>
      <c r="Q93" s="16"/>
      <c r="R93" s="16"/>
      <c r="S93" s="17" t="str">
        <f aca="false">A93&amp;MID(X93,1,1)</f>
        <v>CRUK0016_SU_T1-R1A</v>
      </c>
      <c r="T93" s="17" t="str">
        <f aca="false">IFERROR(IF(RIGHT(X93,1)="1",INDEX(LOHHLA!C:C,MATCH(S93,LOHHLA!B:B,0)),INDEX(LOHHLA!D:D,MATCH(S93,LOHHLA!B:B,0))),"HOM")</f>
        <v>HOM</v>
      </c>
      <c r="U93" s="17" t="str">
        <f aca="false">IF(T93="HOM","HOM",UPPER(MID(T93,5,1))&amp;"*"&amp;MID(T93,7,2)&amp;":"&amp;MID(T93,10,2))</f>
        <v>HOM</v>
      </c>
      <c r="V93" s="17" t="s">
        <v>48</v>
      </c>
      <c r="W93" s="17" t="n">
        <f aca="false">U93=V93</f>
        <v>1</v>
      </c>
      <c r="X93" s="16" t="s">
        <v>47</v>
      </c>
      <c r="Y93" s="11" t="s">
        <v>86</v>
      </c>
      <c r="Z93" s="11" t="n">
        <v>2421</v>
      </c>
      <c r="AA93" s="11" t="n">
        <v>2248</v>
      </c>
      <c r="AB93" s="11" t="n">
        <v>173</v>
      </c>
      <c r="AC93" s="11" t="n">
        <v>0</v>
      </c>
      <c r="AD93" s="11" t="n">
        <v>6770</v>
      </c>
      <c r="AE93" s="11" t="n">
        <v>6358</v>
      </c>
      <c r="AF93" s="11" t="n">
        <v>412</v>
      </c>
      <c r="AG93" s="11" t="n">
        <v>0</v>
      </c>
      <c r="AH93" s="11" t="n">
        <v>0</v>
      </c>
      <c r="AI93" s="11" t="n">
        <v>0</v>
      </c>
      <c r="AJ93" s="11" t="n">
        <v>0</v>
      </c>
      <c r="AK93" s="11" t="n">
        <v>0</v>
      </c>
      <c r="AL93" s="15" t="n">
        <v>0.85</v>
      </c>
      <c r="AM93" s="11" t="n">
        <v>0</v>
      </c>
      <c r="AN93" s="11" t="n">
        <v>0</v>
      </c>
      <c r="AO93" s="11" t="n">
        <v>0</v>
      </c>
      <c r="AP93" s="11" t="n">
        <v>0</v>
      </c>
      <c r="AQ93" s="11" t="n">
        <v>0</v>
      </c>
    </row>
    <row r="94" customFormat="false" ht="16" hidden="false" customHeight="false" outlineLevel="0" collapsed="false">
      <c r="A94" s="11" t="s">
        <v>114</v>
      </c>
      <c r="B94" s="11"/>
      <c r="C94" s="11" t="n">
        <f aca="false">AL94&lt;0.5</f>
        <v>0</v>
      </c>
      <c r="D94" s="12" t="n">
        <f aca="false">COUNTIFS(S:S,S94,C:C,1)&gt;0</f>
        <v>1</v>
      </c>
      <c r="E94" s="12" t="n">
        <f aca="false">IFERROR(INDEX(LOHHLA!H:H,MATCH($S94,LOHHLA!$B:$B,0)),"na")</f>
        <v>1</v>
      </c>
      <c r="F94" s="12" t="n">
        <f aca="false">AND(D94&lt;&gt;E94,E94&lt;&gt;"na")</f>
        <v>0</v>
      </c>
      <c r="G94" s="12"/>
      <c r="H94" s="12"/>
      <c r="I94" s="13" t="str">
        <f aca="false">IFERROR(INDEX(LOHHLA!E:E,MATCH($S94,LOHHLA!$B:$B,0)),"na")</f>
        <v>            2.12</v>
      </c>
      <c r="J94" s="13" t="str">
        <f aca="false">IFERROR(INDEX(LOHHLA!F:F,MATCH($S94,LOHHLA!$B:$B,0)),"na")</f>
        <v>          (0.04)</v>
      </c>
      <c r="K94" s="14" t="n">
        <f aca="false">INDEX(HMFPurity!B:B,MATCH(A94,HMFPurity!A:A,0))</f>
        <v>0.4</v>
      </c>
      <c r="L94" s="15" t="n">
        <f aca="false">INDEX(HMFPurity!F:F,MATCH(A94,HMFPurity!A:A,0))</f>
        <v>2.56</v>
      </c>
      <c r="M94" s="15" t="n">
        <f aca="false">IFERROR(INDEX(LOHHLA!I:I,MATCH($S94,LOHHLA!$B:$B,0)),"na")</f>
        <v>2.778118464</v>
      </c>
      <c r="N94" s="14" t="n">
        <f aca="false">IFERROR(INDEX(LOHHLA!J:J,MATCH($S94,LOHHLA!$B:$B,0)),"na")</f>
        <v>0.37</v>
      </c>
      <c r="O94" s="16" t="n">
        <f aca="false">COUNTIFS(A:A,A94,W:W,0)</f>
        <v>0</v>
      </c>
      <c r="P94" s="16" t="str">
        <f aca="false">INDEX(LilacQC!D:D,MATCH(A94,LilacQC!C:C,0))</f>
        <v>PASS</v>
      </c>
      <c r="Q94" s="16"/>
      <c r="R94" s="16"/>
      <c r="S94" s="17" t="str">
        <f aca="false">A94&amp;MID(X94,1,1)</f>
        <v>CRUK0016_SU_T1-R1B</v>
      </c>
      <c r="T94" s="17" t="str">
        <f aca="false">IFERROR(IF(RIGHT(X94,1)="1",INDEX(LOHHLA!C:C,MATCH(S94,LOHHLA!B:B,0)),INDEX(LOHHLA!D:D,MATCH(S94,LOHHLA!B:B,0))),"HOM")</f>
        <v>hla_b_14_02_01</v>
      </c>
      <c r="U94" s="17" t="str">
        <f aca="false">IF(T94="HOM","HOM",UPPER(MID(T94,5,1))&amp;"*"&amp;MID(T94,7,2)&amp;":"&amp;MID(T94,10,2))</f>
        <v>B*14:02</v>
      </c>
      <c r="V94" s="17" t="s">
        <v>77</v>
      </c>
      <c r="W94" s="17" t="n">
        <f aca="false">U94=V94</f>
        <v>1</v>
      </c>
      <c r="X94" s="16" t="s">
        <v>49</v>
      </c>
      <c r="Y94" s="11" t="s">
        <v>77</v>
      </c>
      <c r="Z94" s="11" t="n">
        <v>2237</v>
      </c>
      <c r="AA94" s="11" t="n">
        <v>1499</v>
      </c>
      <c r="AB94" s="11" t="n">
        <v>738</v>
      </c>
      <c r="AC94" s="11" t="n">
        <v>0</v>
      </c>
      <c r="AD94" s="11" t="n">
        <v>3275</v>
      </c>
      <c r="AE94" s="11" t="n">
        <v>2399</v>
      </c>
      <c r="AF94" s="11" t="n">
        <v>876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5" t="n">
        <v>1.98</v>
      </c>
      <c r="AM94" s="11" t="n">
        <v>0</v>
      </c>
      <c r="AN94" s="11" t="n">
        <v>0</v>
      </c>
      <c r="AO94" s="11" t="n">
        <v>0</v>
      </c>
      <c r="AP94" s="11" t="n">
        <v>0</v>
      </c>
      <c r="AQ94" s="11" t="n">
        <v>0</v>
      </c>
    </row>
    <row r="95" customFormat="false" ht="16" hidden="false" customHeight="false" outlineLevel="0" collapsed="false">
      <c r="A95" s="11" t="s">
        <v>114</v>
      </c>
      <c r="B95" s="11"/>
      <c r="C95" s="11" t="n">
        <f aca="false">AL95&lt;0.5</f>
        <v>1</v>
      </c>
      <c r="D95" s="12" t="n">
        <f aca="false">COUNTIFS(S:S,S95,C:C,1)&gt;0</f>
        <v>1</v>
      </c>
      <c r="E95" s="12" t="n">
        <f aca="false">IFERROR(INDEX(LOHHLA!H:H,MATCH($S95,LOHHLA!$B:$B,0)),"na")</f>
        <v>1</v>
      </c>
      <c r="F95" s="12" t="n">
        <f aca="false">AND(D95&lt;&gt;E95,E95&lt;&gt;"na")</f>
        <v>0</v>
      </c>
      <c r="G95" s="12"/>
      <c r="H95" s="12"/>
      <c r="I95" s="13" t="str">
        <f aca="false">IFERROR(INDEX(LOHHLA!E:E,MATCH($S95,LOHHLA!$B:$B,0)),"na")</f>
        <v>            2.12</v>
      </c>
      <c r="J95" s="13" t="str">
        <f aca="false">IFERROR(INDEX(LOHHLA!F:F,MATCH($S95,LOHHLA!$B:$B,0)),"na")</f>
        <v>          (0.04)</v>
      </c>
      <c r="K95" s="14" t="n">
        <f aca="false">INDEX(HMFPurity!B:B,MATCH(A95,HMFPurity!A:A,0))</f>
        <v>0.4</v>
      </c>
      <c r="L95" s="15" t="n">
        <f aca="false">INDEX(HMFPurity!F:F,MATCH(A95,HMFPurity!A:A,0))</f>
        <v>2.56</v>
      </c>
      <c r="M95" s="15" t="n">
        <f aca="false">IFERROR(INDEX(LOHHLA!I:I,MATCH($S95,LOHHLA!$B:$B,0)),"na")</f>
        <v>2.778118464</v>
      </c>
      <c r="N95" s="14" t="n">
        <f aca="false">IFERROR(INDEX(LOHHLA!J:J,MATCH($S95,LOHHLA!$B:$B,0)),"na")</f>
        <v>0.37</v>
      </c>
      <c r="O95" s="16" t="n">
        <f aca="false">COUNTIFS(A:A,A95,W:W,0)</f>
        <v>0</v>
      </c>
      <c r="P95" s="16" t="str">
        <f aca="false">INDEX(LilacQC!D:D,MATCH(A95,LilacQC!C:C,0))</f>
        <v>PASS</v>
      </c>
      <c r="Q95" s="16"/>
      <c r="R95" s="16"/>
      <c r="S95" s="17" t="str">
        <f aca="false">A95&amp;MID(X95,1,1)</f>
        <v>CRUK0016_SU_T1-R1B</v>
      </c>
      <c r="T95" s="17" t="str">
        <f aca="false">IFERROR(IF(RIGHT(X95,1)="1",INDEX(LOHHLA!C:C,MATCH(S95,LOHHLA!B:B,0)),INDEX(LOHHLA!D:D,MATCH(S95,LOHHLA!B:B,0))),"HOM")</f>
        <v>hla_b_35_01_01_01</v>
      </c>
      <c r="U95" s="17" t="str">
        <f aca="false">IF(T95="HOM","HOM",UPPER(MID(T95,5,1))&amp;"*"&amp;MID(T95,7,2)&amp;":"&amp;MID(T95,10,2))</f>
        <v>B*35:01</v>
      </c>
      <c r="V95" s="17" t="s">
        <v>64</v>
      </c>
      <c r="W95" s="17" t="n">
        <f aca="false">U95=V95</f>
        <v>1</v>
      </c>
      <c r="X95" s="16" t="s">
        <v>51</v>
      </c>
      <c r="Y95" s="11" t="s">
        <v>64</v>
      </c>
      <c r="Z95" s="11" t="n">
        <v>2069</v>
      </c>
      <c r="AA95" s="11" t="n">
        <v>1325</v>
      </c>
      <c r="AB95" s="11" t="n">
        <v>744</v>
      </c>
      <c r="AC95" s="11" t="n">
        <v>0</v>
      </c>
      <c r="AD95" s="11" t="n">
        <v>1766</v>
      </c>
      <c r="AE95" s="11" t="n">
        <v>893</v>
      </c>
      <c r="AF95" s="11" t="n">
        <v>873</v>
      </c>
      <c r="AG95" s="11" t="n">
        <v>0</v>
      </c>
      <c r="AH95" s="11" t="n">
        <v>0</v>
      </c>
      <c r="AI95" s="11" t="n">
        <v>0</v>
      </c>
      <c r="AJ95" s="11" t="n">
        <v>0</v>
      </c>
      <c r="AK95" s="11" t="n">
        <v>0</v>
      </c>
      <c r="AL95" s="15" t="n">
        <v>0</v>
      </c>
      <c r="AM95" s="11" t="n">
        <v>0</v>
      </c>
      <c r="AN95" s="11" t="n">
        <v>0</v>
      </c>
      <c r="AO95" s="11" t="n">
        <v>0</v>
      </c>
      <c r="AP95" s="11" t="n">
        <v>0</v>
      </c>
      <c r="AQ95" s="11" t="n">
        <v>0</v>
      </c>
    </row>
    <row r="96" customFormat="false" ht="16" hidden="false" customHeight="false" outlineLevel="0" collapsed="false">
      <c r="A96" s="11" t="s">
        <v>114</v>
      </c>
      <c r="B96" s="11"/>
      <c r="C96" s="11" t="n">
        <f aca="false">AL96&lt;0.5</f>
        <v>1</v>
      </c>
      <c r="D96" s="12" t="n">
        <f aca="false">COUNTIFS(S:S,S96,C:C,1)&gt;0</f>
        <v>1</v>
      </c>
      <c r="E96" s="12" t="n">
        <f aca="false">IFERROR(INDEX(LOHHLA!H:H,MATCH($S96,LOHHLA!$B:$B,0)),"na")</f>
        <v>1</v>
      </c>
      <c r="F96" s="12" t="n">
        <f aca="false">AND(D96&lt;&gt;E96,E96&lt;&gt;"na")</f>
        <v>0</v>
      </c>
      <c r="G96" s="12"/>
      <c r="H96" s="12"/>
      <c r="I96" s="13" t="str">
        <f aca="false">IFERROR(INDEX(LOHHLA!E:E,MATCH($S96,LOHHLA!$B:$B,0)),"na")</f>
        <v>            0.09</v>
      </c>
      <c r="J96" s="13" t="str">
        <f aca="false">IFERROR(INDEX(LOHHLA!F:F,MATCH($S96,LOHHLA!$B:$B,0)),"na")</f>
        <v>            2.08</v>
      </c>
      <c r="K96" s="14" t="n">
        <f aca="false">INDEX(HMFPurity!B:B,MATCH(A96,HMFPurity!A:A,0))</f>
        <v>0.4</v>
      </c>
      <c r="L96" s="15" t="n">
        <f aca="false">INDEX(HMFPurity!F:F,MATCH(A96,HMFPurity!A:A,0))</f>
        <v>2.56</v>
      </c>
      <c r="M96" s="15" t="n">
        <f aca="false">IFERROR(INDEX(LOHHLA!I:I,MATCH($S96,LOHHLA!$B:$B,0)),"na")</f>
        <v>2.778118464</v>
      </c>
      <c r="N96" s="14" t="n">
        <f aca="false">IFERROR(INDEX(LOHHLA!J:J,MATCH($S96,LOHHLA!$B:$B,0)),"na")</f>
        <v>0.37</v>
      </c>
      <c r="O96" s="16" t="n">
        <f aca="false">COUNTIFS(A:A,A96,W:W,0)</f>
        <v>0</v>
      </c>
      <c r="P96" s="16" t="str">
        <f aca="false">INDEX(LilacQC!D:D,MATCH(A96,LilacQC!C:C,0))</f>
        <v>PASS</v>
      </c>
      <c r="Q96" s="16"/>
      <c r="R96" s="16"/>
      <c r="S96" s="17" t="str">
        <f aca="false">A96&amp;MID(X96,1,1)</f>
        <v>CRUK0016_SU_T1-R1C</v>
      </c>
      <c r="T96" s="17" t="str">
        <f aca="false">IFERROR(IF(RIGHT(X96,1)="1",INDEX(LOHHLA!C:C,MATCH(S96,LOHHLA!B:B,0)),INDEX(LOHHLA!D:D,MATCH(S96,LOHHLA!B:B,0))),"HOM")</f>
        <v>hla_c_04_01_01_01</v>
      </c>
      <c r="U96" s="17" t="str">
        <f aca="false">IF(T96="HOM","HOM",UPPER(MID(T96,5,1))&amp;"*"&amp;MID(T96,7,2)&amp;":"&amp;MID(T96,10,2))</f>
        <v>C*04:01</v>
      </c>
      <c r="V96" s="17" t="s">
        <v>65</v>
      </c>
      <c r="W96" s="17" t="n">
        <f aca="false">U96=V96</f>
        <v>1</v>
      </c>
      <c r="X96" s="16" t="s">
        <v>52</v>
      </c>
      <c r="Y96" s="11" t="s">
        <v>65</v>
      </c>
      <c r="Z96" s="11" t="n">
        <v>1897</v>
      </c>
      <c r="AA96" s="11" t="n">
        <v>843</v>
      </c>
      <c r="AB96" s="11" t="n">
        <v>1054</v>
      </c>
      <c r="AC96" s="11" t="n">
        <v>0</v>
      </c>
      <c r="AD96" s="11" t="n">
        <v>1889</v>
      </c>
      <c r="AE96" s="11" t="n">
        <v>603</v>
      </c>
      <c r="AF96" s="11" t="n">
        <v>1286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5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11" t="n">
        <v>0</v>
      </c>
    </row>
    <row r="97" customFormat="false" ht="16" hidden="false" customHeight="false" outlineLevel="0" collapsed="false">
      <c r="A97" s="11" t="s">
        <v>114</v>
      </c>
      <c r="B97" s="11"/>
      <c r="C97" s="11" t="n">
        <f aca="false">AL97&lt;0.5</f>
        <v>0</v>
      </c>
      <c r="D97" s="12" t="n">
        <f aca="false">COUNTIFS(S:S,S97,C:C,1)&gt;0</f>
        <v>1</v>
      </c>
      <c r="E97" s="12" t="n">
        <f aca="false">IFERROR(INDEX(LOHHLA!H:H,MATCH($S97,LOHHLA!$B:$B,0)),"na")</f>
        <v>1</v>
      </c>
      <c r="F97" s="12" t="n">
        <f aca="false">AND(D97&lt;&gt;E97,E97&lt;&gt;"na")</f>
        <v>0</v>
      </c>
      <c r="G97" s="12"/>
      <c r="H97" s="12"/>
      <c r="I97" s="13" t="str">
        <f aca="false">IFERROR(INDEX(LOHHLA!E:E,MATCH($S97,LOHHLA!$B:$B,0)),"na")</f>
        <v>            0.09</v>
      </c>
      <c r="J97" s="13" t="str">
        <f aca="false">IFERROR(INDEX(LOHHLA!F:F,MATCH($S97,LOHHLA!$B:$B,0)),"na")</f>
        <v>            2.08</v>
      </c>
      <c r="K97" s="14" t="n">
        <f aca="false">INDEX(HMFPurity!B:B,MATCH(A97,HMFPurity!A:A,0))</f>
        <v>0.4</v>
      </c>
      <c r="L97" s="15" t="n">
        <f aca="false">INDEX(HMFPurity!F:F,MATCH(A97,HMFPurity!A:A,0))</f>
        <v>2.56</v>
      </c>
      <c r="M97" s="15" t="n">
        <f aca="false">IFERROR(INDEX(LOHHLA!I:I,MATCH($S97,LOHHLA!$B:$B,0)),"na")</f>
        <v>2.778118464</v>
      </c>
      <c r="N97" s="14" t="n">
        <f aca="false">IFERROR(INDEX(LOHHLA!J:J,MATCH($S97,LOHHLA!$B:$B,0)),"na")</f>
        <v>0.37</v>
      </c>
      <c r="O97" s="16" t="n">
        <f aca="false">COUNTIFS(A:A,A97,W:W,0)</f>
        <v>0</v>
      </c>
      <c r="P97" s="16" t="str">
        <f aca="false">INDEX(LilacQC!D:D,MATCH(A97,LilacQC!C:C,0))</f>
        <v>PASS</v>
      </c>
      <c r="Q97" s="16"/>
      <c r="R97" s="16"/>
      <c r="S97" s="17" t="str">
        <f aca="false">A97&amp;MID(X97,1,1)</f>
        <v>CRUK0016_SU_T1-R1C</v>
      </c>
      <c r="T97" s="17" t="str">
        <f aca="false">IFERROR(IF(RIGHT(X97,1)="1",INDEX(LOHHLA!C:C,MATCH(S97,LOHHLA!B:B,0)),INDEX(LOHHLA!D:D,MATCH(S97,LOHHLA!B:B,0))),"HOM")</f>
        <v>hla_c_08_02_01</v>
      </c>
      <c r="U97" s="17" t="str">
        <f aca="false">IF(T97="HOM","HOM",UPPER(MID(T97,5,1))&amp;"*"&amp;MID(T97,7,2)&amp;":"&amp;MID(T97,10,2))</f>
        <v>C*08:02</v>
      </c>
      <c r="V97" s="17" t="s">
        <v>78</v>
      </c>
      <c r="W97" s="17" t="n">
        <f aca="false">U97=V97</f>
        <v>1</v>
      </c>
      <c r="X97" s="16" t="s">
        <v>54</v>
      </c>
      <c r="Y97" s="11" t="s">
        <v>78</v>
      </c>
      <c r="Z97" s="11" t="n">
        <v>1886</v>
      </c>
      <c r="AA97" s="11" t="n">
        <v>771</v>
      </c>
      <c r="AB97" s="11" t="n">
        <v>1115</v>
      </c>
      <c r="AC97" s="11" t="n">
        <v>0</v>
      </c>
      <c r="AD97" s="11" t="n">
        <v>2759</v>
      </c>
      <c r="AE97" s="11" t="n">
        <v>1382</v>
      </c>
      <c r="AF97" s="11" t="n">
        <v>1377</v>
      </c>
      <c r="AG97" s="11" t="n">
        <v>0</v>
      </c>
      <c r="AH97" s="11" t="n">
        <v>0</v>
      </c>
      <c r="AI97" s="11" t="n">
        <v>0</v>
      </c>
      <c r="AJ97" s="11" t="n">
        <v>0</v>
      </c>
      <c r="AK97" s="11" t="n">
        <v>0</v>
      </c>
      <c r="AL97" s="15" t="n">
        <v>1.98</v>
      </c>
      <c r="AM97" s="11" t="n">
        <v>0</v>
      </c>
      <c r="AN97" s="11" t="n">
        <v>0</v>
      </c>
      <c r="AO97" s="11" t="n">
        <v>0</v>
      </c>
      <c r="AP97" s="11" t="n">
        <v>0</v>
      </c>
      <c r="AQ97" s="11" t="n">
        <v>0</v>
      </c>
    </row>
    <row r="98" customFormat="false" ht="16" hidden="false" customHeight="false" outlineLevel="0" collapsed="false">
      <c r="A98" s="11" t="s">
        <v>115</v>
      </c>
      <c r="B98" s="11"/>
      <c r="C98" s="11" t="n">
        <f aca="false">AL98&lt;0.5</f>
        <v>0</v>
      </c>
      <c r="D98" s="12" t="n">
        <f aca="false">COUNTIFS(S:S,S98,C:C,1)&gt;0</f>
        <v>0</v>
      </c>
      <c r="E98" s="12" t="n">
        <f aca="false">IFERROR(INDEX(LOHHLA!H:H,MATCH($S98,LOHHLA!$B:$B,0)),"na")</f>
        <v>0</v>
      </c>
      <c r="F98" s="12" t="n">
        <f aca="false">AND(D98&lt;&gt;E98,E98&lt;&gt;"na")</f>
        <v>0</v>
      </c>
      <c r="G98" s="12"/>
      <c r="H98" s="12"/>
      <c r="I98" s="13" t="str">
        <f aca="false">IFERROR(INDEX(LOHHLA!E:E,MATCH($S98,LOHHLA!$B:$B,0)),"na")</f>
        <v>            3.51</v>
      </c>
      <c r="J98" s="13" t="str">
        <f aca="false">IFERROR(INDEX(LOHHLA!F:F,MATCH($S98,LOHHLA!$B:$B,0)),"na")</f>
        <v>            1.14</v>
      </c>
      <c r="K98" s="14" t="n">
        <f aca="false">INDEX(HMFPurity!B:B,MATCH(A98,HMFPurity!A:A,0))</f>
        <v>0.53</v>
      </c>
      <c r="L98" s="15" t="n">
        <f aca="false">INDEX(HMFPurity!F:F,MATCH(A98,HMFPurity!A:A,0))</f>
        <v>2.8609</v>
      </c>
      <c r="M98" s="15" t="n">
        <f aca="false">IFERROR(INDEX(LOHHLA!I:I,MATCH($S98,LOHHLA!$B:$B,0)),"na")</f>
        <v>5.308788642</v>
      </c>
      <c r="N98" s="14" t="n">
        <f aca="false">IFERROR(INDEX(LOHHLA!J:J,MATCH($S98,LOHHLA!$B:$B,0)),"na")</f>
        <v>0.34</v>
      </c>
      <c r="O98" s="16" t="n">
        <f aca="false">COUNTIFS(A:A,A98,W:W,0)</f>
        <v>0</v>
      </c>
      <c r="P98" s="16" t="str">
        <f aca="false">INDEX(LilacQC!D:D,MATCH(A98,LilacQC!C:C,0))</f>
        <v>PASS</v>
      </c>
      <c r="Q98" s="16"/>
      <c r="R98" s="16"/>
      <c r="S98" s="17" t="str">
        <f aca="false">A98&amp;MID(X98,1,1)</f>
        <v>CRUK0017_SU_T1-R1A</v>
      </c>
      <c r="T98" s="17" t="str">
        <f aca="false">IFERROR(IF(RIGHT(X98,1)="1",INDEX(LOHHLA!C:C,MATCH(S98,LOHHLA!B:B,0)),INDEX(LOHHLA!D:D,MATCH(S98,LOHHLA!B:B,0))),"HOM")</f>
        <v>hla_a_11_01_01</v>
      </c>
      <c r="U98" s="17" t="str">
        <f aca="false">IF(T98="HOM","HOM",UPPER(MID(T98,5,1))&amp;"*"&amp;MID(T98,7,2)&amp;":"&amp;MID(T98,10,2))</f>
        <v>A*11:01</v>
      </c>
      <c r="V98" s="17" t="s">
        <v>90</v>
      </c>
      <c r="W98" s="17" t="n">
        <f aca="false">U98=V98</f>
        <v>1</v>
      </c>
      <c r="X98" s="16" t="s">
        <v>45</v>
      </c>
      <c r="Y98" s="11" t="s">
        <v>90</v>
      </c>
      <c r="Z98" s="11" t="n">
        <v>2061</v>
      </c>
      <c r="AA98" s="11" t="n">
        <v>1531</v>
      </c>
      <c r="AB98" s="11" t="n">
        <v>530</v>
      </c>
      <c r="AC98" s="11" t="n">
        <v>0</v>
      </c>
      <c r="AD98" s="11" t="n">
        <v>2682</v>
      </c>
      <c r="AE98" s="11" t="n">
        <v>2058</v>
      </c>
      <c r="AF98" s="11" t="n">
        <v>624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5" t="n">
        <v>1.95</v>
      </c>
      <c r="AM98" s="11" t="n">
        <v>0</v>
      </c>
      <c r="AN98" s="11" t="n">
        <v>0</v>
      </c>
      <c r="AO98" s="11" t="n">
        <v>0</v>
      </c>
      <c r="AP98" s="11" t="n">
        <v>0</v>
      </c>
      <c r="AQ98" s="11" t="n">
        <v>0</v>
      </c>
    </row>
    <row r="99" customFormat="false" ht="16" hidden="false" customHeight="false" outlineLevel="0" collapsed="false">
      <c r="A99" s="11" t="s">
        <v>115</v>
      </c>
      <c r="B99" s="11"/>
      <c r="C99" s="11" t="n">
        <f aca="false">AL99&lt;0.5</f>
        <v>0</v>
      </c>
      <c r="D99" s="12" t="n">
        <f aca="false">COUNTIFS(S:S,S99,C:C,1)&gt;0</f>
        <v>0</v>
      </c>
      <c r="E99" s="12" t="n">
        <f aca="false">IFERROR(INDEX(LOHHLA!H:H,MATCH($S99,LOHHLA!$B:$B,0)),"na")</f>
        <v>0</v>
      </c>
      <c r="F99" s="12" t="n">
        <f aca="false">AND(D99&lt;&gt;E99,E99&lt;&gt;"na")</f>
        <v>0</v>
      </c>
      <c r="G99" s="12"/>
      <c r="H99" s="12"/>
      <c r="I99" s="13" t="str">
        <f aca="false">IFERROR(INDEX(LOHHLA!E:E,MATCH($S99,LOHHLA!$B:$B,0)),"na")</f>
        <v>            3.51</v>
      </c>
      <c r="J99" s="13" t="str">
        <f aca="false">IFERROR(INDEX(LOHHLA!F:F,MATCH($S99,LOHHLA!$B:$B,0)),"na")</f>
        <v>            1.14</v>
      </c>
      <c r="K99" s="14" t="n">
        <f aca="false">INDEX(HMFPurity!B:B,MATCH(A99,HMFPurity!A:A,0))</f>
        <v>0.53</v>
      </c>
      <c r="L99" s="15" t="n">
        <f aca="false">INDEX(HMFPurity!F:F,MATCH(A99,HMFPurity!A:A,0))</f>
        <v>2.8609</v>
      </c>
      <c r="M99" s="15" t="n">
        <f aca="false">IFERROR(INDEX(LOHHLA!I:I,MATCH($S99,LOHHLA!$B:$B,0)),"na")</f>
        <v>5.308788642</v>
      </c>
      <c r="N99" s="14" t="n">
        <f aca="false">IFERROR(INDEX(LOHHLA!J:J,MATCH($S99,LOHHLA!$B:$B,0)),"na")</f>
        <v>0.34</v>
      </c>
      <c r="O99" s="16" t="n">
        <f aca="false">COUNTIFS(A:A,A99,W:W,0)</f>
        <v>0</v>
      </c>
      <c r="P99" s="16" t="str">
        <f aca="false">INDEX(LilacQC!D:D,MATCH(A99,LilacQC!C:C,0))</f>
        <v>PASS</v>
      </c>
      <c r="Q99" s="16"/>
      <c r="R99" s="16"/>
      <c r="S99" s="17" t="str">
        <f aca="false">A99&amp;MID(X99,1,1)</f>
        <v>CRUK0017_SU_T1-R1A</v>
      </c>
      <c r="T99" s="17" t="str">
        <f aca="false">IFERROR(IF(RIGHT(X99,1)="1",INDEX(LOHHLA!C:C,MATCH(S99,LOHHLA!B:B,0)),INDEX(LOHHLA!D:D,MATCH(S99,LOHHLA!B:B,0))),"HOM")</f>
        <v>hla_a_31_01_02</v>
      </c>
      <c r="U99" s="17" t="str">
        <f aca="false">IF(T99="HOM","HOM",UPPER(MID(T99,5,1))&amp;"*"&amp;MID(T99,7,2)&amp;":"&amp;MID(T99,10,2))</f>
        <v>A*31:01</v>
      </c>
      <c r="V99" s="17" t="s">
        <v>57</v>
      </c>
      <c r="W99" s="17" t="n">
        <f aca="false">U99=V99</f>
        <v>1</v>
      </c>
      <c r="X99" s="16" t="s">
        <v>47</v>
      </c>
      <c r="Y99" s="11" t="s">
        <v>57</v>
      </c>
      <c r="Z99" s="11" t="n">
        <v>1733</v>
      </c>
      <c r="AA99" s="11" t="n">
        <v>1261</v>
      </c>
      <c r="AB99" s="11" t="n">
        <v>472</v>
      </c>
      <c r="AC99" s="11" t="n">
        <v>0</v>
      </c>
      <c r="AD99" s="11" t="n">
        <v>1617</v>
      </c>
      <c r="AE99" s="11" t="n">
        <v>1084</v>
      </c>
      <c r="AF99" s="11" t="n">
        <v>533</v>
      </c>
      <c r="AG99" s="11" t="n">
        <v>0</v>
      </c>
      <c r="AH99" s="11" t="n">
        <v>0</v>
      </c>
      <c r="AI99" s="11" t="n">
        <v>0</v>
      </c>
      <c r="AJ99" s="11" t="n">
        <v>0</v>
      </c>
      <c r="AK99" s="11" t="n">
        <v>0</v>
      </c>
      <c r="AL99" s="15" t="n">
        <v>1.06</v>
      </c>
      <c r="AM99" s="11" t="n">
        <v>0</v>
      </c>
      <c r="AN99" s="11" t="n">
        <v>0</v>
      </c>
      <c r="AO99" s="11" t="n">
        <v>0</v>
      </c>
      <c r="AP99" s="11" t="n">
        <v>0</v>
      </c>
      <c r="AQ99" s="11" t="n">
        <v>0</v>
      </c>
    </row>
    <row r="100" customFormat="false" ht="16" hidden="false" customHeight="false" outlineLevel="0" collapsed="false">
      <c r="A100" s="11" t="s">
        <v>115</v>
      </c>
      <c r="B100" s="11"/>
      <c r="C100" s="11" t="n">
        <f aca="false">AL100&lt;0.5</f>
        <v>1</v>
      </c>
      <c r="D100" s="12" t="n">
        <f aca="false">COUNTIFS(S:S,S100,C:C,1)&gt;0</f>
        <v>1</v>
      </c>
      <c r="E100" s="12" t="n">
        <f aca="false">IFERROR(INDEX(LOHHLA!H:H,MATCH($S100,LOHHLA!$B:$B,0)),"na")</f>
        <v>1</v>
      </c>
      <c r="F100" s="12" t="n">
        <f aca="false">AND(D100&lt;&gt;E100,E100&lt;&gt;"na")</f>
        <v>0</v>
      </c>
      <c r="G100" s="12"/>
      <c r="H100" s="12"/>
      <c r="I100" s="13" t="str">
        <f aca="false">IFERROR(INDEX(LOHHLA!E:E,MATCH($S100,LOHHLA!$B:$B,0)),"na")</f>
        <v>            0.40</v>
      </c>
      <c r="J100" s="13" t="str">
        <f aca="false">IFERROR(INDEX(LOHHLA!F:F,MATCH($S100,LOHHLA!$B:$B,0)),"na")</f>
        <v>            3.46</v>
      </c>
      <c r="K100" s="14" t="n">
        <f aca="false">INDEX(HMFPurity!B:B,MATCH(A100,HMFPurity!A:A,0))</f>
        <v>0.53</v>
      </c>
      <c r="L100" s="15" t="n">
        <f aca="false">INDEX(HMFPurity!F:F,MATCH(A100,HMFPurity!A:A,0))</f>
        <v>2.8609</v>
      </c>
      <c r="M100" s="15" t="n">
        <f aca="false">IFERROR(INDEX(LOHHLA!I:I,MATCH($S100,LOHHLA!$B:$B,0)),"na")</f>
        <v>5.308788642</v>
      </c>
      <c r="N100" s="14" t="n">
        <f aca="false">IFERROR(INDEX(LOHHLA!J:J,MATCH($S100,LOHHLA!$B:$B,0)),"na")</f>
        <v>0.34</v>
      </c>
      <c r="O100" s="16" t="n">
        <f aca="false">COUNTIFS(A:A,A100,W:W,0)</f>
        <v>0</v>
      </c>
      <c r="P100" s="16" t="str">
        <f aca="false">INDEX(LilacQC!D:D,MATCH(A100,LilacQC!C:C,0))</f>
        <v>PASS</v>
      </c>
      <c r="Q100" s="16"/>
      <c r="R100" s="16"/>
      <c r="S100" s="17" t="str">
        <f aca="false">A100&amp;MID(X100,1,1)</f>
        <v>CRUK0017_SU_T1-R1B</v>
      </c>
      <c r="T100" s="17" t="str">
        <f aca="false">IFERROR(IF(RIGHT(X100,1)="1",INDEX(LOHHLA!C:C,MATCH(S100,LOHHLA!B:B,0)),INDEX(LOHHLA!D:D,MATCH(S100,LOHHLA!B:B,0))),"HOM")</f>
        <v>hla_b_44_02_01_01</v>
      </c>
      <c r="U100" s="17" t="str">
        <f aca="false">IF(T100="HOM","HOM",UPPER(MID(T100,5,1))&amp;"*"&amp;MID(T100,7,2)&amp;":"&amp;MID(T100,10,2))</f>
        <v>B*44:02</v>
      </c>
      <c r="V100" s="17" t="s">
        <v>92</v>
      </c>
      <c r="W100" s="17" t="n">
        <f aca="false">U100=V100</f>
        <v>1</v>
      </c>
      <c r="X100" s="16" t="s">
        <v>49</v>
      </c>
      <c r="Y100" s="11" t="s">
        <v>92</v>
      </c>
      <c r="Z100" s="11" t="n">
        <v>1878</v>
      </c>
      <c r="AA100" s="11" t="n">
        <v>1300</v>
      </c>
      <c r="AB100" s="11" t="n">
        <v>578</v>
      </c>
      <c r="AC100" s="11" t="n">
        <v>0</v>
      </c>
      <c r="AD100" s="11" t="n">
        <v>1478</v>
      </c>
      <c r="AE100" s="11" t="n">
        <v>880</v>
      </c>
      <c r="AF100" s="11" t="n">
        <v>598</v>
      </c>
      <c r="AG100" s="11" t="n">
        <v>0</v>
      </c>
      <c r="AH100" s="11" t="n">
        <v>0</v>
      </c>
      <c r="AI100" s="11" t="n">
        <v>0</v>
      </c>
      <c r="AJ100" s="11" t="n">
        <v>0</v>
      </c>
      <c r="AK100" s="11" t="n">
        <v>0</v>
      </c>
      <c r="AL100" s="15" t="n">
        <v>0.42</v>
      </c>
      <c r="AM100" s="11" t="n">
        <v>0</v>
      </c>
      <c r="AN100" s="11" t="n">
        <v>0</v>
      </c>
      <c r="AO100" s="11" t="n">
        <v>0</v>
      </c>
      <c r="AP100" s="11" t="n">
        <v>0</v>
      </c>
      <c r="AQ100" s="11" t="n">
        <v>0</v>
      </c>
    </row>
    <row r="101" customFormat="false" ht="16" hidden="false" customHeight="false" outlineLevel="0" collapsed="false">
      <c r="A101" s="11" t="s">
        <v>115</v>
      </c>
      <c r="B101" s="11"/>
      <c r="C101" s="11" t="n">
        <f aca="false">AL101&lt;0.5</f>
        <v>0</v>
      </c>
      <c r="D101" s="12" t="n">
        <f aca="false">COUNTIFS(S:S,S101,C:C,1)&gt;0</f>
        <v>1</v>
      </c>
      <c r="E101" s="12" t="n">
        <f aca="false">IFERROR(INDEX(LOHHLA!H:H,MATCH($S101,LOHHLA!$B:$B,0)),"na")</f>
        <v>1</v>
      </c>
      <c r="F101" s="12" t="n">
        <f aca="false">AND(D101&lt;&gt;E101,E101&lt;&gt;"na")</f>
        <v>0</v>
      </c>
      <c r="G101" s="12"/>
      <c r="H101" s="12"/>
      <c r="I101" s="13" t="str">
        <f aca="false">IFERROR(INDEX(LOHHLA!E:E,MATCH($S101,LOHHLA!$B:$B,0)),"na")</f>
        <v>            0.40</v>
      </c>
      <c r="J101" s="13" t="str">
        <f aca="false">IFERROR(INDEX(LOHHLA!F:F,MATCH($S101,LOHHLA!$B:$B,0)),"na")</f>
        <v>            3.46</v>
      </c>
      <c r="K101" s="14" t="n">
        <f aca="false">INDEX(HMFPurity!B:B,MATCH(A101,HMFPurity!A:A,0))</f>
        <v>0.53</v>
      </c>
      <c r="L101" s="15" t="n">
        <f aca="false">INDEX(HMFPurity!F:F,MATCH(A101,HMFPurity!A:A,0))</f>
        <v>2.8609</v>
      </c>
      <c r="M101" s="15" t="n">
        <f aca="false">IFERROR(INDEX(LOHHLA!I:I,MATCH($S101,LOHHLA!$B:$B,0)),"na")</f>
        <v>5.308788642</v>
      </c>
      <c r="N101" s="14" t="n">
        <f aca="false">IFERROR(INDEX(LOHHLA!J:J,MATCH($S101,LOHHLA!$B:$B,0)),"na")</f>
        <v>0.34</v>
      </c>
      <c r="O101" s="16" t="n">
        <f aca="false">COUNTIFS(A:A,A101,W:W,0)</f>
        <v>0</v>
      </c>
      <c r="P101" s="16" t="str">
        <f aca="false">INDEX(LilacQC!D:D,MATCH(A101,LilacQC!C:C,0))</f>
        <v>PASS</v>
      </c>
      <c r="Q101" s="16"/>
      <c r="R101" s="16"/>
      <c r="S101" s="17" t="str">
        <f aca="false">A101&amp;MID(X101,1,1)</f>
        <v>CRUK0017_SU_T1-R1B</v>
      </c>
      <c r="T101" s="17" t="str">
        <f aca="false">IFERROR(IF(RIGHT(X101,1)="1",INDEX(LOHHLA!C:C,MATCH(S101,LOHHLA!B:B,0)),INDEX(LOHHLA!D:D,MATCH(S101,LOHHLA!B:B,0))),"HOM")</f>
        <v>hla_b_55_01_03</v>
      </c>
      <c r="U101" s="17" t="str">
        <f aca="false">IF(T101="HOM","HOM",UPPER(MID(T101,5,1))&amp;"*"&amp;MID(T101,7,2)&amp;":"&amp;MID(T101,10,2))</f>
        <v>B*55:01</v>
      </c>
      <c r="V101" s="17" t="s">
        <v>96</v>
      </c>
      <c r="W101" s="17" t="n">
        <f aca="false">U101=V101</f>
        <v>1</v>
      </c>
      <c r="X101" s="16" t="s">
        <v>51</v>
      </c>
      <c r="Y101" s="11" t="s">
        <v>96</v>
      </c>
      <c r="Z101" s="11" t="n">
        <v>2016</v>
      </c>
      <c r="AA101" s="11" t="n">
        <v>1420</v>
      </c>
      <c r="AB101" s="11" t="n">
        <v>596</v>
      </c>
      <c r="AC101" s="11" t="n">
        <v>0</v>
      </c>
      <c r="AD101" s="11" t="n">
        <v>2574</v>
      </c>
      <c r="AE101" s="11" t="n">
        <v>1939</v>
      </c>
      <c r="AF101" s="11" t="n">
        <v>635</v>
      </c>
      <c r="AG101" s="11" t="n">
        <v>0</v>
      </c>
      <c r="AH101" s="11" t="n">
        <v>0</v>
      </c>
      <c r="AI101" s="11" t="n">
        <v>0</v>
      </c>
      <c r="AJ101" s="11" t="n">
        <v>0</v>
      </c>
      <c r="AK101" s="11" t="n">
        <v>0</v>
      </c>
      <c r="AL101" s="15" t="n">
        <v>1.67</v>
      </c>
      <c r="AM101" s="11" t="n">
        <v>0</v>
      </c>
      <c r="AN101" s="11" t="n">
        <v>0</v>
      </c>
      <c r="AO101" s="11" t="n">
        <v>0</v>
      </c>
      <c r="AP101" s="11" t="n">
        <v>0</v>
      </c>
      <c r="AQ101" s="11" t="n">
        <v>0</v>
      </c>
    </row>
    <row r="102" customFormat="false" ht="16" hidden="false" customHeight="false" outlineLevel="0" collapsed="false">
      <c r="A102" s="11" t="s">
        <v>115</v>
      </c>
      <c r="B102" s="11"/>
      <c r="C102" s="11" t="n">
        <f aca="false">AL102&lt;0.5</f>
        <v>0</v>
      </c>
      <c r="D102" s="12" t="n">
        <f aca="false">COUNTIFS(S:S,S102,C:C,1)&gt;0</f>
        <v>1</v>
      </c>
      <c r="E102" s="12" t="n">
        <f aca="false">IFERROR(INDEX(LOHHLA!H:H,MATCH($S102,LOHHLA!$B:$B,0)),"na")</f>
        <v>1</v>
      </c>
      <c r="F102" s="12" t="n">
        <f aca="false">AND(D102&lt;&gt;E102,E102&lt;&gt;"na")</f>
        <v>0</v>
      </c>
      <c r="G102" s="12"/>
      <c r="H102" s="12"/>
      <c r="I102" s="13" t="str">
        <f aca="false">IFERROR(INDEX(LOHHLA!E:E,MATCH($S102,LOHHLA!$B:$B,0)),"na")</f>
        <v>            3.25</v>
      </c>
      <c r="J102" s="13" t="str">
        <f aca="false">IFERROR(INDEX(LOHHLA!F:F,MATCH($S102,LOHHLA!$B:$B,0)),"na")</f>
        <v>            0.46</v>
      </c>
      <c r="K102" s="14" t="n">
        <f aca="false">INDEX(HMFPurity!B:B,MATCH(A102,HMFPurity!A:A,0))</f>
        <v>0.53</v>
      </c>
      <c r="L102" s="15" t="n">
        <f aca="false">INDEX(HMFPurity!F:F,MATCH(A102,HMFPurity!A:A,0))</f>
        <v>2.8609</v>
      </c>
      <c r="M102" s="15" t="n">
        <f aca="false">IFERROR(INDEX(LOHHLA!I:I,MATCH($S102,LOHHLA!$B:$B,0)),"na")</f>
        <v>5.308788642</v>
      </c>
      <c r="N102" s="14" t="n">
        <f aca="false">IFERROR(INDEX(LOHHLA!J:J,MATCH($S102,LOHHLA!$B:$B,0)),"na")</f>
        <v>0.34</v>
      </c>
      <c r="O102" s="16" t="n">
        <f aca="false">COUNTIFS(A:A,A102,W:W,0)</f>
        <v>0</v>
      </c>
      <c r="P102" s="16" t="str">
        <f aca="false">INDEX(LilacQC!D:D,MATCH(A102,LilacQC!C:C,0))</f>
        <v>PASS</v>
      </c>
      <c r="Q102" s="16"/>
      <c r="R102" s="16"/>
      <c r="S102" s="17" t="str">
        <f aca="false">A102&amp;MID(X102,1,1)</f>
        <v>CRUK0017_SU_T1-R1C</v>
      </c>
      <c r="T102" s="17" t="str">
        <f aca="false">IFERROR(IF(RIGHT(X102,1)="1",INDEX(LOHHLA!C:C,MATCH(S102,LOHHLA!B:B,0)),INDEX(LOHHLA!D:D,MATCH(S102,LOHHLA!B:B,0))),"HOM")</f>
        <v>hla_c_03_03_01</v>
      </c>
      <c r="U102" s="17" t="str">
        <f aca="false">IF(T102="HOM","HOM",UPPER(MID(T102,5,1))&amp;"*"&amp;MID(T102,7,2)&amp;":"&amp;MID(T102,10,2))</f>
        <v>C*03:03</v>
      </c>
      <c r="V102" s="17" t="s">
        <v>97</v>
      </c>
      <c r="W102" s="17" t="n">
        <f aca="false">U102=V102</f>
        <v>1</v>
      </c>
      <c r="X102" s="16" t="s">
        <v>52</v>
      </c>
      <c r="Y102" s="11" t="s">
        <v>97</v>
      </c>
      <c r="Z102" s="11" t="n">
        <v>1730</v>
      </c>
      <c r="AA102" s="11" t="n">
        <v>729</v>
      </c>
      <c r="AB102" s="11" t="n">
        <v>1001</v>
      </c>
      <c r="AC102" s="11" t="n">
        <v>0</v>
      </c>
      <c r="AD102" s="11" t="n">
        <v>2121</v>
      </c>
      <c r="AE102" s="11" t="n">
        <v>1048</v>
      </c>
      <c r="AF102" s="11" t="n">
        <v>1073</v>
      </c>
      <c r="AG102" s="11" t="n">
        <v>0</v>
      </c>
      <c r="AH102" s="11" t="n">
        <v>0</v>
      </c>
      <c r="AI102" s="11" t="n">
        <v>0</v>
      </c>
      <c r="AJ102" s="11" t="n">
        <v>0</v>
      </c>
      <c r="AK102" s="11" t="n">
        <v>0</v>
      </c>
      <c r="AL102" s="15" t="n">
        <v>1.67</v>
      </c>
      <c r="AM102" s="11" t="n">
        <v>0</v>
      </c>
      <c r="AN102" s="11" t="n">
        <v>0</v>
      </c>
      <c r="AO102" s="11" t="n">
        <v>0</v>
      </c>
      <c r="AP102" s="11" t="n">
        <v>0</v>
      </c>
      <c r="AQ102" s="11" t="n">
        <v>0</v>
      </c>
    </row>
    <row r="103" customFormat="false" ht="16" hidden="false" customHeight="false" outlineLevel="0" collapsed="false">
      <c r="A103" s="11" t="s">
        <v>115</v>
      </c>
      <c r="B103" s="11"/>
      <c r="C103" s="11" t="n">
        <f aca="false">AL103&lt;0.5</f>
        <v>1</v>
      </c>
      <c r="D103" s="12" t="n">
        <f aca="false">COUNTIFS(S:S,S103,C:C,1)&gt;0</f>
        <v>1</v>
      </c>
      <c r="E103" s="12" t="n">
        <f aca="false">IFERROR(INDEX(LOHHLA!H:H,MATCH($S103,LOHHLA!$B:$B,0)),"na")</f>
        <v>1</v>
      </c>
      <c r="F103" s="12" t="n">
        <f aca="false">AND(D103&lt;&gt;E103,E103&lt;&gt;"na")</f>
        <v>0</v>
      </c>
      <c r="G103" s="12"/>
      <c r="H103" s="12"/>
      <c r="I103" s="13" t="str">
        <f aca="false">IFERROR(INDEX(LOHHLA!E:E,MATCH($S103,LOHHLA!$B:$B,0)),"na")</f>
        <v>            3.25</v>
      </c>
      <c r="J103" s="13" t="str">
        <f aca="false">IFERROR(INDEX(LOHHLA!F:F,MATCH($S103,LOHHLA!$B:$B,0)),"na")</f>
        <v>            0.46</v>
      </c>
      <c r="K103" s="14" t="n">
        <f aca="false">INDEX(HMFPurity!B:B,MATCH(A103,HMFPurity!A:A,0))</f>
        <v>0.53</v>
      </c>
      <c r="L103" s="15" t="n">
        <f aca="false">INDEX(HMFPurity!F:F,MATCH(A103,HMFPurity!A:A,0))</f>
        <v>2.8609</v>
      </c>
      <c r="M103" s="15" t="n">
        <f aca="false">IFERROR(INDEX(LOHHLA!I:I,MATCH($S103,LOHHLA!$B:$B,0)),"na")</f>
        <v>5.308788642</v>
      </c>
      <c r="N103" s="14" t="n">
        <f aca="false">IFERROR(INDEX(LOHHLA!J:J,MATCH($S103,LOHHLA!$B:$B,0)),"na")</f>
        <v>0.34</v>
      </c>
      <c r="O103" s="16" t="n">
        <f aca="false">COUNTIFS(A:A,A103,W:W,0)</f>
        <v>0</v>
      </c>
      <c r="P103" s="16" t="str">
        <f aca="false">INDEX(LilacQC!D:D,MATCH(A103,LilacQC!C:C,0))</f>
        <v>PASS</v>
      </c>
      <c r="Q103" s="16"/>
      <c r="R103" s="16"/>
      <c r="S103" s="17" t="str">
        <f aca="false">A103&amp;MID(X103,1,1)</f>
        <v>CRUK0017_SU_T1-R1C</v>
      </c>
      <c r="T103" s="17" t="str">
        <f aca="false">IFERROR(IF(RIGHT(X103,1)="1",INDEX(LOHHLA!C:C,MATCH(S103,LOHHLA!B:B,0)),INDEX(LOHHLA!D:D,MATCH(S103,LOHHLA!B:B,0))),"HOM")</f>
        <v>hla_c_05_01_01_02</v>
      </c>
      <c r="U103" s="17" t="str">
        <f aca="false">IF(T103="HOM","HOM",UPPER(MID(T103,5,1))&amp;"*"&amp;MID(T103,7,2)&amp;":"&amp;MID(T103,10,2))</f>
        <v>C*05:01</v>
      </c>
      <c r="V103" s="17" t="s">
        <v>113</v>
      </c>
      <c r="W103" s="17" t="n">
        <f aca="false">U103=V103</f>
        <v>1</v>
      </c>
      <c r="X103" s="16" t="s">
        <v>54</v>
      </c>
      <c r="Y103" s="11" t="s">
        <v>113</v>
      </c>
      <c r="Z103" s="11" t="n">
        <v>1826</v>
      </c>
      <c r="AA103" s="11" t="n">
        <v>828</v>
      </c>
      <c r="AB103" s="11" t="n">
        <v>998</v>
      </c>
      <c r="AC103" s="11" t="n">
        <v>0</v>
      </c>
      <c r="AD103" s="11" t="n">
        <v>1590</v>
      </c>
      <c r="AE103" s="11" t="n">
        <v>514</v>
      </c>
      <c r="AF103" s="11" t="n">
        <v>1076</v>
      </c>
      <c r="AG103" s="11" t="n">
        <v>0</v>
      </c>
      <c r="AH103" s="11" t="n">
        <v>0</v>
      </c>
      <c r="AI103" s="11" t="n">
        <v>0</v>
      </c>
      <c r="AJ103" s="11" t="n">
        <v>0</v>
      </c>
      <c r="AK103" s="11" t="n">
        <v>0</v>
      </c>
      <c r="AL103" s="15" t="n">
        <v>0.42</v>
      </c>
      <c r="AM103" s="11" t="n">
        <v>0</v>
      </c>
      <c r="AN103" s="11" t="n">
        <v>0</v>
      </c>
      <c r="AO103" s="11" t="n">
        <v>0</v>
      </c>
      <c r="AP103" s="11" t="n">
        <v>0</v>
      </c>
      <c r="AQ103" s="11" t="n">
        <v>0</v>
      </c>
    </row>
    <row r="104" customFormat="false" ht="16" hidden="false" customHeight="false" outlineLevel="0" collapsed="false">
      <c r="A104" s="11" t="s">
        <v>116</v>
      </c>
      <c r="B104" s="11"/>
      <c r="C104" s="11" t="n">
        <f aca="false">AL104&lt;0.5</f>
        <v>0</v>
      </c>
      <c r="D104" s="12" t="n">
        <f aca="false">COUNTIFS(S:S,S104,C:C,1)&gt;0</f>
        <v>0</v>
      </c>
      <c r="E104" s="12" t="str">
        <f aca="false">IFERROR(INDEX(LOHHLA!H:H,MATCH($S104,LOHHLA!$B:$B,0)),"na")</f>
        <v>na</v>
      </c>
      <c r="F104" s="12" t="n">
        <f aca="false">AND(D104&lt;&gt;E104,E104&lt;&gt;"na")</f>
        <v>0</v>
      </c>
      <c r="G104" s="12"/>
      <c r="H104" s="12"/>
      <c r="I104" s="13" t="str">
        <f aca="false">IFERROR(INDEX(LOHHLA!E:E,MATCH($S104,LOHHLA!$B:$B,0)),"na")</f>
        <v>na</v>
      </c>
      <c r="J104" s="13" t="str">
        <f aca="false">IFERROR(INDEX(LOHHLA!F:F,MATCH($S104,LOHHLA!$B:$B,0)),"na")</f>
        <v>na</v>
      </c>
      <c r="K104" s="14" t="n">
        <f aca="false">INDEX(HMFPurity!B:B,MATCH(A104,HMFPurity!A:A,0))</f>
        <v>0.27</v>
      </c>
      <c r="L104" s="15" t="n">
        <f aca="false">INDEX(HMFPurity!F:F,MATCH(A104,HMFPurity!A:A,0))</f>
        <v>3.6031</v>
      </c>
      <c r="M104" s="15" t="str">
        <f aca="false">IFERROR(INDEX(LOHHLA!I:I,MATCH($S104,LOHHLA!$B:$B,0)),"na")</f>
        <v>na</v>
      </c>
      <c r="N104" s="14" t="str">
        <f aca="false">IFERROR(INDEX(LOHHLA!J:J,MATCH($S104,LOHHLA!$B:$B,0)),"na")</f>
        <v>na</v>
      </c>
      <c r="O104" s="16" t="n">
        <f aca="false">COUNTIFS(A:A,A104,W:W,0)</f>
        <v>0</v>
      </c>
      <c r="P104" s="16" t="str">
        <f aca="false">INDEX(LilacQC!D:D,MATCH(A104,LilacQC!C:C,0))</f>
        <v>PASS</v>
      </c>
      <c r="Q104" s="16"/>
      <c r="R104" s="16"/>
      <c r="S104" s="17" t="str">
        <f aca="false">A104&amp;MID(X104,1,1)</f>
        <v>CRUK0018_SU_T1-R1A</v>
      </c>
      <c r="T104" s="17" t="str">
        <f aca="false">IFERROR(IF(RIGHT(X104,1)="1",INDEX(LOHHLA!C:C,MATCH(S104,LOHHLA!B:B,0)),INDEX(LOHHLA!D:D,MATCH(S104,LOHHLA!B:B,0))),"HOM")</f>
        <v>HOM</v>
      </c>
      <c r="U104" s="17" t="str">
        <f aca="false">IF(T104="HOM","HOM",UPPER(MID(T104,5,1))&amp;"*"&amp;MID(T104,7,2)&amp;":"&amp;MID(T104,10,2))</f>
        <v>HOM</v>
      </c>
      <c r="V104" s="17" t="s">
        <v>48</v>
      </c>
      <c r="W104" s="17" t="n">
        <f aca="false">U104=V104</f>
        <v>1</v>
      </c>
      <c r="X104" s="16" t="s">
        <v>45</v>
      </c>
      <c r="Y104" s="11" t="s">
        <v>86</v>
      </c>
      <c r="Z104" s="11" t="n">
        <v>1248</v>
      </c>
      <c r="AA104" s="11" t="n">
        <v>1157</v>
      </c>
      <c r="AB104" s="11" t="n">
        <v>91</v>
      </c>
      <c r="AC104" s="11" t="n">
        <v>0</v>
      </c>
      <c r="AD104" s="11" t="n">
        <v>6395</v>
      </c>
      <c r="AE104" s="11" t="n">
        <v>5974</v>
      </c>
      <c r="AF104" s="11" t="n">
        <v>421</v>
      </c>
      <c r="AG104" s="11" t="n">
        <v>0</v>
      </c>
      <c r="AH104" s="11" t="n">
        <v>0</v>
      </c>
      <c r="AI104" s="11" t="n">
        <v>0</v>
      </c>
      <c r="AJ104" s="11" t="n">
        <v>0</v>
      </c>
      <c r="AK104" s="11" t="n">
        <v>0</v>
      </c>
      <c r="AL104" s="15" t="n">
        <v>3.92</v>
      </c>
      <c r="AM104" s="11" t="n">
        <v>0</v>
      </c>
      <c r="AN104" s="11" t="n">
        <v>0</v>
      </c>
      <c r="AO104" s="11" t="n">
        <v>0</v>
      </c>
      <c r="AP104" s="11" t="n">
        <v>0</v>
      </c>
      <c r="AQ104" s="11" t="n">
        <v>0</v>
      </c>
    </row>
    <row r="105" customFormat="false" ht="16" hidden="false" customHeight="false" outlineLevel="0" collapsed="false">
      <c r="A105" s="11" t="s">
        <v>116</v>
      </c>
      <c r="B105" s="11"/>
      <c r="C105" s="11" t="n">
        <f aca="false">AL105&lt;0.5</f>
        <v>0</v>
      </c>
      <c r="D105" s="12" t="n">
        <f aca="false">COUNTIFS(S:S,S105,C:C,1)&gt;0</f>
        <v>0</v>
      </c>
      <c r="E105" s="12" t="str">
        <f aca="false">IFERROR(INDEX(LOHHLA!H:H,MATCH($S105,LOHHLA!$B:$B,0)),"na")</f>
        <v>na</v>
      </c>
      <c r="F105" s="12" t="n">
        <f aca="false">AND(D105&lt;&gt;E105,E105&lt;&gt;"na")</f>
        <v>0</v>
      </c>
      <c r="G105" s="12"/>
      <c r="H105" s="12"/>
      <c r="I105" s="13" t="str">
        <f aca="false">IFERROR(INDEX(LOHHLA!E:E,MATCH($S105,LOHHLA!$B:$B,0)),"na")</f>
        <v>na</v>
      </c>
      <c r="J105" s="13" t="str">
        <f aca="false">IFERROR(INDEX(LOHHLA!F:F,MATCH($S105,LOHHLA!$B:$B,0)),"na")</f>
        <v>na</v>
      </c>
      <c r="K105" s="14" t="n">
        <f aca="false">INDEX(HMFPurity!B:B,MATCH(A105,HMFPurity!A:A,0))</f>
        <v>0.27</v>
      </c>
      <c r="L105" s="15" t="n">
        <f aca="false">INDEX(HMFPurity!F:F,MATCH(A105,HMFPurity!A:A,0))</f>
        <v>3.6031</v>
      </c>
      <c r="M105" s="15" t="str">
        <f aca="false">IFERROR(INDEX(LOHHLA!I:I,MATCH($S105,LOHHLA!$B:$B,0)),"na")</f>
        <v>na</v>
      </c>
      <c r="N105" s="14" t="str">
        <f aca="false">IFERROR(INDEX(LOHHLA!J:J,MATCH($S105,LOHHLA!$B:$B,0)),"na")</f>
        <v>na</v>
      </c>
      <c r="O105" s="16" t="n">
        <f aca="false">COUNTIFS(A:A,A105,W:W,0)</f>
        <v>0</v>
      </c>
      <c r="P105" s="16" t="str">
        <f aca="false">INDEX(LilacQC!D:D,MATCH(A105,LilacQC!C:C,0))</f>
        <v>PASS</v>
      </c>
      <c r="Q105" s="16"/>
      <c r="R105" s="16"/>
      <c r="S105" s="17" t="str">
        <f aca="false">A105&amp;MID(X105,1,1)</f>
        <v>CRUK0018_SU_T1-R1A</v>
      </c>
      <c r="T105" s="17" t="str">
        <f aca="false">IFERROR(IF(RIGHT(X105,1)="1",INDEX(LOHHLA!C:C,MATCH(S105,LOHHLA!B:B,0)),INDEX(LOHHLA!D:D,MATCH(S105,LOHHLA!B:B,0))),"HOM")</f>
        <v>HOM</v>
      </c>
      <c r="U105" s="17" t="str">
        <f aca="false">IF(T105="HOM","HOM",UPPER(MID(T105,5,1))&amp;"*"&amp;MID(T105,7,2)&amp;":"&amp;MID(T105,10,2))</f>
        <v>HOM</v>
      </c>
      <c r="V105" s="17" t="s">
        <v>48</v>
      </c>
      <c r="W105" s="17" t="n">
        <f aca="false">U105=V105</f>
        <v>1</v>
      </c>
      <c r="X105" s="16" t="s">
        <v>47</v>
      </c>
      <c r="Y105" s="11" t="s">
        <v>86</v>
      </c>
      <c r="Z105" s="11" t="n">
        <v>1248</v>
      </c>
      <c r="AA105" s="11" t="n">
        <v>1157</v>
      </c>
      <c r="AB105" s="11" t="n">
        <v>91</v>
      </c>
      <c r="AC105" s="11" t="n">
        <v>0</v>
      </c>
      <c r="AD105" s="11" t="n">
        <v>6395</v>
      </c>
      <c r="AE105" s="11" t="n">
        <v>5974</v>
      </c>
      <c r="AF105" s="11" t="n">
        <v>421</v>
      </c>
      <c r="AG105" s="11" t="n">
        <v>0</v>
      </c>
      <c r="AH105" s="11" t="n">
        <v>0</v>
      </c>
      <c r="AI105" s="11" t="n">
        <v>0</v>
      </c>
      <c r="AJ105" s="11" t="n">
        <v>0</v>
      </c>
      <c r="AK105" s="11" t="n">
        <v>0</v>
      </c>
      <c r="AL105" s="15" t="n">
        <v>3.34</v>
      </c>
      <c r="AM105" s="11" t="n">
        <v>0</v>
      </c>
      <c r="AN105" s="11" t="n">
        <v>0</v>
      </c>
      <c r="AO105" s="11" t="n">
        <v>0</v>
      </c>
      <c r="AP105" s="11" t="n">
        <v>0</v>
      </c>
      <c r="AQ105" s="11" t="n">
        <v>0</v>
      </c>
    </row>
    <row r="106" customFormat="false" ht="16" hidden="false" customHeight="false" outlineLevel="0" collapsed="false">
      <c r="A106" s="11" t="s">
        <v>116</v>
      </c>
      <c r="B106" s="11"/>
      <c r="C106" s="11" t="n">
        <f aca="false">AL106&lt;0.5</f>
        <v>0</v>
      </c>
      <c r="D106" s="12" t="n">
        <f aca="false">COUNTIFS(S:S,S106,C:C,1)&gt;0</f>
        <v>0</v>
      </c>
      <c r="E106" s="12" t="n">
        <f aca="false">IFERROR(INDEX(LOHHLA!H:H,MATCH($S106,LOHHLA!$B:$B,0)),"na")</f>
        <v>0</v>
      </c>
      <c r="F106" s="12" t="n">
        <f aca="false">AND(D106&lt;&gt;E106,E106&lt;&gt;"na")</f>
        <v>0</v>
      </c>
      <c r="G106" s="12"/>
      <c r="H106" s="12"/>
      <c r="I106" s="13" t="str">
        <f aca="false">IFERROR(INDEX(LOHHLA!E:E,MATCH($S106,LOHHLA!$B:$B,0)),"na")</f>
        <v>            2.52</v>
      </c>
      <c r="J106" s="13" t="str">
        <f aca="false">IFERROR(INDEX(LOHHLA!F:F,MATCH($S106,LOHHLA!$B:$B,0)),"na")</f>
        <v>            2.44</v>
      </c>
      <c r="K106" s="14" t="n">
        <f aca="false">INDEX(HMFPurity!B:B,MATCH(A106,HMFPurity!A:A,0))</f>
        <v>0.27</v>
      </c>
      <c r="L106" s="15" t="n">
        <f aca="false">INDEX(HMFPurity!F:F,MATCH(A106,HMFPurity!A:A,0))</f>
        <v>3.6031</v>
      </c>
      <c r="M106" s="15" t="n">
        <f aca="false">IFERROR(INDEX(LOHHLA!I:I,MATCH($S106,LOHHLA!$B:$B,0)),"na")</f>
        <v>3.352400797</v>
      </c>
      <c r="N106" s="14" t="n">
        <f aca="false">IFERROR(INDEX(LOHHLA!J:J,MATCH($S106,LOHHLA!$B:$B,0)),"na")</f>
        <v>0.26</v>
      </c>
      <c r="O106" s="16" t="n">
        <f aca="false">COUNTIFS(A:A,A106,W:W,0)</f>
        <v>0</v>
      </c>
      <c r="P106" s="16" t="str">
        <f aca="false">INDEX(LilacQC!D:D,MATCH(A106,LilacQC!C:C,0))</f>
        <v>PASS</v>
      </c>
      <c r="Q106" s="16"/>
      <c r="R106" s="16"/>
      <c r="S106" s="17" t="str">
        <f aca="false">A106&amp;MID(X106,1,1)</f>
        <v>CRUK0018_SU_T1-R1B</v>
      </c>
      <c r="T106" s="17" t="str">
        <f aca="false">IFERROR(IF(RIGHT(X106,1)="1",INDEX(LOHHLA!C:C,MATCH(S106,LOHHLA!B:B,0)),INDEX(LOHHLA!D:D,MATCH(S106,LOHHLA!B:B,0))),"HOM")</f>
        <v>hla_b_07_02_01</v>
      </c>
      <c r="U106" s="17" t="str">
        <f aca="false">IF(T106="HOM","HOM",UPPER(MID(T106,5,1))&amp;"*"&amp;MID(T106,7,2)&amp;":"&amp;MID(T106,10,2))</f>
        <v>B*07:02</v>
      </c>
      <c r="V106" s="17" t="s">
        <v>63</v>
      </c>
      <c r="W106" s="17" t="n">
        <f aca="false">U106=V106</f>
        <v>1</v>
      </c>
      <c r="X106" s="16" t="s">
        <v>49</v>
      </c>
      <c r="Y106" s="11" t="s">
        <v>63</v>
      </c>
      <c r="Z106" s="11" t="n">
        <v>1184</v>
      </c>
      <c r="AA106" s="11" t="n">
        <v>841</v>
      </c>
      <c r="AB106" s="11" t="n">
        <v>343</v>
      </c>
      <c r="AC106" s="11" t="n">
        <v>0</v>
      </c>
      <c r="AD106" s="11" t="n">
        <v>3248</v>
      </c>
      <c r="AE106" s="11" t="n">
        <v>2381</v>
      </c>
      <c r="AF106" s="11" t="n">
        <v>867</v>
      </c>
      <c r="AG106" s="11" t="n">
        <v>0</v>
      </c>
      <c r="AH106" s="11" t="n">
        <v>0</v>
      </c>
      <c r="AI106" s="11" t="n">
        <v>0</v>
      </c>
      <c r="AJ106" s="11" t="n">
        <v>0</v>
      </c>
      <c r="AK106" s="11" t="n">
        <v>0</v>
      </c>
      <c r="AL106" s="15" t="n">
        <v>2.44</v>
      </c>
      <c r="AM106" s="11" t="n">
        <v>0</v>
      </c>
      <c r="AN106" s="11" t="n">
        <v>0</v>
      </c>
      <c r="AO106" s="11" t="n">
        <v>0</v>
      </c>
      <c r="AP106" s="11" t="n">
        <v>0</v>
      </c>
      <c r="AQ106" s="11" t="n">
        <v>0</v>
      </c>
    </row>
    <row r="107" customFormat="false" ht="16" hidden="false" customHeight="false" outlineLevel="0" collapsed="false">
      <c r="A107" s="11" t="s">
        <v>116</v>
      </c>
      <c r="B107" s="11"/>
      <c r="C107" s="11" t="n">
        <f aca="false">AL107&lt;0.5</f>
        <v>0</v>
      </c>
      <c r="D107" s="12" t="n">
        <f aca="false">COUNTIFS(S:S,S107,C:C,1)&gt;0</f>
        <v>0</v>
      </c>
      <c r="E107" s="12" t="n">
        <f aca="false">IFERROR(INDEX(LOHHLA!H:H,MATCH($S107,LOHHLA!$B:$B,0)),"na")</f>
        <v>0</v>
      </c>
      <c r="F107" s="12" t="n">
        <f aca="false">AND(D107&lt;&gt;E107,E107&lt;&gt;"na")</f>
        <v>0</v>
      </c>
      <c r="G107" s="12"/>
      <c r="H107" s="12"/>
      <c r="I107" s="13" t="str">
        <f aca="false">IFERROR(INDEX(LOHHLA!E:E,MATCH($S107,LOHHLA!$B:$B,0)),"na")</f>
        <v>            2.52</v>
      </c>
      <c r="J107" s="13" t="str">
        <f aca="false">IFERROR(INDEX(LOHHLA!F:F,MATCH($S107,LOHHLA!$B:$B,0)),"na")</f>
        <v>            2.44</v>
      </c>
      <c r="K107" s="14" t="n">
        <f aca="false">INDEX(HMFPurity!B:B,MATCH(A107,HMFPurity!A:A,0))</f>
        <v>0.27</v>
      </c>
      <c r="L107" s="15" t="n">
        <f aca="false">INDEX(HMFPurity!F:F,MATCH(A107,HMFPurity!A:A,0))</f>
        <v>3.6031</v>
      </c>
      <c r="M107" s="15" t="n">
        <f aca="false">IFERROR(INDEX(LOHHLA!I:I,MATCH($S107,LOHHLA!$B:$B,0)),"na")</f>
        <v>3.352400797</v>
      </c>
      <c r="N107" s="14" t="n">
        <f aca="false">IFERROR(INDEX(LOHHLA!J:J,MATCH($S107,LOHHLA!$B:$B,0)),"na")</f>
        <v>0.26</v>
      </c>
      <c r="O107" s="16" t="n">
        <f aca="false">COUNTIFS(A:A,A107,W:W,0)</f>
        <v>0</v>
      </c>
      <c r="P107" s="16" t="str">
        <f aca="false">INDEX(LilacQC!D:D,MATCH(A107,LilacQC!C:C,0))</f>
        <v>PASS</v>
      </c>
      <c r="Q107" s="16"/>
      <c r="R107" s="16"/>
      <c r="S107" s="17" t="str">
        <f aca="false">A107&amp;MID(X107,1,1)</f>
        <v>CRUK0018_SU_T1-R1B</v>
      </c>
      <c r="T107" s="17" t="str">
        <f aca="false">IFERROR(IF(RIGHT(X107,1)="1",INDEX(LOHHLA!C:C,MATCH(S107,LOHHLA!B:B,0)),INDEX(LOHHLA!D:D,MATCH(S107,LOHHLA!B:B,0))),"HOM")</f>
        <v>hla_b_35_01_01_01</v>
      </c>
      <c r="U107" s="17" t="str">
        <f aca="false">IF(T107="HOM","HOM",UPPER(MID(T107,5,1))&amp;"*"&amp;MID(T107,7,2)&amp;":"&amp;MID(T107,10,2))</f>
        <v>B*35:01</v>
      </c>
      <c r="V107" s="17" t="s">
        <v>64</v>
      </c>
      <c r="W107" s="17" t="n">
        <f aca="false">U107=V107</f>
        <v>1</v>
      </c>
      <c r="X107" s="16" t="s">
        <v>51</v>
      </c>
      <c r="Y107" s="11" t="s">
        <v>64</v>
      </c>
      <c r="Z107" s="11" t="n">
        <v>1116</v>
      </c>
      <c r="AA107" s="11" t="n">
        <v>759</v>
      </c>
      <c r="AB107" s="11" t="n">
        <v>357</v>
      </c>
      <c r="AC107" s="11" t="n">
        <v>0</v>
      </c>
      <c r="AD107" s="11" t="n">
        <v>3002</v>
      </c>
      <c r="AE107" s="11" t="n">
        <v>2090</v>
      </c>
      <c r="AF107" s="11" t="n">
        <v>912</v>
      </c>
      <c r="AG107" s="11" t="n">
        <v>0</v>
      </c>
      <c r="AH107" s="11" t="n">
        <v>0</v>
      </c>
      <c r="AI107" s="11" t="n">
        <v>0</v>
      </c>
      <c r="AJ107" s="11" t="n">
        <v>0</v>
      </c>
      <c r="AK107" s="11" t="n">
        <v>0</v>
      </c>
      <c r="AL107" s="15" t="n">
        <v>1.53</v>
      </c>
      <c r="AM107" s="11" t="n">
        <v>0</v>
      </c>
      <c r="AN107" s="11" t="n">
        <v>0</v>
      </c>
      <c r="AO107" s="11" t="n">
        <v>0</v>
      </c>
      <c r="AP107" s="11" t="n">
        <v>0</v>
      </c>
      <c r="AQ107" s="11" t="n">
        <v>0</v>
      </c>
    </row>
    <row r="108" customFormat="false" ht="16" hidden="false" customHeight="false" outlineLevel="0" collapsed="false">
      <c r="A108" s="11" t="s">
        <v>116</v>
      </c>
      <c r="B108" s="11"/>
      <c r="C108" s="11" t="n">
        <f aca="false">AL108&lt;0.5</f>
        <v>0</v>
      </c>
      <c r="D108" s="12" t="n">
        <f aca="false">COUNTIFS(S:S,S108,C:C,1)&gt;0</f>
        <v>0</v>
      </c>
      <c r="E108" s="12" t="n">
        <f aca="false">IFERROR(INDEX(LOHHLA!H:H,MATCH($S108,LOHHLA!$B:$B,0)),"na")</f>
        <v>0</v>
      </c>
      <c r="F108" s="12" t="n">
        <f aca="false">AND(D108&lt;&gt;E108,E108&lt;&gt;"na")</f>
        <v>0</v>
      </c>
      <c r="G108" s="12"/>
      <c r="H108" s="12"/>
      <c r="I108" s="13" t="str">
        <f aca="false">IFERROR(INDEX(LOHHLA!E:E,MATCH($S108,LOHHLA!$B:$B,0)),"na")</f>
        <v>            2.02</v>
      </c>
      <c r="J108" s="13" t="str">
        <f aca="false">IFERROR(INDEX(LOHHLA!F:F,MATCH($S108,LOHHLA!$B:$B,0)),"na")</f>
        <v>            2.81</v>
      </c>
      <c r="K108" s="14" t="n">
        <f aca="false">INDEX(HMFPurity!B:B,MATCH(A108,HMFPurity!A:A,0))</f>
        <v>0.27</v>
      </c>
      <c r="L108" s="15" t="n">
        <f aca="false">INDEX(HMFPurity!F:F,MATCH(A108,HMFPurity!A:A,0))</f>
        <v>3.6031</v>
      </c>
      <c r="M108" s="15" t="n">
        <f aca="false">IFERROR(INDEX(LOHHLA!I:I,MATCH($S108,LOHHLA!$B:$B,0)),"na")</f>
        <v>3.352400797</v>
      </c>
      <c r="N108" s="14" t="n">
        <f aca="false">IFERROR(INDEX(LOHHLA!J:J,MATCH($S108,LOHHLA!$B:$B,0)),"na")</f>
        <v>0.26</v>
      </c>
      <c r="O108" s="16" t="n">
        <f aca="false">COUNTIFS(A:A,A108,W:W,0)</f>
        <v>0</v>
      </c>
      <c r="P108" s="16" t="str">
        <f aca="false">INDEX(LilacQC!D:D,MATCH(A108,LilacQC!C:C,0))</f>
        <v>PASS</v>
      </c>
      <c r="Q108" s="16"/>
      <c r="R108" s="16"/>
      <c r="S108" s="17" t="str">
        <f aca="false">A108&amp;MID(X108,1,1)</f>
        <v>CRUK0018_SU_T1-R1C</v>
      </c>
      <c r="T108" s="17" t="str">
        <f aca="false">IFERROR(IF(RIGHT(X108,1)="1",INDEX(LOHHLA!C:C,MATCH(S108,LOHHLA!B:B,0)),INDEX(LOHHLA!D:D,MATCH(S108,LOHHLA!B:B,0))),"HOM")</f>
        <v>hla_c_04_01_01_05</v>
      </c>
      <c r="U108" s="17" t="str">
        <f aca="false">IF(T108="HOM","HOM",UPPER(MID(T108,5,1))&amp;"*"&amp;MID(T108,7,2)&amp;":"&amp;MID(T108,10,2))</f>
        <v>C*04:01</v>
      </c>
      <c r="V108" s="17" t="s">
        <v>65</v>
      </c>
      <c r="W108" s="17" t="n">
        <f aca="false">U108=V108</f>
        <v>1</v>
      </c>
      <c r="X108" s="16" t="s">
        <v>52</v>
      </c>
      <c r="Y108" s="11" t="s">
        <v>65</v>
      </c>
      <c r="Z108" s="11" t="n">
        <v>1001</v>
      </c>
      <c r="AA108" s="11" t="n">
        <v>718</v>
      </c>
      <c r="AB108" s="11" t="n">
        <v>283</v>
      </c>
      <c r="AC108" s="11" t="n">
        <v>0</v>
      </c>
      <c r="AD108" s="11" t="n">
        <v>2756</v>
      </c>
      <c r="AE108" s="11" t="n">
        <v>2019</v>
      </c>
      <c r="AF108" s="11" t="n">
        <v>737</v>
      </c>
      <c r="AG108" s="11" t="n">
        <v>0</v>
      </c>
      <c r="AH108" s="11" t="n">
        <v>0</v>
      </c>
      <c r="AI108" s="11" t="n">
        <v>0</v>
      </c>
      <c r="AJ108" s="11" t="n">
        <v>0</v>
      </c>
      <c r="AK108" s="11" t="n">
        <v>0</v>
      </c>
      <c r="AL108" s="15" t="n">
        <v>2.44</v>
      </c>
      <c r="AM108" s="11" t="n">
        <v>0</v>
      </c>
      <c r="AN108" s="11" t="n">
        <v>0</v>
      </c>
      <c r="AO108" s="11" t="n">
        <v>0</v>
      </c>
      <c r="AP108" s="11" t="n">
        <v>0</v>
      </c>
      <c r="AQ108" s="11" t="n">
        <v>0</v>
      </c>
    </row>
    <row r="109" customFormat="false" ht="16" hidden="false" customHeight="false" outlineLevel="0" collapsed="false">
      <c r="A109" s="11" t="s">
        <v>116</v>
      </c>
      <c r="B109" s="11"/>
      <c r="C109" s="11" t="n">
        <f aca="false">AL109&lt;0.5</f>
        <v>0</v>
      </c>
      <c r="D109" s="12" t="n">
        <f aca="false">COUNTIFS(S:S,S109,C:C,1)&gt;0</f>
        <v>0</v>
      </c>
      <c r="E109" s="12" t="n">
        <f aca="false">IFERROR(INDEX(LOHHLA!H:H,MATCH($S109,LOHHLA!$B:$B,0)),"na")</f>
        <v>0</v>
      </c>
      <c r="F109" s="12" t="n">
        <f aca="false">AND(D109&lt;&gt;E109,E109&lt;&gt;"na")</f>
        <v>0</v>
      </c>
      <c r="G109" s="12"/>
      <c r="H109" s="12"/>
      <c r="I109" s="13" t="str">
        <f aca="false">IFERROR(INDEX(LOHHLA!E:E,MATCH($S109,LOHHLA!$B:$B,0)),"na")</f>
        <v>            2.02</v>
      </c>
      <c r="J109" s="13" t="str">
        <f aca="false">IFERROR(INDEX(LOHHLA!F:F,MATCH($S109,LOHHLA!$B:$B,0)),"na")</f>
        <v>            2.81</v>
      </c>
      <c r="K109" s="14" t="n">
        <f aca="false">INDEX(HMFPurity!B:B,MATCH(A109,HMFPurity!A:A,0))</f>
        <v>0.27</v>
      </c>
      <c r="L109" s="15" t="n">
        <f aca="false">INDEX(HMFPurity!F:F,MATCH(A109,HMFPurity!A:A,0))</f>
        <v>3.6031</v>
      </c>
      <c r="M109" s="15" t="n">
        <f aca="false">IFERROR(INDEX(LOHHLA!I:I,MATCH($S109,LOHHLA!$B:$B,0)),"na")</f>
        <v>3.352400797</v>
      </c>
      <c r="N109" s="14" t="n">
        <f aca="false">IFERROR(INDEX(LOHHLA!J:J,MATCH($S109,LOHHLA!$B:$B,0)),"na")</f>
        <v>0.26</v>
      </c>
      <c r="O109" s="16" t="n">
        <f aca="false">COUNTIFS(A:A,A109,W:W,0)</f>
        <v>0</v>
      </c>
      <c r="P109" s="16" t="str">
        <f aca="false">INDEX(LilacQC!D:D,MATCH(A109,LilacQC!C:C,0))</f>
        <v>PASS</v>
      </c>
      <c r="Q109" s="16"/>
      <c r="R109" s="16"/>
      <c r="S109" s="17" t="str">
        <f aca="false">A109&amp;MID(X109,1,1)</f>
        <v>CRUK0018_SU_T1-R1C</v>
      </c>
      <c r="T109" s="17" t="str">
        <f aca="false">IFERROR(IF(RIGHT(X109,1)="1",INDEX(LOHHLA!C:C,MATCH(S109,LOHHLA!B:B,0)),INDEX(LOHHLA!D:D,MATCH(S109,LOHHLA!B:B,0))),"HOM")</f>
        <v>hla_c_07_02_01_03</v>
      </c>
      <c r="U109" s="17" t="str">
        <f aca="false">IF(T109="HOM","HOM",UPPER(MID(T109,5,1))&amp;"*"&amp;MID(T109,7,2)&amp;":"&amp;MID(T109,10,2))</f>
        <v>C*07:02</v>
      </c>
      <c r="V109" s="17" t="s">
        <v>66</v>
      </c>
      <c r="W109" s="17" t="n">
        <f aca="false">U109=V109</f>
        <v>1</v>
      </c>
      <c r="X109" s="16" t="s">
        <v>54</v>
      </c>
      <c r="Y109" s="11" t="s">
        <v>66</v>
      </c>
      <c r="Z109" s="11" t="n">
        <v>1281</v>
      </c>
      <c r="AA109" s="11" t="n">
        <v>979</v>
      </c>
      <c r="AB109" s="11" t="n">
        <v>302</v>
      </c>
      <c r="AC109" s="11" t="n">
        <v>0</v>
      </c>
      <c r="AD109" s="11" t="n">
        <v>3383</v>
      </c>
      <c r="AE109" s="11" t="n">
        <v>2584</v>
      </c>
      <c r="AF109" s="11" t="n">
        <v>799</v>
      </c>
      <c r="AG109" s="11" t="n">
        <v>0</v>
      </c>
      <c r="AH109" s="11" t="n">
        <v>0</v>
      </c>
      <c r="AI109" s="11" t="n">
        <v>0</v>
      </c>
      <c r="AJ109" s="11" t="n">
        <v>0</v>
      </c>
      <c r="AK109" s="11" t="n">
        <v>0</v>
      </c>
      <c r="AL109" s="15" t="n">
        <v>1.53</v>
      </c>
      <c r="AM109" s="11" t="n">
        <v>0</v>
      </c>
      <c r="AN109" s="11" t="n">
        <v>0</v>
      </c>
      <c r="AO109" s="11" t="n">
        <v>0</v>
      </c>
      <c r="AP109" s="11" t="n">
        <v>0</v>
      </c>
      <c r="AQ109" s="11" t="n">
        <v>0</v>
      </c>
    </row>
    <row r="110" customFormat="false" ht="16" hidden="false" customHeight="false" outlineLevel="0" collapsed="false">
      <c r="A110" s="11" t="s">
        <v>117</v>
      </c>
      <c r="B110" s="11"/>
      <c r="C110" s="11" t="n">
        <f aca="false">AL110&lt;0.5</f>
        <v>0</v>
      </c>
      <c r="D110" s="12" t="n">
        <f aca="false">COUNTIFS(S:S,S110,C:C,1)&gt;0</f>
        <v>0</v>
      </c>
      <c r="E110" s="12" t="n">
        <f aca="false">IFERROR(INDEX(LOHHLA!H:H,MATCH($S110,LOHHLA!$B:$B,0)),"na")</f>
        <v>0</v>
      </c>
      <c r="F110" s="12" t="n">
        <f aca="false">AND(D110&lt;&gt;E110,E110&lt;&gt;"na")</f>
        <v>0</v>
      </c>
      <c r="G110" s="12"/>
      <c r="H110" s="12"/>
      <c r="I110" s="13" t="str">
        <f aca="false">IFERROR(INDEX(LOHHLA!E:E,MATCH($S110,LOHHLA!$B:$B,0)),"na")</f>
        <v>            3.65</v>
      </c>
      <c r="J110" s="13" t="str">
        <f aca="false">IFERROR(INDEX(LOHHLA!F:F,MATCH($S110,LOHHLA!$B:$B,0)),"na")</f>
        <v>            1.86</v>
      </c>
      <c r="K110" s="14" t="n">
        <f aca="false">INDEX(HMFPurity!B:B,MATCH(A110,HMFPurity!A:A,0))</f>
        <v>0.31</v>
      </c>
      <c r="L110" s="15" t="n">
        <f aca="false">INDEX(HMFPurity!F:F,MATCH(A110,HMFPurity!A:A,0))</f>
        <v>2.6669</v>
      </c>
      <c r="M110" s="15" t="n">
        <f aca="false">IFERROR(INDEX(LOHHLA!I:I,MATCH($S110,LOHHLA!$B:$B,0)),"na")</f>
        <v>3.061571647</v>
      </c>
      <c r="N110" s="14" t="n">
        <f aca="false">IFERROR(INDEX(LOHHLA!J:J,MATCH($S110,LOHHLA!$B:$B,0)),"na")</f>
        <v>0.27</v>
      </c>
      <c r="O110" s="16" t="n">
        <f aca="false">COUNTIFS(A:A,A110,W:W,0)</f>
        <v>1</v>
      </c>
      <c r="P110" s="16" t="str">
        <f aca="false">INDEX(LilacQC!D:D,MATCH(A110,LilacQC!C:C,0))</f>
        <v>PASS</v>
      </c>
      <c r="Q110" s="16"/>
      <c r="R110" s="16"/>
      <c r="S110" s="17" t="str">
        <f aca="false">A110&amp;MID(X110,1,1)</f>
        <v>CRUK0019_SU_T1-R1A</v>
      </c>
      <c r="T110" s="17" t="str">
        <f aca="false">IFERROR(IF(RIGHT(X110,1)="1",INDEX(LOHHLA!C:C,MATCH(S110,LOHHLA!B:B,0)),INDEX(LOHHLA!D:D,MATCH(S110,LOHHLA!B:B,0))),"HOM")</f>
        <v>hla_a_01_01_01_01</v>
      </c>
      <c r="U110" s="17" t="str">
        <f aca="false">IF(T110="HOM","HOM",UPPER(MID(T110,5,1))&amp;"*"&amp;MID(T110,7,2)&amp;":"&amp;MID(T110,10,2))</f>
        <v>A*01:01</v>
      </c>
      <c r="V110" s="17" t="s">
        <v>44</v>
      </c>
      <c r="W110" s="17" t="n">
        <f aca="false">U110=V110</f>
        <v>1</v>
      </c>
      <c r="X110" s="16" t="s">
        <v>45</v>
      </c>
      <c r="Y110" s="11" t="s">
        <v>44</v>
      </c>
      <c r="Z110" s="11" t="n">
        <v>2104</v>
      </c>
      <c r="AA110" s="11" t="n">
        <v>304</v>
      </c>
      <c r="AB110" s="11" t="n">
        <v>1800</v>
      </c>
      <c r="AC110" s="11" t="n">
        <v>0</v>
      </c>
      <c r="AD110" s="11" t="n">
        <v>3053</v>
      </c>
      <c r="AE110" s="11" t="n">
        <v>516</v>
      </c>
      <c r="AF110" s="11" t="n">
        <v>2537</v>
      </c>
      <c r="AG110" s="11" t="n">
        <v>0</v>
      </c>
      <c r="AH110" s="11" t="n">
        <v>0</v>
      </c>
      <c r="AI110" s="11" t="n">
        <v>0</v>
      </c>
      <c r="AJ110" s="11" t="n">
        <v>0</v>
      </c>
      <c r="AK110" s="11" t="n">
        <v>0</v>
      </c>
      <c r="AL110" s="15" t="n">
        <v>3.69</v>
      </c>
      <c r="AM110" s="11" t="n">
        <v>0</v>
      </c>
      <c r="AN110" s="11" t="n">
        <v>0</v>
      </c>
      <c r="AO110" s="11" t="n">
        <v>0</v>
      </c>
      <c r="AP110" s="11" t="n">
        <v>0</v>
      </c>
      <c r="AQ110" s="11" t="n">
        <v>0</v>
      </c>
    </row>
    <row r="111" customFormat="false" ht="16" hidden="false" customHeight="false" outlineLevel="0" collapsed="false">
      <c r="A111" s="11" t="s">
        <v>117</v>
      </c>
      <c r="B111" s="11"/>
      <c r="C111" s="11" t="n">
        <f aca="false">AL111&lt;0.5</f>
        <v>0</v>
      </c>
      <c r="D111" s="12" t="n">
        <f aca="false">COUNTIFS(S:S,S111,C:C,1)&gt;0</f>
        <v>0</v>
      </c>
      <c r="E111" s="12" t="n">
        <f aca="false">IFERROR(INDEX(LOHHLA!H:H,MATCH($S111,LOHHLA!$B:$B,0)),"na")</f>
        <v>0</v>
      </c>
      <c r="F111" s="12" t="n">
        <f aca="false">AND(D111&lt;&gt;E111,E111&lt;&gt;"na")</f>
        <v>0</v>
      </c>
      <c r="G111" s="12"/>
      <c r="H111" s="12"/>
      <c r="I111" s="13" t="str">
        <f aca="false">IFERROR(INDEX(LOHHLA!E:E,MATCH($S111,LOHHLA!$B:$B,0)),"na")</f>
        <v>            3.65</v>
      </c>
      <c r="J111" s="13" t="str">
        <f aca="false">IFERROR(INDEX(LOHHLA!F:F,MATCH($S111,LOHHLA!$B:$B,0)),"na")</f>
        <v>            1.86</v>
      </c>
      <c r="K111" s="14" t="n">
        <f aca="false">INDEX(HMFPurity!B:B,MATCH(A111,HMFPurity!A:A,0))</f>
        <v>0.31</v>
      </c>
      <c r="L111" s="15" t="n">
        <f aca="false">INDEX(HMFPurity!F:F,MATCH(A111,HMFPurity!A:A,0))</f>
        <v>2.6669</v>
      </c>
      <c r="M111" s="15" t="n">
        <f aca="false">IFERROR(INDEX(LOHHLA!I:I,MATCH($S111,LOHHLA!$B:$B,0)),"na")</f>
        <v>3.061571647</v>
      </c>
      <c r="N111" s="14" t="n">
        <f aca="false">IFERROR(INDEX(LOHHLA!J:J,MATCH($S111,LOHHLA!$B:$B,0)),"na")</f>
        <v>0.27</v>
      </c>
      <c r="O111" s="16" t="n">
        <f aca="false">COUNTIFS(A:A,A111,W:W,0)</f>
        <v>1</v>
      </c>
      <c r="P111" s="16" t="str">
        <f aca="false">INDEX(LilacQC!D:D,MATCH(A111,LilacQC!C:C,0))</f>
        <v>PASS</v>
      </c>
      <c r="Q111" s="16"/>
      <c r="R111" s="16"/>
      <c r="S111" s="17" t="str">
        <f aca="false">A111&amp;MID(X111,1,1)</f>
        <v>CRUK0019_SU_T1-R1A</v>
      </c>
      <c r="T111" s="17" t="str">
        <f aca="false">IFERROR(IF(RIGHT(X111,1)="1",INDEX(LOHHLA!C:C,MATCH(S111,LOHHLA!B:B,0)),INDEX(LOHHLA!D:D,MATCH(S111,LOHHLA!B:B,0))),"HOM")</f>
        <v>hla_a_03_01_01_01</v>
      </c>
      <c r="U111" s="17" t="str">
        <f aca="false">IF(T111="HOM","HOM",UPPER(MID(T111,5,1))&amp;"*"&amp;MID(T111,7,2)&amp;":"&amp;MID(T111,10,2))</f>
        <v>A*03:01</v>
      </c>
      <c r="V111" s="17" t="s">
        <v>86</v>
      </c>
      <c r="W111" s="17" t="n">
        <f aca="false">U111=V111</f>
        <v>1</v>
      </c>
      <c r="X111" s="16" t="s">
        <v>47</v>
      </c>
      <c r="Y111" s="11" t="s">
        <v>86</v>
      </c>
      <c r="Z111" s="11" t="n">
        <v>2159</v>
      </c>
      <c r="AA111" s="11" t="n">
        <v>354</v>
      </c>
      <c r="AB111" s="11" t="n">
        <v>1805</v>
      </c>
      <c r="AC111" s="11" t="n">
        <v>0</v>
      </c>
      <c r="AD111" s="11" t="n">
        <v>2982</v>
      </c>
      <c r="AE111" s="11" t="n">
        <v>443</v>
      </c>
      <c r="AF111" s="11" t="n">
        <v>2539</v>
      </c>
      <c r="AG111" s="11" t="n">
        <v>0</v>
      </c>
      <c r="AH111" s="11" t="n">
        <v>0</v>
      </c>
      <c r="AI111" s="11" t="n">
        <v>0</v>
      </c>
      <c r="AJ111" s="11" t="n">
        <v>0</v>
      </c>
      <c r="AK111" s="11" t="n">
        <v>0</v>
      </c>
      <c r="AL111" s="15" t="n">
        <v>1.84</v>
      </c>
      <c r="AM111" s="11" t="n">
        <v>0</v>
      </c>
      <c r="AN111" s="11" t="n">
        <v>0</v>
      </c>
      <c r="AO111" s="11" t="n">
        <v>0</v>
      </c>
      <c r="AP111" s="11" t="n">
        <v>0</v>
      </c>
      <c r="AQ111" s="11" t="n">
        <v>0</v>
      </c>
    </row>
    <row r="112" customFormat="false" ht="16" hidden="false" customHeight="false" outlineLevel="0" collapsed="false">
      <c r="A112" s="11" t="s">
        <v>117</v>
      </c>
      <c r="B112" s="11"/>
      <c r="C112" s="11" t="n">
        <f aca="false">AL112&lt;0.5</f>
        <v>0</v>
      </c>
      <c r="D112" s="12" t="n">
        <f aca="false">COUNTIFS(S:S,S112,C:C,1)&gt;0</f>
        <v>0</v>
      </c>
      <c r="E112" s="12" t="n">
        <f aca="false">IFERROR(INDEX(LOHHLA!H:H,MATCH($S112,LOHHLA!$B:$B,0)),"na")</f>
        <v>0</v>
      </c>
      <c r="F112" s="12" t="n">
        <f aca="false">AND(D112&lt;&gt;E112,E112&lt;&gt;"na")</f>
        <v>0</v>
      </c>
      <c r="G112" s="12"/>
      <c r="H112" s="12"/>
      <c r="I112" s="13" t="str">
        <f aca="false">IFERROR(INDEX(LOHHLA!E:E,MATCH($S112,LOHHLA!$B:$B,0)),"na")</f>
        <v>            2.87</v>
      </c>
      <c r="J112" s="13" t="str">
        <f aca="false">IFERROR(INDEX(LOHHLA!F:F,MATCH($S112,LOHHLA!$B:$B,0)),"na")</f>
        <v>            3.37</v>
      </c>
      <c r="K112" s="14" t="n">
        <f aca="false">INDEX(HMFPurity!B:B,MATCH(A112,HMFPurity!A:A,0))</f>
        <v>0.31</v>
      </c>
      <c r="L112" s="15" t="n">
        <f aca="false">INDEX(HMFPurity!F:F,MATCH(A112,HMFPurity!A:A,0))</f>
        <v>2.6669</v>
      </c>
      <c r="M112" s="15" t="n">
        <f aca="false">IFERROR(INDEX(LOHHLA!I:I,MATCH($S112,LOHHLA!$B:$B,0)),"na")</f>
        <v>3.061571647</v>
      </c>
      <c r="N112" s="14" t="n">
        <f aca="false">IFERROR(INDEX(LOHHLA!J:J,MATCH($S112,LOHHLA!$B:$B,0)),"na")</f>
        <v>0.27</v>
      </c>
      <c r="O112" s="16" t="n">
        <f aca="false">COUNTIFS(A:A,A112,W:W,0)</f>
        <v>1</v>
      </c>
      <c r="P112" s="16" t="str">
        <f aca="false">INDEX(LilacQC!D:D,MATCH(A112,LilacQC!C:C,0))</f>
        <v>PASS</v>
      </c>
      <c r="Q112" s="16"/>
      <c r="R112" s="16"/>
      <c r="S112" s="17" t="str">
        <f aca="false">A112&amp;MID(X112,1,1)</f>
        <v>CRUK0019_SU_T1-R1B</v>
      </c>
      <c r="T112" s="17" t="str">
        <f aca="false">IFERROR(IF(RIGHT(X112,1)="1",INDEX(LOHHLA!C:C,MATCH(S112,LOHHLA!B:B,0)),INDEX(LOHHLA!D:D,MATCH(S112,LOHHLA!B:B,0))),"HOM")</f>
        <v>hla_b_51_01_07</v>
      </c>
      <c r="U112" s="17" t="str">
        <f aca="false">IF(T112="HOM","HOM",UPPER(MID(T112,5,1))&amp;"*"&amp;MID(T112,7,2)&amp;":"&amp;MID(T112,10,2))</f>
        <v>B*51:01</v>
      </c>
      <c r="V112" s="17" t="s">
        <v>118</v>
      </c>
      <c r="W112" s="17" t="n">
        <f aca="false">U112=V112</f>
        <v>1</v>
      </c>
      <c r="X112" s="16" t="s">
        <v>49</v>
      </c>
      <c r="Y112" s="11" t="s">
        <v>118</v>
      </c>
      <c r="Z112" s="11" t="n">
        <v>1747</v>
      </c>
      <c r="AA112" s="11" t="n">
        <v>337</v>
      </c>
      <c r="AB112" s="11" t="n">
        <v>1410</v>
      </c>
      <c r="AC112" s="11" t="n">
        <v>0</v>
      </c>
      <c r="AD112" s="11" t="n">
        <v>2423</v>
      </c>
      <c r="AE112" s="11" t="n">
        <v>380</v>
      </c>
      <c r="AF112" s="11" t="n">
        <v>2043</v>
      </c>
      <c r="AG112" s="11" t="n">
        <v>0</v>
      </c>
      <c r="AH112" s="11" t="n">
        <v>0</v>
      </c>
      <c r="AI112" s="11" t="n">
        <v>0</v>
      </c>
      <c r="AJ112" s="11" t="n">
        <v>0</v>
      </c>
      <c r="AK112" s="11" t="n">
        <v>0</v>
      </c>
      <c r="AL112" s="15" t="n">
        <v>1.84</v>
      </c>
      <c r="AM112" s="11" t="n">
        <v>0</v>
      </c>
      <c r="AN112" s="11" t="n">
        <v>0</v>
      </c>
      <c r="AO112" s="11" t="n">
        <v>0</v>
      </c>
      <c r="AP112" s="11" t="n">
        <v>0</v>
      </c>
      <c r="AQ112" s="11" t="n">
        <v>0</v>
      </c>
    </row>
    <row r="113" customFormat="false" ht="16" hidden="false" customHeight="false" outlineLevel="0" collapsed="false">
      <c r="A113" s="11" t="s">
        <v>117</v>
      </c>
      <c r="B113" s="11"/>
      <c r="C113" s="11" t="n">
        <f aca="false">AL113&lt;0.5</f>
        <v>0</v>
      </c>
      <c r="D113" s="12" t="n">
        <f aca="false">COUNTIFS(S:S,S113,C:C,1)&gt;0</f>
        <v>0</v>
      </c>
      <c r="E113" s="12" t="n">
        <f aca="false">IFERROR(INDEX(LOHHLA!H:H,MATCH($S113,LOHHLA!$B:$B,0)),"na")</f>
        <v>0</v>
      </c>
      <c r="F113" s="12" t="n">
        <f aca="false">AND(D113&lt;&gt;E113,E113&lt;&gt;"na")</f>
        <v>0</v>
      </c>
      <c r="G113" s="12"/>
      <c r="H113" s="12"/>
      <c r="I113" s="13" t="str">
        <f aca="false">IFERROR(INDEX(LOHHLA!E:E,MATCH($S113,LOHHLA!$B:$B,0)),"na")</f>
        <v>            2.87</v>
      </c>
      <c r="J113" s="13" t="str">
        <f aca="false">IFERROR(INDEX(LOHHLA!F:F,MATCH($S113,LOHHLA!$B:$B,0)),"na")</f>
        <v>            3.37</v>
      </c>
      <c r="K113" s="14" t="n">
        <f aca="false">INDEX(HMFPurity!B:B,MATCH(A113,HMFPurity!A:A,0))</f>
        <v>0.31</v>
      </c>
      <c r="L113" s="15" t="n">
        <f aca="false">INDEX(HMFPurity!F:F,MATCH(A113,HMFPurity!A:A,0))</f>
        <v>2.6669</v>
      </c>
      <c r="M113" s="15" t="n">
        <f aca="false">IFERROR(INDEX(LOHHLA!I:I,MATCH($S113,LOHHLA!$B:$B,0)),"na")</f>
        <v>3.061571647</v>
      </c>
      <c r="N113" s="14" t="n">
        <f aca="false">IFERROR(INDEX(LOHHLA!J:J,MATCH($S113,LOHHLA!$B:$B,0)),"na")</f>
        <v>0.27</v>
      </c>
      <c r="O113" s="16" t="n">
        <f aca="false">COUNTIFS(A:A,A113,W:W,0)</f>
        <v>1</v>
      </c>
      <c r="P113" s="16" t="str">
        <f aca="false">INDEX(LilacQC!D:D,MATCH(A113,LilacQC!C:C,0))</f>
        <v>PASS</v>
      </c>
      <c r="Q113" s="16"/>
      <c r="R113" s="16"/>
      <c r="S113" s="17" t="str">
        <f aca="false">A113&amp;MID(X113,1,1)</f>
        <v>CRUK0019_SU_T1-R1B</v>
      </c>
      <c r="T113" s="17" t="str">
        <f aca="false">IFERROR(IF(RIGHT(X113,1)="1",INDEX(LOHHLA!C:C,MATCH(S113,LOHHLA!B:B,0)),INDEX(LOHHLA!D:D,MATCH(S113,LOHHLA!B:B,0))),"HOM")</f>
        <v>hla_b_58_01_04</v>
      </c>
      <c r="U113" s="17" t="str">
        <f aca="false">IF(T113="HOM","HOM",UPPER(MID(T113,5,1))&amp;"*"&amp;MID(T113,7,2)&amp;":"&amp;MID(T113,10,2))</f>
        <v>B*58:01</v>
      </c>
      <c r="V113" s="17" t="s">
        <v>70</v>
      </c>
      <c r="W113" s="17" t="n">
        <f aca="false">U113=V113</f>
        <v>1</v>
      </c>
      <c r="X113" s="16" t="s">
        <v>51</v>
      </c>
      <c r="Y113" s="11" t="s">
        <v>70</v>
      </c>
      <c r="Z113" s="11" t="n">
        <v>1657</v>
      </c>
      <c r="AA113" s="11" t="n">
        <v>236</v>
      </c>
      <c r="AB113" s="11" t="n">
        <v>1421</v>
      </c>
      <c r="AC113" s="11" t="n">
        <v>0</v>
      </c>
      <c r="AD113" s="11" t="n">
        <v>2501</v>
      </c>
      <c r="AE113" s="11" t="n">
        <v>436</v>
      </c>
      <c r="AF113" s="11" t="n">
        <v>2065</v>
      </c>
      <c r="AG113" s="11" t="n">
        <v>0</v>
      </c>
      <c r="AH113" s="11" t="n">
        <v>0</v>
      </c>
      <c r="AI113" s="11" t="n">
        <v>0</v>
      </c>
      <c r="AJ113" s="11" t="n">
        <v>0</v>
      </c>
      <c r="AK113" s="11" t="n">
        <v>0</v>
      </c>
      <c r="AL113" s="15" t="n">
        <v>3.69</v>
      </c>
      <c r="AM113" s="11" t="n">
        <v>0</v>
      </c>
      <c r="AN113" s="11" t="n">
        <v>0</v>
      </c>
      <c r="AO113" s="11" t="n">
        <v>0</v>
      </c>
      <c r="AP113" s="11" t="n">
        <v>0</v>
      </c>
      <c r="AQ113" s="11" t="n">
        <v>0</v>
      </c>
    </row>
    <row r="114" customFormat="false" ht="16" hidden="false" customHeight="false" outlineLevel="0" collapsed="false">
      <c r="A114" s="11" t="s">
        <v>117</v>
      </c>
      <c r="B114" s="11"/>
      <c r="C114" s="11" t="n">
        <f aca="false">AL114&lt;0.5</f>
        <v>0</v>
      </c>
      <c r="D114" s="12" t="n">
        <f aca="false">COUNTIFS(S:S,S114,C:C,1)&gt;0</f>
        <v>0</v>
      </c>
      <c r="E114" s="12" t="n">
        <f aca="false">IFERROR(INDEX(LOHHLA!H:H,MATCH($S114,LOHHLA!$B:$B,0)),"na")</f>
        <v>0</v>
      </c>
      <c r="F114" s="12" t="n">
        <f aca="false">AND(D114&lt;&gt;E114,E114&lt;&gt;"na")</f>
        <v>0</v>
      </c>
      <c r="G114" s="12"/>
      <c r="H114" s="12"/>
      <c r="I114" s="13" t="str">
        <f aca="false">IFERROR(INDEX(LOHHLA!E:E,MATCH($S114,LOHHLA!$B:$B,0)),"na")</f>
        <v>            2.44</v>
      </c>
      <c r="J114" s="13" t="str">
        <f aca="false">IFERROR(INDEX(LOHHLA!F:F,MATCH($S114,LOHHLA!$B:$B,0)),"na")</f>
        <v>            4.80</v>
      </c>
      <c r="K114" s="14" t="n">
        <f aca="false">INDEX(HMFPurity!B:B,MATCH(A114,HMFPurity!A:A,0))</f>
        <v>0.31</v>
      </c>
      <c r="L114" s="15" t="n">
        <f aca="false">INDEX(HMFPurity!F:F,MATCH(A114,HMFPurity!A:A,0))</f>
        <v>2.6669</v>
      </c>
      <c r="M114" s="15" t="n">
        <f aca="false">IFERROR(INDEX(LOHHLA!I:I,MATCH($S114,LOHHLA!$B:$B,0)),"na")</f>
        <v>3.061571647</v>
      </c>
      <c r="N114" s="14" t="n">
        <f aca="false">IFERROR(INDEX(LOHHLA!J:J,MATCH($S114,LOHHLA!$B:$B,0)),"na")</f>
        <v>0.27</v>
      </c>
      <c r="O114" s="16" t="n">
        <f aca="false">COUNTIFS(A:A,A114,W:W,0)</f>
        <v>1</v>
      </c>
      <c r="P114" s="16" t="str">
        <f aca="false">INDEX(LilacQC!D:D,MATCH(A114,LilacQC!C:C,0))</f>
        <v>PASS</v>
      </c>
      <c r="Q114" s="16"/>
      <c r="R114" s="16"/>
      <c r="S114" s="17" t="str">
        <f aca="false">A114&amp;MID(X114,1,1)</f>
        <v>CRUK0019_SU_T1-R1C</v>
      </c>
      <c r="T114" s="17" t="str">
        <f aca="false">IFERROR(IF(RIGHT(X114,1)="1",INDEX(LOHHLA!C:C,MATCH(S114,LOHHLA!B:B,0)),INDEX(LOHHLA!D:D,MATCH(S114,LOHHLA!B:B,0))),"HOM")</f>
        <v>hla_c_01_02_01</v>
      </c>
      <c r="U114" s="17" t="str">
        <f aca="false">IF(T114="HOM","HOM",UPPER(MID(T114,5,1))&amp;"*"&amp;MID(T114,7,2)&amp;":"&amp;MID(T114,10,2))</f>
        <v>C*01:02</v>
      </c>
      <c r="V114" s="17" t="s">
        <v>100</v>
      </c>
      <c r="W114" s="17" t="n">
        <f aca="false">U114=V114</f>
        <v>1</v>
      </c>
      <c r="X114" s="16" t="s">
        <v>52</v>
      </c>
      <c r="Y114" s="11" t="s">
        <v>100</v>
      </c>
      <c r="Z114" s="11" t="n">
        <v>1621</v>
      </c>
      <c r="AA114" s="11" t="n">
        <v>1290</v>
      </c>
      <c r="AB114" s="11" t="n">
        <v>331</v>
      </c>
      <c r="AC114" s="11" t="n">
        <v>0</v>
      </c>
      <c r="AD114" s="11" t="n">
        <v>1996</v>
      </c>
      <c r="AE114" s="11" t="n">
        <v>1504</v>
      </c>
      <c r="AF114" s="11" t="n">
        <v>492</v>
      </c>
      <c r="AG114" s="11" t="n">
        <v>0</v>
      </c>
      <c r="AH114" s="11" t="n">
        <v>0</v>
      </c>
      <c r="AI114" s="11" t="n">
        <v>0</v>
      </c>
      <c r="AJ114" s="11" t="n">
        <v>0</v>
      </c>
      <c r="AK114" s="11" t="n">
        <v>0</v>
      </c>
      <c r="AL114" s="15" t="n">
        <v>1.84</v>
      </c>
      <c r="AM114" s="11" t="n">
        <v>0</v>
      </c>
      <c r="AN114" s="11" t="n">
        <v>0</v>
      </c>
      <c r="AO114" s="11" t="n">
        <v>0</v>
      </c>
      <c r="AP114" s="11" t="n">
        <v>0</v>
      </c>
      <c r="AQ114" s="11" t="n">
        <v>0</v>
      </c>
    </row>
    <row r="115" customFormat="false" ht="16" hidden="false" customHeight="false" outlineLevel="0" collapsed="false">
      <c r="A115" s="11" t="s">
        <v>117</v>
      </c>
      <c r="B115" s="11"/>
      <c r="C115" s="11" t="n">
        <f aca="false">AL115&lt;0.5</f>
        <v>0</v>
      </c>
      <c r="D115" s="12" t="n">
        <f aca="false">COUNTIFS(S:S,S115,C:C,1)&gt;0</f>
        <v>0</v>
      </c>
      <c r="E115" s="12" t="n">
        <f aca="false">IFERROR(INDEX(LOHHLA!H:H,MATCH($S115,LOHHLA!$B:$B,0)),"na")</f>
        <v>0</v>
      </c>
      <c r="F115" s="12" t="n">
        <f aca="false">AND(D115&lt;&gt;E115,E115&lt;&gt;"na")</f>
        <v>0</v>
      </c>
      <c r="G115" s="12"/>
      <c r="H115" s="12"/>
      <c r="I115" s="13" t="str">
        <f aca="false">IFERROR(INDEX(LOHHLA!E:E,MATCH($S115,LOHHLA!$B:$B,0)),"na")</f>
        <v>            2.44</v>
      </c>
      <c r="J115" s="13" t="str">
        <f aca="false">IFERROR(INDEX(LOHHLA!F:F,MATCH($S115,LOHHLA!$B:$B,0)),"na")</f>
        <v>            4.80</v>
      </c>
      <c r="K115" s="14" t="n">
        <f aca="false">INDEX(HMFPurity!B:B,MATCH(A115,HMFPurity!A:A,0))</f>
        <v>0.31</v>
      </c>
      <c r="L115" s="15" t="n">
        <f aca="false">INDEX(HMFPurity!F:F,MATCH(A115,HMFPurity!A:A,0))</f>
        <v>2.6669</v>
      </c>
      <c r="M115" s="15" t="n">
        <f aca="false">IFERROR(INDEX(LOHHLA!I:I,MATCH($S115,LOHHLA!$B:$B,0)),"na")</f>
        <v>3.061571647</v>
      </c>
      <c r="N115" s="14" t="n">
        <f aca="false">IFERROR(INDEX(LOHHLA!J:J,MATCH($S115,LOHHLA!$B:$B,0)),"na")</f>
        <v>0.27</v>
      </c>
      <c r="O115" s="16" t="n">
        <f aca="false">COUNTIFS(A:A,A115,W:W,0)</f>
        <v>1</v>
      </c>
      <c r="P115" s="16" t="str">
        <f aca="false">INDEX(LilacQC!D:D,MATCH(A115,LilacQC!C:C,0))</f>
        <v>PASS</v>
      </c>
      <c r="Q115" s="16" t="s">
        <v>71</v>
      </c>
      <c r="R115" s="16" t="s">
        <v>119</v>
      </c>
      <c r="S115" s="17" t="str">
        <f aca="false">A115&amp;MID(X115,1,1)</f>
        <v>CRUK0019_SU_T1-R1C</v>
      </c>
      <c r="T115" s="17" t="str">
        <f aca="false">IFERROR(IF(RIGHT(X115,1)="1",INDEX(LOHHLA!C:C,MATCH(S115,LOHHLA!B:B,0)),INDEX(LOHHLA!D:D,MATCH(S115,LOHHLA!B:B,0))),"HOM")</f>
        <v>hla_c_07_01_09</v>
      </c>
      <c r="U115" s="17" t="str">
        <f aca="false">IF(T115="HOM","HOM",UPPER(MID(T115,5,1))&amp;"*"&amp;MID(T115,7,2)&amp;":"&amp;MID(T115,10,2))</f>
        <v>C*07:01</v>
      </c>
      <c r="V115" s="17" t="s">
        <v>73</v>
      </c>
      <c r="W115" s="17" t="n">
        <f aca="false">U115=V115</f>
        <v>0</v>
      </c>
      <c r="X115" s="16" t="s">
        <v>54</v>
      </c>
      <c r="Y115" s="11" t="s">
        <v>73</v>
      </c>
      <c r="Z115" s="11" t="n">
        <v>1758</v>
      </c>
      <c r="AA115" s="11" t="n">
        <v>1415</v>
      </c>
      <c r="AB115" s="11" t="n">
        <v>343</v>
      </c>
      <c r="AC115" s="11" t="n">
        <v>0</v>
      </c>
      <c r="AD115" s="11" t="n">
        <v>3139</v>
      </c>
      <c r="AE115" s="11" t="n">
        <v>2621</v>
      </c>
      <c r="AF115" s="11" t="n">
        <v>518</v>
      </c>
      <c r="AG115" s="11" t="n">
        <v>0</v>
      </c>
      <c r="AH115" s="11" t="n">
        <v>0</v>
      </c>
      <c r="AI115" s="11" t="n">
        <v>0</v>
      </c>
      <c r="AJ115" s="11" t="n">
        <v>0</v>
      </c>
      <c r="AK115" s="11" t="n">
        <v>0</v>
      </c>
      <c r="AL115" s="15" t="n">
        <v>3.69</v>
      </c>
      <c r="AM115" s="11" t="n">
        <v>0</v>
      </c>
      <c r="AN115" s="11" t="n">
        <v>0</v>
      </c>
      <c r="AO115" s="11" t="n">
        <v>0</v>
      </c>
      <c r="AP115" s="11" t="n">
        <v>0</v>
      </c>
      <c r="AQ115" s="11" t="n">
        <v>0</v>
      </c>
    </row>
    <row r="116" customFormat="false" ht="16" hidden="false" customHeight="false" outlineLevel="0" collapsed="false">
      <c r="A116" s="11" t="s">
        <v>120</v>
      </c>
      <c r="B116" s="11"/>
      <c r="C116" s="11" t="n">
        <f aca="false">AL116&lt;0.5</f>
        <v>0</v>
      </c>
      <c r="D116" s="12" t="n">
        <f aca="false">COUNTIFS(S:S,S116,C:C,1)&gt;0</f>
        <v>1</v>
      </c>
      <c r="E116" s="12" t="n">
        <f aca="false">IFERROR(INDEX(LOHHLA!H:H,MATCH($S116,LOHHLA!$B:$B,0)),"na")</f>
        <v>1</v>
      </c>
      <c r="F116" s="12" t="n">
        <f aca="false">AND(D116&lt;&gt;E116,E116&lt;&gt;"na")</f>
        <v>0</v>
      </c>
      <c r="G116" s="12"/>
      <c r="H116" s="12"/>
      <c r="I116" s="13" t="str">
        <f aca="false">IFERROR(INDEX(LOHHLA!E:E,MATCH($S116,LOHHLA!$B:$B,0)),"na")</f>
        <v>            1.96</v>
      </c>
      <c r="J116" s="13" t="str">
        <f aca="false">IFERROR(INDEX(LOHHLA!F:F,MATCH($S116,LOHHLA!$B:$B,0)),"na")</f>
        <v>            0.47</v>
      </c>
      <c r="K116" s="14" t="n">
        <f aca="false">INDEX(HMFPurity!B:B,MATCH(A116,HMFPurity!A:A,0))</f>
        <v>0.26</v>
      </c>
      <c r="L116" s="15" t="n">
        <f aca="false">INDEX(HMFPurity!F:F,MATCH(A116,HMFPurity!A:A,0))</f>
        <v>2.6867</v>
      </c>
      <c r="M116" s="15" t="n">
        <f aca="false">IFERROR(INDEX(LOHHLA!I:I,MATCH($S116,LOHHLA!$B:$B,0)),"na")</f>
        <v>2.659600028</v>
      </c>
      <c r="N116" s="14" t="n">
        <f aca="false">IFERROR(INDEX(LOHHLA!J:J,MATCH($S116,LOHHLA!$B:$B,0)),"na")</f>
        <v>0.24</v>
      </c>
      <c r="O116" s="16" t="n">
        <f aca="false">COUNTIFS(A:A,A116,W:W,0)</f>
        <v>0</v>
      </c>
      <c r="P116" s="16" t="str">
        <f aca="false">INDEX(LilacQC!D:D,MATCH(A116,LilacQC!C:C,0))</f>
        <v>PASS</v>
      </c>
      <c r="Q116" s="16"/>
      <c r="R116" s="16"/>
      <c r="S116" s="17" t="str">
        <f aca="false">A116&amp;MID(X116,1,1)</f>
        <v>CRUK0020_SU_T1-R1A</v>
      </c>
      <c r="T116" s="17" t="str">
        <f aca="false">IFERROR(IF(RIGHT(X116,1)="1",INDEX(LOHHLA!C:C,MATCH(S116,LOHHLA!B:B,0)),INDEX(LOHHLA!D:D,MATCH(S116,LOHHLA!B:B,0))),"HOM")</f>
        <v>hla_a_03_01_01_01</v>
      </c>
      <c r="U116" s="17" t="str">
        <f aca="false">IF(T116="HOM","HOM",UPPER(MID(T116,5,1))&amp;"*"&amp;MID(T116,7,2)&amp;":"&amp;MID(T116,10,2))</f>
        <v>A*03:01</v>
      </c>
      <c r="V116" s="17" t="s">
        <v>86</v>
      </c>
      <c r="W116" s="17" t="n">
        <f aca="false">U116=V116</f>
        <v>1</v>
      </c>
      <c r="X116" s="16" t="s">
        <v>45</v>
      </c>
      <c r="Y116" s="11" t="s">
        <v>86</v>
      </c>
      <c r="Z116" s="11" t="n">
        <v>2589</v>
      </c>
      <c r="AA116" s="11" t="n">
        <v>432</v>
      </c>
      <c r="AB116" s="11" t="n">
        <v>2157</v>
      </c>
      <c r="AC116" s="11" t="n">
        <v>0</v>
      </c>
      <c r="AD116" s="11" t="n">
        <v>2587</v>
      </c>
      <c r="AE116" s="11" t="n">
        <v>535</v>
      </c>
      <c r="AF116" s="11" t="n">
        <v>2052</v>
      </c>
      <c r="AG116" s="11" t="n">
        <v>0</v>
      </c>
      <c r="AH116" s="11" t="n">
        <v>0</v>
      </c>
      <c r="AI116" s="11" t="n">
        <v>0</v>
      </c>
      <c r="AJ116" s="11" t="n">
        <v>0</v>
      </c>
      <c r="AK116" s="11" t="n">
        <v>0</v>
      </c>
      <c r="AL116" s="15" t="n">
        <v>2.03</v>
      </c>
      <c r="AM116" s="11" t="n">
        <v>0</v>
      </c>
      <c r="AN116" s="11" t="n">
        <v>0</v>
      </c>
      <c r="AO116" s="11" t="n">
        <v>0</v>
      </c>
      <c r="AP116" s="11" t="n">
        <v>0</v>
      </c>
      <c r="AQ116" s="11" t="n">
        <v>0</v>
      </c>
    </row>
    <row r="117" customFormat="false" ht="16" hidden="false" customHeight="false" outlineLevel="0" collapsed="false">
      <c r="A117" s="11" t="s">
        <v>120</v>
      </c>
      <c r="B117" s="11"/>
      <c r="C117" s="11" t="n">
        <f aca="false">AL117&lt;0.5</f>
        <v>1</v>
      </c>
      <c r="D117" s="12" t="n">
        <f aca="false">COUNTIFS(S:S,S117,C:C,1)&gt;0</f>
        <v>1</v>
      </c>
      <c r="E117" s="12" t="n">
        <f aca="false">IFERROR(INDEX(LOHHLA!H:H,MATCH($S117,LOHHLA!$B:$B,0)),"na")</f>
        <v>1</v>
      </c>
      <c r="F117" s="12" t="n">
        <f aca="false">AND(D117&lt;&gt;E117,E117&lt;&gt;"na")</f>
        <v>0</v>
      </c>
      <c r="G117" s="12"/>
      <c r="H117" s="12"/>
      <c r="I117" s="13" t="str">
        <f aca="false">IFERROR(INDEX(LOHHLA!E:E,MATCH($S117,LOHHLA!$B:$B,0)),"na")</f>
        <v>            1.96</v>
      </c>
      <c r="J117" s="13" t="str">
        <f aca="false">IFERROR(INDEX(LOHHLA!F:F,MATCH($S117,LOHHLA!$B:$B,0)),"na")</f>
        <v>            0.47</v>
      </c>
      <c r="K117" s="14" t="n">
        <f aca="false">INDEX(HMFPurity!B:B,MATCH(A117,HMFPurity!A:A,0))</f>
        <v>0.26</v>
      </c>
      <c r="L117" s="15" t="n">
        <f aca="false">INDEX(HMFPurity!F:F,MATCH(A117,HMFPurity!A:A,0))</f>
        <v>2.6867</v>
      </c>
      <c r="M117" s="15" t="n">
        <f aca="false">IFERROR(INDEX(LOHHLA!I:I,MATCH($S117,LOHHLA!$B:$B,0)),"na")</f>
        <v>2.659600028</v>
      </c>
      <c r="N117" s="14" t="n">
        <f aca="false">IFERROR(INDEX(LOHHLA!J:J,MATCH($S117,LOHHLA!$B:$B,0)),"na")</f>
        <v>0.24</v>
      </c>
      <c r="O117" s="16" t="n">
        <f aca="false">COUNTIFS(A:A,A117,W:W,0)</f>
        <v>0</v>
      </c>
      <c r="P117" s="16" t="str">
        <f aca="false">INDEX(LilacQC!D:D,MATCH(A117,LilacQC!C:C,0))</f>
        <v>PASS</v>
      </c>
      <c r="Q117" s="16"/>
      <c r="R117" s="16"/>
      <c r="S117" s="17" t="str">
        <f aca="false">A117&amp;MID(X117,1,1)</f>
        <v>CRUK0020_SU_T1-R1A</v>
      </c>
      <c r="T117" s="17" t="str">
        <f aca="false">IFERROR(IF(RIGHT(X117,1)="1",INDEX(LOHHLA!C:C,MATCH(S117,LOHHLA!B:B,0)),INDEX(LOHHLA!D:D,MATCH(S117,LOHHLA!B:B,0))),"HOM")</f>
        <v>hla_a_11_01_01</v>
      </c>
      <c r="U117" s="17" t="str">
        <f aca="false">IF(T117="HOM","HOM",UPPER(MID(T117,5,1))&amp;"*"&amp;MID(T117,7,2)&amp;":"&amp;MID(T117,10,2))</f>
        <v>A*11:01</v>
      </c>
      <c r="V117" s="17" t="s">
        <v>90</v>
      </c>
      <c r="W117" s="17" t="n">
        <f aca="false">U117=V117</f>
        <v>1</v>
      </c>
      <c r="X117" s="16" t="s">
        <v>47</v>
      </c>
      <c r="Y117" s="11" t="s">
        <v>90</v>
      </c>
      <c r="Z117" s="11" t="n">
        <v>2600</v>
      </c>
      <c r="AA117" s="11" t="n">
        <v>453</v>
      </c>
      <c r="AB117" s="11" t="n">
        <v>2147</v>
      </c>
      <c r="AC117" s="11" t="n">
        <v>0</v>
      </c>
      <c r="AD117" s="11" t="n">
        <v>2406</v>
      </c>
      <c r="AE117" s="11" t="n">
        <v>362</v>
      </c>
      <c r="AF117" s="11" t="n">
        <v>2044</v>
      </c>
      <c r="AG117" s="11" t="n">
        <v>0</v>
      </c>
      <c r="AH117" s="11" t="n">
        <v>0</v>
      </c>
      <c r="AI117" s="11" t="n">
        <v>0</v>
      </c>
      <c r="AJ117" s="11" t="n">
        <v>0</v>
      </c>
      <c r="AK117" s="11" t="n">
        <v>0</v>
      </c>
      <c r="AL117" s="15" t="n">
        <v>0.12</v>
      </c>
      <c r="AM117" s="11" t="n">
        <v>0</v>
      </c>
      <c r="AN117" s="11" t="n">
        <v>0</v>
      </c>
      <c r="AO117" s="11" t="n">
        <v>0</v>
      </c>
      <c r="AP117" s="11" t="n">
        <v>0</v>
      </c>
      <c r="AQ117" s="11" t="n">
        <v>0</v>
      </c>
    </row>
    <row r="118" customFormat="false" ht="16" hidden="false" customHeight="false" outlineLevel="0" collapsed="false">
      <c r="A118" s="11" t="s">
        <v>120</v>
      </c>
      <c r="B118" s="11"/>
      <c r="C118" s="11" t="n">
        <f aca="false">AL118&lt;0.5</f>
        <v>0</v>
      </c>
      <c r="D118" s="12" t="n">
        <f aca="false">COUNTIFS(S:S,S118,C:C,1)&gt;0</f>
        <v>1</v>
      </c>
      <c r="E118" s="12" t="n">
        <f aca="false">IFERROR(INDEX(LOHHLA!H:H,MATCH($S118,LOHHLA!$B:$B,0)),"na")</f>
        <v>1</v>
      </c>
      <c r="F118" s="12" t="n">
        <f aca="false">AND(D118&lt;&gt;E118,E118&lt;&gt;"na")</f>
        <v>0</v>
      </c>
      <c r="G118" s="12"/>
      <c r="H118" s="12"/>
      <c r="I118" s="13" t="str">
        <f aca="false">IFERROR(INDEX(LOHHLA!E:E,MATCH($S118,LOHHLA!$B:$B,0)),"na")</f>
        <v>            2.96</v>
      </c>
      <c r="J118" s="13" t="str">
        <f aca="false">IFERROR(INDEX(LOHHLA!F:F,MATCH($S118,LOHHLA!$B:$B,0)),"na")</f>
        <v>            0.27</v>
      </c>
      <c r="K118" s="14" t="n">
        <f aca="false">INDEX(HMFPurity!B:B,MATCH(A118,HMFPurity!A:A,0))</f>
        <v>0.26</v>
      </c>
      <c r="L118" s="15" t="n">
        <f aca="false">INDEX(HMFPurity!F:F,MATCH(A118,HMFPurity!A:A,0))</f>
        <v>2.6867</v>
      </c>
      <c r="M118" s="15" t="n">
        <f aca="false">IFERROR(INDEX(LOHHLA!I:I,MATCH($S118,LOHHLA!$B:$B,0)),"na")</f>
        <v>2.659600028</v>
      </c>
      <c r="N118" s="14" t="n">
        <f aca="false">IFERROR(INDEX(LOHHLA!J:J,MATCH($S118,LOHHLA!$B:$B,0)),"na")</f>
        <v>0.24</v>
      </c>
      <c r="O118" s="16" t="n">
        <f aca="false">COUNTIFS(A:A,A118,W:W,0)</f>
        <v>0</v>
      </c>
      <c r="P118" s="16" t="str">
        <f aca="false">INDEX(LilacQC!D:D,MATCH(A118,LilacQC!C:C,0))</f>
        <v>PASS</v>
      </c>
      <c r="Q118" s="16"/>
      <c r="R118" s="16"/>
      <c r="S118" s="17" t="str">
        <f aca="false">A118&amp;MID(X118,1,1)</f>
        <v>CRUK0020_SU_T1-R1B</v>
      </c>
      <c r="T118" s="17" t="str">
        <f aca="false">IFERROR(IF(RIGHT(X118,1)="1",INDEX(LOHHLA!C:C,MATCH(S118,LOHHLA!B:B,0)),INDEX(LOHHLA!D:D,MATCH(S118,LOHHLA!B:B,0))),"HOM")</f>
        <v>hla_b_14_02_01</v>
      </c>
      <c r="U118" s="17" t="str">
        <f aca="false">IF(T118="HOM","HOM",UPPER(MID(T118,5,1))&amp;"*"&amp;MID(T118,7,2)&amp;":"&amp;MID(T118,10,2))</f>
        <v>B*14:02</v>
      </c>
      <c r="V118" s="17" t="s">
        <v>77</v>
      </c>
      <c r="W118" s="17" t="n">
        <f aca="false">U118=V118</f>
        <v>1</v>
      </c>
      <c r="X118" s="16" t="s">
        <v>49</v>
      </c>
      <c r="Y118" s="11" t="s">
        <v>77</v>
      </c>
      <c r="Z118" s="11" t="n">
        <v>2176</v>
      </c>
      <c r="AA118" s="11" t="n">
        <v>441</v>
      </c>
      <c r="AB118" s="11" t="n">
        <v>1735</v>
      </c>
      <c r="AC118" s="11" t="n">
        <v>0</v>
      </c>
      <c r="AD118" s="11" t="n">
        <v>2388</v>
      </c>
      <c r="AE118" s="11" t="n">
        <v>587</v>
      </c>
      <c r="AF118" s="11" t="n">
        <v>1801</v>
      </c>
      <c r="AG118" s="11" t="n">
        <v>0</v>
      </c>
      <c r="AH118" s="11" t="n">
        <v>0</v>
      </c>
      <c r="AI118" s="11" t="n">
        <v>0</v>
      </c>
      <c r="AJ118" s="11" t="n">
        <v>0</v>
      </c>
      <c r="AK118" s="11" t="n">
        <v>0</v>
      </c>
      <c r="AL118" s="15" t="n">
        <v>2.03</v>
      </c>
      <c r="AM118" s="11" t="n">
        <v>0</v>
      </c>
      <c r="AN118" s="11" t="n">
        <v>0</v>
      </c>
      <c r="AO118" s="11" t="n">
        <v>0</v>
      </c>
      <c r="AP118" s="11" t="n">
        <v>0</v>
      </c>
      <c r="AQ118" s="11" t="n">
        <v>0</v>
      </c>
    </row>
    <row r="119" customFormat="false" ht="16" hidden="false" customHeight="false" outlineLevel="0" collapsed="false">
      <c r="A119" s="11" t="s">
        <v>120</v>
      </c>
      <c r="B119" s="11"/>
      <c r="C119" s="11" t="n">
        <f aca="false">AL119&lt;0.5</f>
        <v>1</v>
      </c>
      <c r="D119" s="12" t="n">
        <f aca="false">COUNTIFS(S:S,S119,C:C,1)&gt;0</f>
        <v>1</v>
      </c>
      <c r="E119" s="12" t="n">
        <f aca="false">IFERROR(INDEX(LOHHLA!H:H,MATCH($S119,LOHHLA!$B:$B,0)),"na")</f>
        <v>1</v>
      </c>
      <c r="F119" s="12" t="n">
        <f aca="false">AND(D119&lt;&gt;E119,E119&lt;&gt;"na")</f>
        <v>0</v>
      </c>
      <c r="G119" s="12"/>
      <c r="H119" s="12"/>
      <c r="I119" s="13" t="str">
        <f aca="false">IFERROR(INDEX(LOHHLA!E:E,MATCH($S119,LOHHLA!$B:$B,0)),"na")</f>
        <v>            2.96</v>
      </c>
      <c r="J119" s="13" t="str">
        <f aca="false">IFERROR(INDEX(LOHHLA!F:F,MATCH($S119,LOHHLA!$B:$B,0)),"na")</f>
        <v>            0.27</v>
      </c>
      <c r="K119" s="14" t="n">
        <f aca="false">INDEX(HMFPurity!B:B,MATCH(A119,HMFPurity!A:A,0))</f>
        <v>0.26</v>
      </c>
      <c r="L119" s="15" t="n">
        <f aca="false">INDEX(HMFPurity!F:F,MATCH(A119,HMFPurity!A:A,0))</f>
        <v>2.6867</v>
      </c>
      <c r="M119" s="15" t="n">
        <f aca="false">IFERROR(INDEX(LOHHLA!I:I,MATCH($S119,LOHHLA!$B:$B,0)),"na")</f>
        <v>2.659600028</v>
      </c>
      <c r="N119" s="14" t="n">
        <f aca="false">IFERROR(INDEX(LOHHLA!J:J,MATCH($S119,LOHHLA!$B:$B,0)),"na")</f>
        <v>0.24</v>
      </c>
      <c r="O119" s="16" t="n">
        <f aca="false">COUNTIFS(A:A,A119,W:W,0)</f>
        <v>0</v>
      </c>
      <c r="P119" s="16" t="str">
        <f aca="false">INDEX(LilacQC!D:D,MATCH(A119,LilacQC!C:C,0))</f>
        <v>PASS</v>
      </c>
      <c r="Q119" s="16"/>
      <c r="R119" s="16"/>
      <c r="S119" s="17" t="str">
        <f aca="false">A119&amp;MID(X119,1,1)</f>
        <v>CRUK0020_SU_T1-R1B</v>
      </c>
      <c r="T119" s="17" t="str">
        <f aca="false">IFERROR(IF(RIGHT(X119,1)="1",INDEX(LOHHLA!C:C,MATCH(S119,LOHHLA!B:B,0)),INDEX(LOHHLA!D:D,MATCH(S119,LOHHLA!B:B,0))),"HOM")</f>
        <v>hla_b_39_01_01_02l</v>
      </c>
      <c r="U119" s="17" t="str">
        <f aca="false">IF(T119="HOM","HOM",UPPER(MID(T119,5,1))&amp;"*"&amp;MID(T119,7,2)&amp;":"&amp;MID(T119,10,2))</f>
        <v>B*39:01</v>
      </c>
      <c r="V119" s="17" t="s">
        <v>121</v>
      </c>
      <c r="W119" s="17" t="n">
        <f aca="false">U119=V119</f>
        <v>1</v>
      </c>
      <c r="X119" s="16" t="s">
        <v>51</v>
      </c>
      <c r="Y119" s="11" t="s">
        <v>121</v>
      </c>
      <c r="Z119" s="11" t="n">
        <v>2125</v>
      </c>
      <c r="AA119" s="11" t="n">
        <v>357</v>
      </c>
      <c r="AB119" s="11" t="n">
        <v>1768</v>
      </c>
      <c r="AC119" s="11" t="n">
        <v>0</v>
      </c>
      <c r="AD119" s="11" t="n">
        <v>2097</v>
      </c>
      <c r="AE119" s="11" t="n">
        <v>275</v>
      </c>
      <c r="AF119" s="11" t="n">
        <v>1822</v>
      </c>
      <c r="AG119" s="11" t="n">
        <v>0</v>
      </c>
      <c r="AH119" s="11" t="n">
        <v>0</v>
      </c>
      <c r="AI119" s="11" t="n">
        <v>0</v>
      </c>
      <c r="AJ119" s="11" t="n">
        <v>0</v>
      </c>
      <c r="AK119" s="11" t="n">
        <v>0</v>
      </c>
      <c r="AL119" s="15" t="n">
        <v>0.12</v>
      </c>
      <c r="AM119" s="11" t="n">
        <v>0</v>
      </c>
      <c r="AN119" s="11" t="n">
        <v>0</v>
      </c>
      <c r="AO119" s="11" t="n">
        <v>0</v>
      </c>
      <c r="AP119" s="11" t="n">
        <v>0</v>
      </c>
      <c r="AQ119" s="11" t="n">
        <v>0</v>
      </c>
    </row>
    <row r="120" customFormat="false" ht="16" hidden="false" customHeight="false" outlineLevel="0" collapsed="false">
      <c r="A120" s="11" t="s">
        <v>120</v>
      </c>
      <c r="B120" s="11" t="s">
        <v>122</v>
      </c>
      <c r="C120" s="11" t="n">
        <f aca="false">AL120&lt;0.5</f>
        <v>0</v>
      </c>
      <c r="D120" s="12" t="n">
        <f aca="false">COUNTIFS(S:S,S120,C:C,1)&gt;0</f>
        <v>1</v>
      </c>
      <c r="E120" s="12" t="n">
        <f aca="false">IFERROR(INDEX(LOHHLA!H:H,MATCH($S120,LOHHLA!$B:$B,0)),"na")</f>
        <v>1</v>
      </c>
      <c r="F120" s="12" t="n">
        <f aca="false">AND(D120&lt;&gt;E120,E120&lt;&gt;"na")</f>
        <v>0</v>
      </c>
      <c r="G120" s="12"/>
      <c r="H120" s="12"/>
      <c r="I120" s="13" t="str">
        <f aca="false">IFERROR(INDEX(LOHHLA!E:E,MATCH($S120,LOHHLA!$B:$B,0)),"na")</f>
        <v>            2.59</v>
      </c>
      <c r="J120" s="13" t="str">
        <f aca="false">IFERROR(INDEX(LOHHLA!F:F,MATCH($S120,LOHHLA!$B:$B,0)),"na")</f>
        <v>            0.23</v>
      </c>
      <c r="K120" s="14" t="n">
        <f aca="false">INDEX(HMFPurity!B:B,MATCH(A120,HMFPurity!A:A,0))</f>
        <v>0.26</v>
      </c>
      <c r="L120" s="15" t="n">
        <f aca="false">INDEX(HMFPurity!F:F,MATCH(A120,HMFPurity!A:A,0))</f>
        <v>2.6867</v>
      </c>
      <c r="M120" s="15" t="n">
        <f aca="false">IFERROR(INDEX(LOHHLA!I:I,MATCH($S120,LOHHLA!$B:$B,0)),"na")</f>
        <v>2.659600028</v>
      </c>
      <c r="N120" s="14" t="n">
        <f aca="false">IFERROR(INDEX(LOHHLA!J:J,MATCH($S120,LOHHLA!$B:$B,0)),"na")</f>
        <v>0.24</v>
      </c>
      <c r="O120" s="16" t="n">
        <f aca="false">COUNTIFS(A:A,A120,W:W,0)</f>
        <v>0</v>
      </c>
      <c r="P120" s="16" t="str">
        <f aca="false">INDEX(LilacQC!D:D,MATCH(A120,LilacQC!C:C,0))</f>
        <v>PASS</v>
      </c>
      <c r="Q120" s="16"/>
      <c r="R120" s="16"/>
      <c r="S120" s="17" t="str">
        <f aca="false">A120&amp;MID(X120,1,1)</f>
        <v>CRUK0020_SU_T1-R1C</v>
      </c>
      <c r="T120" s="17" t="str">
        <f aca="false">IFERROR(IF(RIGHT(X120,1)="1",INDEX(LOHHLA!C:C,MATCH(S120,LOHHLA!B:B,0)),INDEX(LOHHLA!D:D,MATCH(S120,LOHHLA!B:B,0))),"HOM")</f>
        <v>hla_c_08_02_01</v>
      </c>
      <c r="U120" s="17" t="str">
        <f aca="false">IF(T120="HOM","HOM",UPPER(MID(T120,5,1))&amp;"*"&amp;MID(T120,7,2)&amp;":"&amp;MID(T120,10,2))</f>
        <v>C*08:02</v>
      </c>
      <c r="V120" s="17" t="s">
        <v>78</v>
      </c>
      <c r="W120" s="17" t="n">
        <f aca="false">U120=V120</f>
        <v>1</v>
      </c>
      <c r="X120" s="16" t="s">
        <v>52</v>
      </c>
      <c r="Y120" s="11" t="s">
        <v>78</v>
      </c>
      <c r="Z120" s="11" t="n">
        <v>1917</v>
      </c>
      <c r="AA120" s="11" t="n">
        <v>600</v>
      </c>
      <c r="AB120" s="11" t="n">
        <v>1317</v>
      </c>
      <c r="AC120" s="11" t="n">
        <v>0</v>
      </c>
      <c r="AD120" s="11" t="n">
        <v>2092</v>
      </c>
      <c r="AE120" s="11" t="n">
        <v>703</v>
      </c>
      <c r="AF120" s="11" t="n">
        <v>1389</v>
      </c>
      <c r="AG120" s="11" t="n">
        <v>0</v>
      </c>
      <c r="AH120" s="11" t="n">
        <v>0</v>
      </c>
      <c r="AI120" s="11" t="n">
        <v>0</v>
      </c>
      <c r="AJ120" s="11" t="n">
        <v>0</v>
      </c>
      <c r="AK120" s="11" t="n">
        <v>0</v>
      </c>
      <c r="AL120" s="15" t="n">
        <v>2.03</v>
      </c>
      <c r="AM120" s="11" t="n">
        <v>0</v>
      </c>
      <c r="AN120" s="11" t="n">
        <v>0</v>
      </c>
      <c r="AO120" s="11" t="n">
        <v>0</v>
      </c>
      <c r="AP120" s="11" t="n">
        <v>1</v>
      </c>
      <c r="AQ120" s="11" t="n">
        <v>0</v>
      </c>
    </row>
    <row r="121" customFormat="false" ht="16" hidden="false" customHeight="false" outlineLevel="0" collapsed="false">
      <c r="A121" s="11" t="s">
        <v>120</v>
      </c>
      <c r="B121" s="11"/>
      <c r="C121" s="11" t="n">
        <f aca="false">AL121&lt;0.5</f>
        <v>1</v>
      </c>
      <c r="D121" s="12" t="n">
        <f aca="false">COUNTIFS(S:S,S121,C:C,1)&gt;0</f>
        <v>1</v>
      </c>
      <c r="E121" s="12" t="n">
        <f aca="false">IFERROR(INDEX(LOHHLA!H:H,MATCH($S121,LOHHLA!$B:$B,0)),"na")</f>
        <v>1</v>
      </c>
      <c r="F121" s="12" t="n">
        <f aca="false">AND(D121&lt;&gt;E121,E121&lt;&gt;"na")</f>
        <v>0</v>
      </c>
      <c r="G121" s="12"/>
      <c r="H121" s="12"/>
      <c r="I121" s="13" t="str">
        <f aca="false">IFERROR(INDEX(LOHHLA!E:E,MATCH($S121,LOHHLA!$B:$B,0)),"na")</f>
        <v>            2.59</v>
      </c>
      <c r="J121" s="13" t="str">
        <f aca="false">IFERROR(INDEX(LOHHLA!F:F,MATCH($S121,LOHHLA!$B:$B,0)),"na")</f>
        <v>            0.23</v>
      </c>
      <c r="K121" s="14" t="n">
        <f aca="false">INDEX(HMFPurity!B:B,MATCH(A121,HMFPurity!A:A,0))</f>
        <v>0.26</v>
      </c>
      <c r="L121" s="15" t="n">
        <f aca="false">INDEX(HMFPurity!F:F,MATCH(A121,HMFPurity!A:A,0))</f>
        <v>2.6867</v>
      </c>
      <c r="M121" s="15" t="n">
        <f aca="false">IFERROR(INDEX(LOHHLA!I:I,MATCH($S121,LOHHLA!$B:$B,0)),"na")</f>
        <v>2.659600028</v>
      </c>
      <c r="N121" s="14" t="n">
        <f aca="false">IFERROR(INDEX(LOHHLA!J:J,MATCH($S121,LOHHLA!$B:$B,0)),"na")</f>
        <v>0.24</v>
      </c>
      <c r="O121" s="16" t="n">
        <f aca="false">COUNTIFS(A:A,A121,W:W,0)</f>
        <v>0</v>
      </c>
      <c r="P121" s="16" t="str">
        <f aca="false">INDEX(LilacQC!D:D,MATCH(A121,LilacQC!C:C,0))</f>
        <v>PASS</v>
      </c>
      <c r="Q121" s="16"/>
      <c r="R121" s="16"/>
      <c r="S121" s="17" t="str">
        <f aca="false">A121&amp;MID(X121,1,1)</f>
        <v>CRUK0020_SU_T1-R1C</v>
      </c>
      <c r="T121" s="17" t="str">
        <f aca="false">IFERROR(IF(RIGHT(X121,1)="1",INDEX(LOHHLA!C:C,MATCH(S121,LOHHLA!B:B,0)),INDEX(LOHHLA!D:D,MATCH(S121,LOHHLA!B:B,0))),"HOM")</f>
        <v>hla_c_12_03_01_01</v>
      </c>
      <c r="U121" s="17" t="str">
        <f aca="false">IF(T121="HOM","HOM",UPPER(MID(T121,5,1))&amp;"*"&amp;MID(T121,7,2)&amp;":"&amp;MID(T121,10,2))</f>
        <v>C*12:03</v>
      </c>
      <c r="V121" s="17" t="s">
        <v>123</v>
      </c>
      <c r="W121" s="17" t="n">
        <f aca="false">U121=V121</f>
        <v>1</v>
      </c>
      <c r="X121" s="16" t="s">
        <v>54</v>
      </c>
      <c r="Y121" s="11" t="s">
        <v>123</v>
      </c>
      <c r="Z121" s="11" t="n">
        <v>1866</v>
      </c>
      <c r="AA121" s="11" t="n">
        <v>499</v>
      </c>
      <c r="AB121" s="11" t="n">
        <v>1367</v>
      </c>
      <c r="AC121" s="11" t="n">
        <v>0</v>
      </c>
      <c r="AD121" s="11" t="n">
        <v>1813</v>
      </c>
      <c r="AE121" s="11" t="n">
        <v>371</v>
      </c>
      <c r="AF121" s="11" t="n">
        <v>1442</v>
      </c>
      <c r="AG121" s="11" t="n">
        <v>0</v>
      </c>
      <c r="AH121" s="11" t="n">
        <v>0</v>
      </c>
      <c r="AI121" s="11" t="n">
        <v>0</v>
      </c>
      <c r="AJ121" s="11" t="n">
        <v>0</v>
      </c>
      <c r="AK121" s="11" t="n">
        <v>0</v>
      </c>
      <c r="AL121" s="15" t="n">
        <v>0.12</v>
      </c>
      <c r="AM121" s="11" t="n">
        <v>0</v>
      </c>
      <c r="AN121" s="11" t="n">
        <v>0</v>
      </c>
      <c r="AO121" s="11" t="n">
        <v>0</v>
      </c>
      <c r="AP121" s="11" t="n">
        <v>0</v>
      </c>
      <c r="AQ121" s="11" t="n">
        <v>0</v>
      </c>
    </row>
    <row r="122" customFormat="false" ht="16" hidden="false" customHeight="false" outlineLevel="0" collapsed="false">
      <c r="A122" s="11" t="s">
        <v>124</v>
      </c>
      <c r="B122" s="11"/>
      <c r="C122" s="11" t="n">
        <f aca="false">AL122&lt;0.5</f>
        <v>0</v>
      </c>
      <c r="D122" s="12" t="n">
        <f aca="false">COUNTIFS(S:S,S122,C:C,1)&gt;0</f>
        <v>0</v>
      </c>
      <c r="E122" s="12" t="n">
        <f aca="false">IFERROR(INDEX(LOHHLA!H:H,MATCH($S122,LOHHLA!$B:$B,0)),"na")</f>
        <v>0</v>
      </c>
      <c r="F122" s="12" t="n">
        <f aca="false">AND(D122&lt;&gt;E122,E122&lt;&gt;"na")</f>
        <v>0</v>
      </c>
      <c r="G122" s="12"/>
      <c r="H122" s="12"/>
      <c r="I122" s="13" t="str">
        <f aca="false">IFERROR(INDEX(LOHHLA!E:E,MATCH($S122,LOHHLA!$B:$B,0)),"na")</f>
        <v>            2.37</v>
      </c>
      <c r="J122" s="13" t="str">
        <f aca="false">IFERROR(INDEX(LOHHLA!F:F,MATCH($S122,LOHHLA!$B:$B,0)),"na")</f>
        <v>            1.19</v>
      </c>
      <c r="K122" s="14" t="n">
        <f aca="false">INDEX(HMFPurity!B:B,MATCH(A122,HMFPurity!A:A,0))</f>
        <v>1</v>
      </c>
      <c r="L122" s="15" t="n">
        <f aca="false">INDEX(HMFPurity!F:F,MATCH(A122,HMFPurity!A:A,0))</f>
        <v>1.96</v>
      </c>
      <c r="M122" s="15" t="n">
        <f aca="false">IFERROR(INDEX(LOHHLA!I:I,MATCH($S122,LOHHLA!$B:$B,0)),"na")</f>
        <v>3.569601137</v>
      </c>
      <c r="N122" s="14" t="n">
        <f aca="false">IFERROR(INDEX(LOHHLA!J:J,MATCH($S122,LOHHLA!$B:$B,0)),"na")</f>
        <v>0.32</v>
      </c>
      <c r="O122" s="16" t="n">
        <f aca="false">COUNTIFS(A:A,A122,W:W,0)</f>
        <v>0</v>
      </c>
      <c r="P122" s="16" t="str">
        <f aca="false">INDEX(LilacQC!D:D,MATCH(A122,LilacQC!C:C,0))</f>
        <v>PASS</v>
      </c>
      <c r="Q122" s="16"/>
      <c r="R122" s="16"/>
      <c r="S122" s="17" t="str">
        <f aca="false">A122&amp;MID(X122,1,1)</f>
        <v>CRUK0021_SU_T1-R1A</v>
      </c>
      <c r="T122" s="17" t="str">
        <f aca="false">IFERROR(IF(RIGHT(X122,1)="1",INDEX(LOHHLA!C:C,MATCH(S122,LOHHLA!B:B,0)),INDEX(LOHHLA!D:D,MATCH(S122,LOHHLA!B:B,0))),"HOM")</f>
        <v>hla_a_24_02_01_01</v>
      </c>
      <c r="U122" s="17" t="str">
        <f aca="false">IF(T122="HOM","HOM",UPPER(MID(T122,5,1))&amp;"*"&amp;MID(T122,7,2)&amp;":"&amp;MID(T122,10,2))</f>
        <v>A*24:02</v>
      </c>
      <c r="V122" s="17" t="s">
        <v>125</v>
      </c>
      <c r="W122" s="17" t="n">
        <f aca="false">U122=V122</f>
        <v>1</v>
      </c>
      <c r="X122" s="16" t="s">
        <v>45</v>
      </c>
      <c r="Y122" s="11" t="s">
        <v>125</v>
      </c>
      <c r="Z122" s="11" t="n">
        <v>2799</v>
      </c>
      <c r="AA122" s="11" t="n">
        <v>1807</v>
      </c>
      <c r="AB122" s="11" t="n">
        <v>992</v>
      </c>
      <c r="AC122" s="11" t="n">
        <v>0</v>
      </c>
      <c r="AD122" s="11" t="n">
        <v>2241</v>
      </c>
      <c r="AE122" s="11" t="n">
        <v>1485</v>
      </c>
      <c r="AF122" s="11" t="n">
        <v>756</v>
      </c>
      <c r="AG122" s="11" t="n">
        <v>0</v>
      </c>
      <c r="AH122" s="11" t="n">
        <v>0</v>
      </c>
      <c r="AI122" s="11" t="n">
        <v>0</v>
      </c>
      <c r="AJ122" s="11" t="n">
        <v>0</v>
      </c>
      <c r="AK122" s="11" t="n">
        <v>0</v>
      </c>
      <c r="AL122" s="15" t="n">
        <v>1.18</v>
      </c>
      <c r="AM122" s="11" t="n">
        <v>0</v>
      </c>
      <c r="AN122" s="11" t="n">
        <v>0</v>
      </c>
      <c r="AO122" s="11" t="n">
        <v>0</v>
      </c>
      <c r="AP122" s="11" t="n">
        <v>0</v>
      </c>
      <c r="AQ122" s="11" t="n">
        <v>0</v>
      </c>
    </row>
    <row r="123" customFormat="false" ht="16" hidden="false" customHeight="false" outlineLevel="0" collapsed="false">
      <c r="A123" s="11" t="s">
        <v>124</v>
      </c>
      <c r="B123" s="11"/>
      <c r="C123" s="11" t="n">
        <f aca="false">AL123&lt;0.5</f>
        <v>0</v>
      </c>
      <c r="D123" s="12" t="n">
        <f aca="false">COUNTIFS(S:S,S123,C:C,1)&gt;0</f>
        <v>0</v>
      </c>
      <c r="E123" s="12" t="n">
        <f aca="false">IFERROR(INDEX(LOHHLA!H:H,MATCH($S123,LOHHLA!$B:$B,0)),"na")</f>
        <v>0</v>
      </c>
      <c r="F123" s="12" t="n">
        <f aca="false">AND(D123&lt;&gt;E123,E123&lt;&gt;"na")</f>
        <v>0</v>
      </c>
      <c r="G123" s="12"/>
      <c r="H123" s="12"/>
      <c r="I123" s="13" t="str">
        <f aca="false">IFERROR(INDEX(LOHHLA!E:E,MATCH($S123,LOHHLA!$B:$B,0)),"na")</f>
        <v>            2.37</v>
      </c>
      <c r="J123" s="13" t="str">
        <f aca="false">IFERROR(INDEX(LOHHLA!F:F,MATCH($S123,LOHHLA!$B:$B,0)),"na")</f>
        <v>            1.19</v>
      </c>
      <c r="K123" s="14" t="n">
        <f aca="false">INDEX(HMFPurity!B:B,MATCH(A123,HMFPurity!A:A,0))</f>
        <v>1</v>
      </c>
      <c r="L123" s="15" t="n">
        <f aca="false">INDEX(HMFPurity!F:F,MATCH(A123,HMFPurity!A:A,0))</f>
        <v>1.96</v>
      </c>
      <c r="M123" s="15" t="n">
        <f aca="false">IFERROR(INDEX(LOHHLA!I:I,MATCH($S123,LOHHLA!$B:$B,0)),"na")</f>
        <v>3.569601137</v>
      </c>
      <c r="N123" s="14" t="n">
        <f aca="false">IFERROR(INDEX(LOHHLA!J:J,MATCH($S123,LOHHLA!$B:$B,0)),"na")</f>
        <v>0.32</v>
      </c>
      <c r="O123" s="16" t="n">
        <f aca="false">COUNTIFS(A:A,A123,W:W,0)</f>
        <v>0</v>
      </c>
      <c r="P123" s="16" t="str">
        <f aca="false">INDEX(LilacQC!D:D,MATCH(A123,LilacQC!C:C,0))</f>
        <v>PASS</v>
      </c>
      <c r="Q123" s="16"/>
      <c r="R123" s="16"/>
      <c r="S123" s="17" t="str">
        <f aca="false">A123&amp;MID(X123,1,1)</f>
        <v>CRUK0021_SU_T1-R1A</v>
      </c>
      <c r="T123" s="17" t="str">
        <f aca="false">IFERROR(IF(RIGHT(X123,1)="1",INDEX(LOHHLA!C:C,MATCH(S123,LOHHLA!B:B,0)),INDEX(LOHHLA!D:D,MATCH(S123,LOHHLA!B:B,0))),"HOM")</f>
        <v>hla_a_29_02_01_01</v>
      </c>
      <c r="U123" s="17" t="str">
        <f aca="false">IF(T123="HOM","HOM",UPPER(MID(T123,5,1))&amp;"*"&amp;MID(T123,7,2)&amp;":"&amp;MID(T123,10,2))</f>
        <v>A*29:02</v>
      </c>
      <c r="V123" s="17" t="s">
        <v>46</v>
      </c>
      <c r="W123" s="17" t="n">
        <f aca="false">U123=V123</f>
        <v>1</v>
      </c>
      <c r="X123" s="16" t="s">
        <v>47</v>
      </c>
      <c r="Y123" s="11" t="s">
        <v>46</v>
      </c>
      <c r="Z123" s="11" t="n">
        <v>2220</v>
      </c>
      <c r="AA123" s="11" t="n">
        <v>1402</v>
      </c>
      <c r="AB123" s="11" t="n">
        <v>818</v>
      </c>
      <c r="AC123" s="11" t="n">
        <v>0</v>
      </c>
      <c r="AD123" s="11" t="n">
        <v>1657</v>
      </c>
      <c r="AE123" s="11" t="n">
        <v>1022</v>
      </c>
      <c r="AF123" s="11" t="n">
        <v>635</v>
      </c>
      <c r="AG123" s="11" t="n">
        <v>0</v>
      </c>
      <c r="AH123" s="11" t="n">
        <v>0</v>
      </c>
      <c r="AI123" s="11" t="n">
        <v>0</v>
      </c>
      <c r="AJ123" s="11" t="n">
        <v>0</v>
      </c>
      <c r="AK123" s="11" t="n">
        <v>0</v>
      </c>
      <c r="AL123" s="15" t="n">
        <v>0.89</v>
      </c>
      <c r="AM123" s="11" t="n">
        <v>0</v>
      </c>
      <c r="AN123" s="11" t="n">
        <v>0</v>
      </c>
      <c r="AO123" s="11" t="n">
        <v>0</v>
      </c>
      <c r="AP123" s="11" t="n">
        <v>0</v>
      </c>
      <c r="AQ123" s="11" t="n">
        <v>0</v>
      </c>
    </row>
    <row r="124" customFormat="false" ht="16" hidden="false" customHeight="false" outlineLevel="0" collapsed="false">
      <c r="A124" s="11" t="s">
        <v>124</v>
      </c>
      <c r="B124" s="11"/>
      <c r="C124" s="11" t="n">
        <f aca="false">AL124&lt;0.5</f>
        <v>0</v>
      </c>
      <c r="D124" s="12" t="n">
        <f aca="false">COUNTIFS(S:S,S124,C:C,1)&gt;0</f>
        <v>0</v>
      </c>
      <c r="E124" s="12" t="n">
        <f aca="false">IFERROR(INDEX(LOHHLA!H:H,MATCH($S124,LOHHLA!$B:$B,0)),"na")</f>
        <v>0</v>
      </c>
      <c r="F124" s="12" t="n">
        <f aca="false">AND(D124&lt;&gt;E124,E124&lt;&gt;"na")</f>
        <v>0</v>
      </c>
      <c r="G124" s="12"/>
      <c r="H124" s="12"/>
      <c r="I124" s="13" t="str">
        <f aca="false">IFERROR(INDEX(LOHHLA!E:E,MATCH($S124,LOHHLA!$B:$B,0)),"na")</f>
        <v>            2.52</v>
      </c>
      <c r="J124" s="13" t="str">
        <f aca="false">IFERROR(INDEX(LOHHLA!F:F,MATCH($S124,LOHHLA!$B:$B,0)),"na")</f>
        <v>            1.05</v>
      </c>
      <c r="K124" s="14" t="n">
        <f aca="false">INDEX(HMFPurity!B:B,MATCH(A124,HMFPurity!A:A,0))</f>
        <v>1</v>
      </c>
      <c r="L124" s="15" t="n">
        <f aca="false">INDEX(HMFPurity!F:F,MATCH(A124,HMFPurity!A:A,0))</f>
        <v>1.96</v>
      </c>
      <c r="M124" s="15" t="n">
        <f aca="false">IFERROR(INDEX(LOHHLA!I:I,MATCH($S124,LOHHLA!$B:$B,0)),"na")</f>
        <v>3.569601137</v>
      </c>
      <c r="N124" s="14" t="n">
        <f aca="false">IFERROR(INDEX(LOHHLA!J:J,MATCH($S124,LOHHLA!$B:$B,0)),"na")</f>
        <v>0.32</v>
      </c>
      <c r="O124" s="16" t="n">
        <f aca="false">COUNTIFS(A:A,A124,W:W,0)</f>
        <v>0</v>
      </c>
      <c r="P124" s="16" t="str">
        <f aca="false">INDEX(LilacQC!D:D,MATCH(A124,LilacQC!C:C,0))</f>
        <v>PASS</v>
      </c>
      <c r="Q124" s="16"/>
      <c r="R124" s="16"/>
      <c r="S124" s="17" t="str">
        <f aca="false">A124&amp;MID(X124,1,1)</f>
        <v>CRUK0021_SU_T1-R1B</v>
      </c>
      <c r="T124" s="17" t="str">
        <f aca="false">IFERROR(IF(RIGHT(X124,1)="1",INDEX(LOHHLA!C:C,MATCH(S124,LOHHLA!B:B,0)),INDEX(LOHHLA!D:D,MATCH(S124,LOHHLA!B:B,0))),"HOM")</f>
        <v>hla_b_15_01_01_01</v>
      </c>
      <c r="U124" s="17" t="str">
        <f aca="false">IF(T124="HOM","HOM",UPPER(MID(T124,5,1))&amp;"*"&amp;MID(T124,7,2)&amp;":"&amp;MID(T124,10,2))</f>
        <v>B*15:01</v>
      </c>
      <c r="V124" s="17" t="s">
        <v>111</v>
      </c>
      <c r="W124" s="17" t="n">
        <f aca="false">U124=V124</f>
        <v>1</v>
      </c>
      <c r="X124" s="16" t="s">
        <v>49</v>
      </c>
      <c r="Y124" s="11" t="s">
        <v>111</v>
      </c>
      <c r="Z124" s="11" t="n">
        <v>2243</v>
      </c>
      <c r="AA124" s="11" t="n">
        <v>1438</v>
      </c>
      <c r="AB124" s="11" t="n">
        <v>805</v>
      </c>
      <c r="AC124" s="11" t="n">
        <v>0</v>
      </c>
      <c r="AD124" s="11" t="n">
        <v>1790</v>
      </c>
      <c r="AE124" s="11" t="n">
        <v>1210</v>
      </c>
      <c r="AF124" s="11" t="n">
        <v>580</v>
      </c>
      <c r="AG124" s="11" t="n">
        <v>0</v>
      </c>
      <c r="AH124" s="11" t="n">
        <v>0</v>
      </c>
      <c r="AI124" s="11" t="n">
        <v>0</v>
      </c>
      <c r="AJ124" s="11" t="n">
        <v>0</v>
      </c>
      <c r="AK124" s="11" t="n">
        <v>0</v>
      </c>
      <c r="AL124" s="15" t="n">
        <v>1.18</v>
      </c>
      <c r="AM124" s="11" t="n">
        <v>0</v>
      </c>
      <c r="AN124" s="11" t="n">
        <v>0</v>
      </c>
      <c r="AO124" s="11" t="n">
        <v>0</v>
      </c>
      <c r="AP124" s="11" t="n">
        <v>0</v>
      </c>
      <c r="AQ124" s="11" t="n">
        <v>0</v>
      </c>
    </row>
    <row r="125" customFormat="false" ht="16" hidden="false" customHeight="false" outlineLevel="0" collapsed="false">
      <c r="A125" s="11" t="s">
        <v>124</v>
      </c>
      <c r="B125" s="11"/>
      <c r="C125" s="11" t="n">
        <f aca="false">AL125&lt;0.5</f>
        <v>0</v>
      </c>
      <c r="D125" s="12" t="n">
        <f aca="false">COUNTIFS(S:S,S125,C:C,1)&gt;0</f>
        <v>0</v>
      </c>
      <c r="E125" s="12" t="n">
        <f aca="false">IFERROR(INDEX(LOHHLA!H:H,MATCH($S125,LOHHLA!$B:$B,0)),"na")</f>
        <v>0</v>
      </c>
      <c r="F125" s="12" t="n">
        <f aca="false">AND(D125&lt;&gt;E125,E125&lt;&gt;"na")</f>
        <v>0</v>
      </c>
      <c r="G125" s="12"/>
      <c r="H125" s="12"/>
      <c r="I125" s="13" t="str">
        <f aca="false">IFERROR(INDEX(LOHHLA!E:E,MATCH($S125,LOHHLA!$B:$B,0)),"na")</f>
        <v>            2.52</v>
      </c>
      <c r="J125" s="13" t="str">
        <f aca="false">IFERROR(INDEX(LOHHLA!F:F,MATCH($S125,LOHHLA!$B:$B,0)),"na")</f>
        <v>            1.05</v>
      </c>
      <c r="K125" s="14" t="n">
        <f aca="false">INDEX(HMFPurity!B:B,MATCH(A125,HMFPurity!A:A,0))</f>
        <v>1</v>
      </c>
      <c r="L125" s="15" t="n">
        <f aca="false">INDEX(HMFPurity!F:F,MATCH(A125,HMFPurity!A:A,0))</f>
        <v>1.96</v>
      </c>
      <c r="M125" s="15" t="n">
        <f aca="false">IFERROR(INDEX(LOHHLA!I:I,MATCH($S125,LOHHLA!$B:$B,0)),"na")</f>
        <v>3.569601137</v>
      </c>
      <c r="N125" s="14" t="n">
        <f aca="false">IFERROR(INDEX(LOHHLA!J:J,MATCH($S125,LOHHLA!$B:$B,0)),"na")</f>
        <v>0.32</v>
      </c>
      <c r="O125" s="16" t="n">
        <f aca="false">COUNTIFS(A:A,A125,W:W,0)</f>
        <v>0</v>
      </c>
      <c r="P125" s="16" t="str">
        <f aca="false">INDEX(LilacQC!D:D,MATCH(A125,LilacQC!C:C,0))</f>
        <v>PASS</v>
      </c>
      <c r="Q125" s="16"/>
      <c r="R125" s="16"/>
      <c r="S125" s="17" t="str">
        <f aca="false">A125&amp;MID(X125,1,1)</f>
        <v>CRUK0021_SU_T1-R1B</v>
      </c>
      <c r="T125" s="17" t="str">
        <f aca="false">IFERROR(IF(RIGHT(X125,1)="1",INDEX(LOHHLA!C:C,MATCH(S125,LOHHLA!B:B,0)),INDEX(LOHHLA!D:D,MATCH(S125,LOHHLA!B:B,0))),"HOM")</f>
        <v>hla_b_44_03_01</v>
      </c>
      <c r="U125" s="17" t="str">
        <f aca="false">IF(T125="HOM","HOM",UPPER(MID(T125,5,1))&amp;"*"&amp;MID(T125,7,2)&amp;":"&amp;MID(T125,10,2))</f>
        <v>B*44:03</v>
      </c>
      <c r="V125" s="17" t="s">
        <v>50</v>
      </c>
      <c r="W125" s="17" t="n">
        <f aca="false">U125=V125</f>
        <v>1</v>
      </c>
      <c r="X125" s="16" t="s">
        <v>51</v>
      </c>
      <c r="Y125" s="11" t="s">
        <v>50</v>
      </c>
      <c r="Z125" s="11" t="n">
        <v>2234</v>
      </c>
      <c r="AA125" s="11" t="n">
        <v>1521</v>
      </c>
      <c r="AB125" s="11" t="n">
        <v>713</v>
      </c>
      <c r="AC125" s="11" t="n">
        <v>0</v>
      </c>
      <c r="AD125" s="11" t="n">
        <v>1487</v>
      </c>
      <c r="AE125" s="11" t="n">
        <v>964</v>
      </c>
      <c r="AF125" s="11" t="n">
        <v>523</v>
      </c>
      <c r="AG125" s="11" t="n">
        <v>0</v>
      </c>
      <c r="AH125" s="11" t="n">
        <v>0</v>
      </c>
      <c r="AI125" s="11" t="n">
        <v>0</v>
      </c>
      <c r="AJ125" s="11" t="n">
        <v>0</v>
      </c>
      <c r="AK125" s="11" t="n">
        <v>0</v>
      </c>
      <c r="AL125" s="15" t="n">
        <v>0.89</v>
      </c>
      <c r="AM125" s="11" t="n">
        <v>0</v>
      </c>
      <c r="AN125" s="11" t="n">
        <v>0</v>
      </c>
      <c r="AO125" s="11" t="n">
        <v>0</v>
      </c>
      <c r="AP125" s="11" t="n">
        <v>0</v>
      </c>
      <c r="AQ125" s="11" t="n">
        <v>0</v>
      </c>
    </row>
    <row r="126" customFormat="false" ht="16" hidden="false" customHeight="false" outlineLevel="0" collapsed="false">
      <c r="A126" s="11" t="s">
        <v>124</v>
      </c>
      <c r="B126" s="11"/>
      <c r="C126" s="11" t="n">
        <f aca="false">AL126&lt;0.5</f>
        <v>0</v>
      </c>
      <c r="D126" s="12" t="n">
        <f aca="false">COUNTIFS(S:S,S126,C:C,1)&gt;0</f>
        <v>0</v>
      </c>
      <c r="E126" s="12" t="n">
        <f aca="false">IFERROR(INDEX(LOHHLA!H:H,MATCH($S126,LOHHLA!$B:$B,0)),"na")</f>
        <v>0</v>
      </c>
      <c r="F126" s="12" t="n">
        <f aca="false">AND(D126&lt;&gt;E126,E126&lt;&gt;"na")</f>
        <v>0</v>
      </c>
      <c r="G126" s="12"/>
      <c r="H126" s="12"/>
      <c r="I126" s="13" t="str">
        <f aca="false">IFERROR(INDEX(LOHHLA!E:E,MATCH($S126,LOHHLA!$B:$B,0)),"na")</f>
        <v>            1.95</v>
      </c>
      <c r="J126" s="13" t="str">
        <f aca="false">IFERROR(INDEX(LOHHLA!F:F,MATCH($S126,LOHHLA!$B:$B,0)),"na")</f>
        <v>            1.28</v>
      </c>
      <c r="K126" s="14" t="n">
        <f aca="false">INDEX(HMFPurity!B:B,MATCH(A126,HMFPurity!A:A,0))</f>
        <v>1</v>
      </c>
      <c r="L126" s="15" t="n">
        <f aca="false">INDEX(HMFPurity!F:F,MATCH(A126,HMFPurity!A:A,0))</f>
        <v>1.96</v>
      </c>
      <c r="M126" s="15" t="n">
        <f aca="false">IFERROR(INDEX(LOHHLA!I:I,MATCH($S126,LOHHLA!$B:$B,0)),"na")</f>
        <v>3.569601137</v>
      </c>
      <c r="N126" s="14" t="n">
        <f aca="false">IFERROR(INDEX(LOHHLA!J:J,MATCH($S126,LOHHLA!$B:$B,0)),"na")</f>
        <v>0.32</v>
      </c>
      <c r="O126" s="16" t="n">
        <f aca="false">COUNTIFS(A:A,A126,W:W,0)</f>
        <v>0</v>
      </c>
      <c r="P126" s="16" t="str">
        <f aca="false">INDEX(LilacQC!D:D,MATCH(A126,LilacQC!C:C,0))</f>
        <v>PASS</v>
      </c>
      <c r="Q126" s="16"/>
      <c r="R126" s="16"/>
      <c r="S126" s="17" t="str">
        <f aca="false">A126&amp;MID(X126,1,1)</f>
        <v>CRUK0021_SU_T1-R1C</v>
      </c>
      <c r="T126" s="17" t="str">
        <f aca="false">IFERROR(IF(RIGHT(X126,1)="1",INDEX(LOHHLA!C:C,MATCH(S126,LOHHLA!B:B,0)),INDEX(LOHHLA!D:D,MATCH(S126,LOHHLA!B:B,0))),"HOM")</f>
        <v>hla_c_03_03_17</v>
      </c>
      <c r="U126" s="17" t="str">
        <f aca="false">IF(T126="HOM","HOM",UPPER(MID(T126,5,1))&amp;"*"&amp;MID(T126,7,2)&amp;":"&amp;MID(T126,10,2))</f>
        <v>C*03:03</v>
      </c>
      <c r="V126" s="17" t="s">
        <v>97</v>
      </c>
      <c r="W126" s="17" t="n">
        <f aca="false">U126=V126</f>
        <v>1</v>
      </c>
      <c r="X126" s="16" t="s">
        <v>52</v>
      </c>
      <c r="Y126" s="11" t="s">
        <v>97</v>
      </c>
      <c r="Z126" s="11" t="n">
        <v>2129</v>
      </c>
      <c r="AA126" s="11" t="n">
        <v>670</v>
      </c>
      <c r="AB126" s="11" t="n">
        <v>1459</v>
      </c>
      <c r="AC126" s="11" t="n">
        <v>0</v>
      </c>
      <c r="AD126" s="11" t="n">
        <v>1645</v>
      </c>
      <c r="AE126" s="11" t="n">
        <v>583</v>
      </c>
      <c r="AF126" s="11" t="n">
        <v>1062</v>
      </c>
      <c r="AG126" s="11" t="n">
        <v>0</v>
      </c>
      <c r="AH126" s="11" t="n">
        <v>0</v>
      </c>
      <c r="AI126" s="11" t="n">
        <v>0</v>
      </c>
      <c r="AJ126" s="11" t="n">
        <v>0</v>
      </c>
      <c r="AK126" s="11" t="n">
        <v>0</v>
      </c>
      <c r="AL126" s="15" t="n">
        <v>1.18</v>
      </c>
      <c r="AM126" s="11" t="n">
        <v>0</v>
      </c>
      <c r="AN126" s="11" t="n">
        <v>0</v>
      </c>
      <c r="AO126" s="11" t="n">
        <v>0</v>
      </c>
      <c r="AP126" s="11" t="n">
        <v>0</v>
      </c>
      <c r="AQ126" s="11" t="n">
        <v>0</v>
      </c>
    </row>
    <row r="127" customFormat="false" ht="16" hidden="false" customHeight="false" outlineLevel="0" collapsed="false">
      <c r="A127" s="11" t="s">
        <v>124</v>
      </c>
      <c r="B127" s="11"/>
      <c r="C127" s="11" t="n">
        <f aca="false">AL127&lt;0.5</f>
        <v>0</v>
      </c>
      <c r="D127" s="12" t="n">
        <f aca="false">COUNTIFS(S:S,S127,C:C,1)&gt;0</f>
        <v>0</v>
      </c>
      <c r="E127" s="12" t="n">
        <f aca="false">IFERROR(INDEX(LOHHLA!H:H,MATCH($S127,LOHHLA!$B:$B,0)),"na")</f>
        <v>0</v>
      </c>
      <c r="F127" s="12" t="n">
        <f aca="false">AND(D127&lt;&gt;E127,E127&lt;&gt;"na")</f>
        <v>0</v>
      </c>
      <c r="G127" s="12"/>
      <c r="H127" s="12"/>
      <c r="I127" s="13" t="str">
        <f aca="false">IFERROR(INDEX(LOHHLA!E:E,MATCH($S127,LOHHLA!$B:$B,0)),"na")</f>
        <v>            1.95</v>
      </c>
      <c r="J127" s="13" t="str">
        <f aca="false">IFERROR(INDEX(LOHHLA!F:F,MATCH($S127,LOHHLA!$B:$B,0)),"na")</f>
        <v>            1.28</v>
      </c>
      <c r="K127" s="14" t="n">
        <f aca="false">INDEX(HMFPurity!B:B,MATCH(A127,HMFPurity!A:A,0))</f>
        <v>1</v>
      </c>
      <c r="L127" s="15" t="n">
        <f aca="false">INDEX(HMFPurity!F:F,MATCH(A127,HMFPurity!A:A,0))</f>
        <v>1.96</v>
      </c>
      <c r="M127" s="15" t="n">
        <f aca="false">IFERROR(INDEX(LOHHLA!I:I,MATCH($S127,LOHHLA!$B:$B,0)),"na")</f>
        <v>3.569601137</v>
      </c>
      <c r="N127" s="14" t="n">
        <f aca="false">IFERROR(INDEX(LOHHLA!J:J,MATCH($S127,LOHHLA!$B:$B,0)),"na")</f>
        <v>0.32</v>
      </c>
      <c r="O127" s="16" t="n">
        <f aca="false">COUNTIFS(A:A,A127,W:W,0)</f>
        <v>0</v>
      </c>
      <c r="P127" s="16" t="str">
        <f aca="false">INDEX(LilacQC!D:D,MATCH(A127,LilacQC!C:C,0))</f>
        <v>PASS</v>
      </c>
      <c r="Q127" s="16"/>
      <c r="R127" s="16"/>
      <c r="S127" s="17" t="str">
        <f aca="false">A127&amp;MID(X127,1,1)</f>
        <v>CRUK0021_SU_T1-R1C</v>
      </c>
      <c r="T127" s="17" t="str">
        <f aca="false">IFERROR(IF(RIGHT(X127,1)="1",INDEX(LOHHLA!C:C,MATCH(S127,LOHHLA!B:B,0)),INDEX(LOHHLA!D:D,MATCH(S127,LOHHLA!B:B,0))),"HOM")</f>
        <v>hla_c_16_01_01</v>
      </c>
      <c r="U127" s="17" t="str">
        <f aca="false">IF(T127="HOM","HOM",UPPER(MID(T127,5,1))&amp;"*"&amp;MID(T127,7,2)&amp;":"&amp;MID(T127,10,2))</f>
        <v>C*16:01</v>
      </c>
      <c r="V127" s="17" t="s">
        <v>53</v>
      </c>
      <c r="W127" s="17" t="n">
        <f aca="false">U127=V127</f>
        <v>1</v>
      </c>
      <c r="X127" s="16" t="s">
        <v>54</v>
      </c>
      <c r="Y127" s="11" t="s">
        <v>53</v>
      </c>
      <c r="Z127" s="11" t="n">
        <v>2224</v>
      </c>
      <c r="AA127" s="11" t="n">
        <v>689</v>
      </c>
      <c r="AB127" s="11" t="n">
        <v>1535</v>
      </c>
      <c r="AC127" s="11" t="n">
        <v>0</v>
      </c>
      <c r="AD127" s="11" t="n">
        <v>1587</v>
      </c>
      <c r="AE127" s="11" t="n">
        <v>464</v>
      </c>
      <c r="AF127" s="11" t="n">
        <v>1123</v>
      </c>
      <c r="AG127" s="11" t="n">
        <v>0</v>
      </c>
      <c r="AH127" s="11" t="n">
        <v>0</v>
      </c>
      <c r="AI127" s="11" t="n">
        <v>0</v>
      </c>
      <c r="AJ127" s="11" t="n">
        <v>0</v>
      </c>
      <c r="AK127" s="11" t="n">
        <v>0</v>
      </c>
      <c r="AL127" s="15" t="n">
        <v>0.89</v>
      </c>
      <c r="AM127" s="11" t="n">
        <v>0</v>
      </c>
      <c r="AN127" s="11" t="n">
        <v>0</v>
      </c>
      <c r="AO127" s="11" t="n">
        <v>0</v>
      </c>
      <c r="AP127" s="11" t="n">
        <v>0</v>
      </c>
      <c r="AQ127" s="11" t="n">
        <v>0</v>
      </c>
    </row>
    <row r="128" customFormat="false" ht="16" hidden="false" customHeight="false" outlineLevel="0" collapsed="false">
      <c r="A128" s="11" t="s">
        <v>126</v>
      </c>
      <c r="B128" s="11"/>
      <c r="C128" s="11" t="n">
        <f aca="false">AL128&lt;0.5</f>
        <v>0</v>
      </c>
      <c r="D128" s="12" t="n">
        <f aca="false">COUNTIFS(S:S,S128,C:C,1)&gt;0</f>
        <v>0</v>
      </c>
      <c r="E128" s="12" t="n">
        <f aca="false">IFERROR(INDEX(LOHHLA!H:H,MATCH($S128,LOHHLA!$B:$B,0)),"na")</f>
        <v>0</v>
      </c>
      <c r="F128" s="12" t="n">
        <f aca="false">AND(D128&lt;&gt;E128,E128&lt;&gt;"na")</f>
        <v>0</v>
      </c>
      <c r="G128" s="12"/>
      <c r="H128" s="12"/>
      <c r="I128" s="13" t="str">
        <f aca="false">IFERROR(INDEX(LOHHLA!E:E,MATCH($S128,LOHHLA!$B:$B,0)),"na")</f>
        <v>            1.95</v>
      </c>
      <c r="J128" s="13" t="str">
        <f aca="false">IFERROR(INDEX(LOHHLA!F:F,MATCH($S128,LOHHLA!$B:$B,0)),"na")</f>
        <v>            3.06</v>
      </c>
      <c r="K128" s="14" t="n">
        <f aca="false">INDEX(HMFPurity!B:B,MATCH(A128,HMFPurity!A:A,0))</f>
        <v>0.7</v>
      </c>
      <c r="L128" s="15" t="n">
        <f aca="false">INDEX(HMFPurity!F:F,MATCH(A128,HMFPurity!A:A,0))</f>
        <v>2.0811</v>
      </c>
      <c r="M128" s="15" t="n">
        <f aca="false">IFERROR(INDEX(LOHHLA!I:I,MATCH($S128,LOHHLA!$B:$B,0)),"na")</f>
        <v>4.102498934</v>
      </c>
      <c r="N128" s="14" t="n">
        <f aca="false">IFERROR(INDEX(LOHHLA!J:J,MATCH($S128,LOHHLA!$B:$B,0)),"na")</f>
        <v>0.52</v>
      </c>
      <c r="O128" s="16" t="n">
        <f aca="false">COUNTIFS(A:A,A128,W:W,0)</f>
        <v>1</v>
      </c>
      <c r="P128" s="16" t="str">
        <f aca="false">INDEX(LilacQC!D:D,MATCH(A128,LilacQC!C:C,0))</f>
        <v>WARN_UNMATCHED_HAPLOTYPE</v>
      </c>
      <c r="Q128" s="16"/>
      <c r="R128" s="16"/>
      <c r="S128" s="17" t="str">
        <f aca="false">A128&amp;MID(X128,1,1)</f>
        <v>CRUK0022_SU_T1-R1A</v>
      </c>
      <c r="T128" s="17" t="str">
        <f aca="false">IFERROR(IF(RIGHT(X128,1)="1",INDEX(LOHHLA!C:C,MATCH(S128,LOHHLA!B:B,0)),INDEX(LOHHLA!D:D,MATCH(S128,LOHHLA!B:B,0))),"HOM")</f>
        <v>hla_a_02_01_01_01</v>
      </c>
      <c r="U128" s="17" t="str">
        <f aca="false">IF(T128="HOM","HOM",UPPER(MID(T128,5,1))&amp;"*"&amp;MID(T128,7,2)&amp;":"&amp;MID(T128,10,2))</f>
        <v>A*02:01</v>
      </c>
      <c r="V128" s="17" t="s">
        <v>56</v>
      </c>
      <c r="W128" s="17" t="n">
        <f aca="false">U128=V128</f>
        <v>1</v>
      </c>
      <c r="X128" s="16" t="s">
        <v>45</v>
      </c>
      <c r="Y128" s="11" t="s">
        <v>56</v>
      </c>
      <c r="Z128" s="11" t="n">
        <v>2159</v>
      </c>
      <c r="AA128" s="11" t="n">
        <v>1044</v>
      </c>
      <c r="AB128" s="11" t="n">
        <v>1115</v>
      </c>
      <c r="AC128" s="11" t="n">
        <v>0</v>
      </c>
      <c r="AD128" s="11" t="n">
        <v>1796</v>
      </c>
      <c r="AE128" s="11" t="n">
        <v>842</v>
      </c>
      <c r="AF128" s="11" t="n">
        <v>954</v>
      </c>
      <c r="AG128" s="11" t="n">
        <v>0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5" t="n">
        <v>0.76</v>
      </c>
      <c r="AM128" s="11" t="n">
        <v>0</v>
      </c>
      <c r="AN128" s="11" t="n">
        <v>0</v>
      </c>
      <c r="AO128" s="11" t="n">
        <v>0</v>
      </c>
      <c r="AP128" s="11" t="n">
        <v>0</v>
      </c>
      <c r="AQ128" s="11" t="n">
        <v>0</v>
      </c>
    </row>
    <row r="129" customFormat="false" ht="16" hidden="false" customHeight="false" outlineLevel="0" collapsed="false">
      <c r="A129" s="11" t="s">
        <v>126</v>
      </c>
      <c r="B129" s="11"/>
      <c r="C129" s="11" t="n">
        <f aca="false">AL129&lt;0.5</f>
        <v>0</v>
      </c>
      <c r="D129" s="12" t="n">
        <f aca="false">COUNTIFS(S:S,S129,C:C,1)&gt;0</f>
        <v>0</v>
      </c>
      <c r="E129" s="12" t="n">
        <f aca="false">IFERROR(INDEX(LOHHLA!H:H,MATCH($S129,LOHHLA!$B:$B,0)),"na")</f>
        <v>0</v>
      </c>
      <c r="F129" s="12" t="n">
        <f aca="false">AND(D129&lt;&gt;E129,E129&lt;&gt;"na")</f>
        <v>0</v>
      </c>
      <c r="G129" s="12"/>
      <c r="H129" s="12"/>
      <c r="I129" s="13" t="str">
        <f aca="false">IFERROR(INDEX(LOHHLA!E:E,MATCH($S129,LOHHLA!$B:$B,0)),"na")</f>
        <v>            1.95</v>
      </c>
      <c r="J129" s="13" t="str">
        <f aca="false">IFERROR(INDEX(LOHHLA!F:F,MATCH($S129,LOHHLA!$B:$B,0)),"na")</f>
        <v>            3.06</v>
      </c>
      <c r="K129" s="14" t="n">
        <f aca="false">INDEX(HMFPurity!B:B,MATCH(A129,HMFPurity!A:A,0))</f>
        <v>0.7</v>
      </c>
      <c r="L129" s="15" t="n">
        <f aca="false">INDEX(HMFPurity!F:F,MATCH(A129,HMFPurity!A:A,0))</f>
        <v>2.0811</v>
      </c>
      <c r="M129" s="15" t="n">
        <f aca="false">IFERROR(INDEX(LOHHLA!I:I,MATCH($S129,LOHHLA!$B:$B,0)),"na")</f>
        <v>4.102498934</v>
      </c>
      <c r="N129" s="14" t="n">
        <f aca="false">IFERROR(INDEX(LOHHLA!J:J,MATCH($S129,LOHHLA!$B:$B,0)),"na")</f>
        <v>0.52</v>
      </c>
      <c r="O129" s="16" t="n">
        <f aca="false">COUNTIFS(A:A,A129,W:W,0)</f>
        <v>1</v>
      </c>
      <c r="P129" s="16" t="str">
        <f aca="false">INDEX(LilacQC!D:D,MATCH(A129,LilacQC!C:C,0))</f>
        <v>WARN_UNMATCHED_HAPLOTYPE</v>
      </c>
      <c r="Q129" s="16"/>
      <c r="R129" s="16"/>
      <c r="S129" s="17" t="str">
        <f aca="false">A129&amp;MID(X129,1,1)</f>
        <v>CRUK0022_SU_T1-R1A</v>
      </c>
      <c r="T129" s="17" t="str">
        <f aca="false">IFERROR(IF(RIGHT(X129,1)="1",INDEX(LOHHLA!C:C,MATCH(S129,LOHHLA!B:B,0)),INDEX(LOHHLA!D:D,MATCH(S129,LOHHLA!B:B,0))),"HOM")</f>
        <v>hla_a_25_01_01</v>
      </c>
      <c r="U129" s="17" t="str">
        <f aca="false">IF(T129="HOM","HOM",UPPER(MID(T129,5,1))&amp;"*"&amp;MID(T129,7,2)&amp;":"&amp;MID(T129,10,2))</f>
        <v>A*25:01</v>
      </c>
      <c r="V129" s="17" t="s">
        <v>105</v>
      </c>
      <c r="W129" s="17" t="n">
        <f aca="false">U129=V129</f>
        <v>1</v>
      </c>
      <c r="X129" s="16" t="s">
        <v>47</v>
      </c>
      <c r="Y129" s="11" t="s">
        <v>105</v>
      </c>
      <c r="Z129" s="11" t="n">
        <v>2080</v>
      </c>
      <c r="AA129" s="11" t="n">
        <v>1004</v>
      </c>
      <c r="AB129" s="11" t="n">
        <v>1076</v>
      </c>
      <c r="AC129" s="11" t="n">
        <v>0</v>
      </c>
      <c r="AD129" s="11" t="n">
        <v>1962</v>
      </c>
      <c r="AE129" s="11" t="n">
        <v>1041</v>
      </c>
      <c r="AF129" s="11" t="n">
        <v>921</v>
      </c>
      <c r="AG129" s="11" t="n">
        <v>0</v>
      </c>
      <c r="AH129" s="11" t="n">
        <v>0</v>
      </c>
      <c r="AI129" s="11" t="n">
        <v>0</v>
      </c>
      <c r="AJ129" s="11" t="n">
        <v>0</v>
      </c>
      <c r="AK129" s="11" t="n">
        <v>0</v>
      </c>
      <c r="AL129" s="15" t="n">
        <v>1.52</v>
      </c>
      <c r="AM129" s="11" t="n">
        <v>0</v>
      </c>
      <c r="AN129" s="11" t="n">
        <v>0</v>
      </c>
      <c r="AO129" s="11" t="n">
        <v>0</v>
      </c>
      <c r="AP129" s="11" t="n">
        <v>0</v>
      </c>
      <c r="AQ129" s="11" t="n">
        <v>0</v>
      </c>
    </row>
    <row r="130" customFormat="false" ht="16" hidden="false" customHeight="false" outlineLevel="0" collapsed="false">
      <c r="A130" s="11" t="s">
        <v>126</v>
      </c>
      <c r="B130" s="11"/>
      <c r="C130" s="11" t="n">
        <f aca="false">AL130&lt;0.5</f>
        <v>0</v>
      </c>
      <c r="D130" s="12" t="n">
        <f aca="false">COUNTIFS(S:S,S130,C:C,1)&gt;0</f>
        <v>0</v>
      </c>
      <c r="E130" s="12" t="n">
        <f aca="false">IFERROR(INDEX(LOHHLA!H:H,MATCH($S130,LOHHLA!$B:$B,0)),"na")</f>
        <v>0</v>
      </c>
      <c r="F130" s="12" t="n">
        <f aca="false">AND(D130&lt;&gt;E130,E130&lt;&gt;"na")</f>
        <v>0</v>
      </c>
      <c r="G130" s="12"/>
      <c r="H130" s="12"/>
      <c r="I130" s="13" t="str">
        <f aca="false">IFERROR(INDEX(LOHHLA!E:E,MATCH($S130,LOHHLA!$B:$B,0)),"na")</f>
        <v>            2.72</v>
      </c>
      <c r="J130" s="13" t="str">
        <f aca="false">IFERROR(INDEX(LOHHLA!F:F,MATCH($S130,LOHHLA!$B:$B,0)),"na")</f>
        <v>            1.73</v>
      </c>
      <c r="K130" s="14" t="n">
        <f aca="false">INDEX(HMFPurity!B:B,MATCH(A130,HMFPurity!A:A,0))</f>
        <v>0.7</v>
      </c>
      <c r="L130" s="15" t="n">
        <f aca="false">INDEX(HMFPurity!F:F,MATCH(A130,HMFPurity!A:A,0))</f>
        <v>2.0811</v>
      </c>
      <c r="M130" s="15" t="n">
        <f aca="false">IFERROR(INDEX(LOHHLA!I:I,MATCH($S130,LOHHLA!$B:$B,0)),"na")</f>
        <v>4.102498934</v>
      </c>
      <c r="N130" s="14" t="n">
        <f aca="false">IFERROR(INDEX(LOHHLA!J:J,MATCH($S130,LOHHLA!$B:$B,0)),"na")</f>
        <v>0.52</v>
      </c>
      <c r="O130" s="16" t="n">
        <f aca="false">COUNTIFS(A:A,A130,W:W,0)</f>
        <v>1</v>
      </c>
      <c r="P130" s="16" t="str">
        <f aca="false">INDEX(LilacQC!D:D,MATCH(A130,LilacQC!C:C,0))</f>
        <v>WARN_UNMATCHED_HAPLOTYPE</v>
      </c>
      <c r="Q130" s="16"/>
      <c r="R130" s="16"/>
      <c r="S130" s="17" t="str">
        <f aca="false">A130&amp;MID(X130,1,1)</f>
        <v>CRUK0022_SU_T1-R1B</v>
      </c>
      <c r="T130" s="17" t="str">
        <f aca="false">IFERROR(IF(RIGHT(X130,1)="1",INDEX(LOHHLA!C:C,MATCH(S130,LOHHLA!B:B,0)),INDEX(LOHHLA!D:D,MATCH(S130,LOHHLA!B:B,0))),"HOM")</f>
        <v>hla_b_18_01_01_02</v>
      </c>
      <c r="U130" s="17" t="str">
        <f aca="false">IF(T130="HOM","HOM",UPPER(MID(T130,5,1))&amp;"*"&amp;MID(T130,7,2)&amp;":"&amp;MID(T130,10,2))</f>
        <v>B*18:01</v>
      </c>
      <c r="V130" s="17" t="s">
        <v>127</v>
      </c>
      <c r="W130" s="17" t="n">
        <f aca="false">U130=V130</f>
        <v>1</v>
      </c>
      <c r="X130" s="16" t="s">
        <v>49</v>
      </c>
      <c r="Y130" s="11" t="s">
        <v>127</v>
      </c>
      <c r="Z130" s="11" t="n">
        <v>2221</v>
      </c>
      <c r="AA130" s="11" t="n">
        <v>1202</v>
      </c>
      <c r="AB130" s="11" t="n">
        <v>1019</v>
      </c>
      <c r="AC130" s="11" t="n">
        <v>0</v>
      </c>
      <c r="AD130" s="11" t="n">
        <v>2146</v>
      </c>
      <c r="AE130" s="11" t="n">
        <v>1261</v>
      </c>
      <c r="AF130" s="11" t="n">
        <v>885</v>
      </c>
      <c r="AG130" s="11" t="n">
        <v>0</v>
      </c>
      <c r="AH130" s="11" t="n">
        <v>0</v>
      </c>
      <c r="AI130" s="11" t="n">
        <v>0</v>
      </c>
      <c r="AJ130" s="11" t="n">
        <v>0</v>
      </c>
      <c r="AK130" s="11" t="n">
        <v>0</v>
      </c>
      <c r="AL130" s="15" t="n">
        <v>1.52</v>
      </c>
      <c r="AM130" s="11" t="n">
        <v>0</v>
      </c>
      <c r="AN130" s="11" t="n">
        <v>0</v>
      </c>
      <c r="AO130" s="11" t="n">
        <v>0</v>
      </c>
      <c r="AP130" s="11" t="n">
        <v>0</v>
      </c>
      <c r="AQ130" s="11" t="n">
        <v>0</v>
      </c>
    </row>
    <row r="131" customFormat="false" ht="16" hidden="false" customHeight="false" outlineLevel="0" collapsed="false">
      <c r="A131" s="11" t="s">
        <v>126</v>
      </c>
      <c r="B131" s="11"/>
      <c r="C131" s="11" t="n">
        <f aca="false">AL131&lt;0.5</f>
        <v>0</v>
      </c>
      <c r="D131" s="12" t="n">
        <f aca="false">COUNTIFS(S:S,S131,C:C,1)&gt;0</f>
        <v>0</v>
      </c>
      <c r="E131" s="12" t="n">
        <f aca="false">IFERROR(INDEX(LOHHLA!H:H,MATCH($S131,LOHHLA!$B:$B,0)),"na")</f>
        <v>0</v>
      </c>
      <c r="F131" s="12" t="n">
        <f aca="false">AND(D131&lt;&gt;E131,E131&lt;&gt;"na")</f>
        <v>0</v>
      </c>
      <c r="G131" s="12"/>
      <c r="H131" s="12"/>
      <c r="I131" s="13" t="str">
        <f aca="false">IFERROR(INDEX(LOHHLA!E:E,MATCH($S131,LOHHLA!$B:$B,0)),"na")</f>
        <v>            2.72</v>
      </c>
      <c r="J131" s="13" t="str">
        <f aca="false">IFERROR(INDEX(LOHHLA!F:F,MATCH($S131,LOHHLA!$B:$B,0)),"na")</f>
        <v>            1.73</v>
      </c>
      <c r="K131" s="14" t="n">
        <f aca="false">INDEX(HMFPurity!B:B,MATCH(A131,HMFPurity!A:A,0))</f>
        <v>0.7</v>
      </c>
      <c r="L131" s="15" t="n">
        <f aca="false">INDEX(HMFPurity!F:F,MATCH(A131,HMFPurity!A:A,0))</f>
        <v>2.0811</v>
      </c>
      <c r="M131" s="15" t="n">
        <f aca="false">IFERROR(INDEX(LOHHLA!I:I,MATCH($S131,LOHHLA!$B:$B,0)),"na")</f>
        <v>4.102498934</v>
      </c>
      <c r="N131" s="14" t="n">
        <f aca="false">IFERROR(INDEX(LOHHLA!J:J,MATCH($S131,LOHHLA!$B:$B,0)),"na")</f>
        <v>0.52</v>
      </c>
      <c r="O131" s="16" t="n">
        <f aca="false">COUNTIFS(A:A,A131,W:W,0)</f>
        <v>1</v>
      </c>
      <c r="P131" s="16" t="str">
        <f aca="false">INDEX(LilacQC!D:D,MATCH(A131,LilacQC!C:C,0))</f>
        <v>WARN_UNMATCHED_HAPLOTYPE</v>
      </c>
      <c r="Q131" s="16" t="s">
        <v>71</v>
      </c>
      <c r="R131" s="16" t="s">
        <v>128</v>
      </c>
      <c r="S131" s="17" t="str">
        <f aca="false">A131&amp;MID(X131,1,1)</f>
        <v>CRUK0022_SU_T1-R1B</v>
      </c>
      <c r="T131" s="17" t="str">
        <f aca="false">IFERROR(IF(RIGHT(X131,1)="1",INDEX(LOHHLA!C:C,MATCH(S131,LOHHLA!B:B,0)),INDEX(LOHHLA!D:D,MATCH(S131,LOHHLA!B:B,0))),"HOM")</f>
        <v>hla_b_39_01_01_01</v>
      </c>
      <c r="U131" s="17" t="str">
        <f aca="false">IF(T131="HOM","HOM",UPPER(MID(T131,5,1))&amp;"*"&amp;MID(T131,7,2)&amp;":"&amp;MID(T131,10,2))</f>
        <v>B*39:01</v>
      </c>
      <c r="V131" s="17" t="s">
        <v>129</v>
      </c>
      <c r="W131" s="17" t="n">
        <f aca="false">U131=V131</f>
        <v>0</v>
      </c>
      <c r="X131" s="16" t="s">
        <v>51</v>
      </c>
      <c r="Y131" s="11" t="s">
        <v>129</v>
      </c>
      <c r="Z131" s="11" t="n">
        <v>2397</v>
      </c>
      <c r="AA131" s="11" t="n">
        <v>1345</v>
      </c>
      <c r="AB131" s="11" t="n">
        <v>1052</v>
      </c>
      <c r="AC131" s="11" t="n">
        <v>0</v>
      </c>
      <c r="AD131" s="11" t="n">
        <v>1899</v>
      </c>
      <c r="AE131" s="11" t="n">
        <v>990</v>
      </c>
      <c r="AF131" s="11" t="n">
        <v>909</v>
      </c>
      <c r="AG131" s="11" t="n">
        <v>0</v>
      </c>
      <c r="AH131" s="11" t="n">
        <v>0</v>
      </c>
      <c r="AI131" s="11" t="n">
        <v>0</v>
      </c>
      <c r="AJ131" s="11" t="n">
        <v>0</v>
      </c>
      <c r="AK131" s="11" t="n">
        <v>0</v>
      </c>
      <c r="AL131" s="15" t="n">
        <v>0.76</v>
      </c>
      <c r="AM131" s="11" t="n">
        <v>0</v>
      </c>
      <c r="AN131" s="11" t="n">
        <v>0</v>
      </c>
      <c r="AO131" s="11" t="n">
        <v>0</v>
      </c>
      <c r="AP131" s="11" t="n">
        <v>0</v>
      </c>
      <c r="AQ131" s="11" t="n">
        <v>0</v>
      </c>
    </row>
    <row r="132" customFormat="false" ht="16" hidden="false" customHeight="false" outlineLevel="0" collapsed="false">
      <c r="A132" s="11" t="s">
        <v>126</v>
      </c>
      <c r="B132" s="11"/>
      <c r="C132" s="11" t="n">
        <f aca="false">AL132&lt;0.5</f>
        <v>0</v>
      </c>
      <c r="D132" s="12" t="n">
        <f aca="false">COUNTIFS(S:S,S132,C:C,1)&gt;0</f>
        <v>0</v>
      </c>
      <c r="E132" s="12" t="n">
        <f aca="false">IFERROR(INDEX(LOHHLA!H:H,MATCH($S132,LOHHLA!$B:$B,0)),"na")</f>
        <v>0</v>
      </c>
      <c r="F132" s="12" t="n">
        <f aca="false">AND(D132&lt;&gt;E132,E132&lt;&gt;"na")</f>
        <v>0</v>
      </c>
      <c r="G132" s="12"/>
      <c r="H132" s="12"/>
      <c r="I132" s="13" t="str">
        <f aca="false">IFERROR(INDEX(LOHHLA!E:E,MATCH($S132,LOHHLA!$B:$B,0)),"na")</f>
        <v>            1.97</v>
      </c>
      <c r="J132" s="13" t="str">
        <f aca="false">IFERROR(INDEX(LOHHLA!F:F,MATCH($S132,LOHHLA!$B:$B,0)),"na")</f>
        <v>            3.07</v>
      </c>
      <c r="K132" s="14" t="n">
        <f aca="false">INDEX(HMFPurity!B:B,MATCH(A132,HMFPurity!A:A,0))</f>
        <v>0.7</v>
      </c>
      <c r="L132" s="15" t="n">
        <f aca="false">INDEX(HMFPurity!F:F,MATCH(A132,HMFPurity!A:A,0))</f>
        <v>2.0811</v>
      </c>
      <c r="M132" s="15" t="n">
        <f aca="false">IFERROR(INDEX(LOHHLA!I:I,MATCH($S132,LOHHLA!$B:$B,0)),"na")</f>
        <v>4.102498934</v>
      </c>
      <c r="N132" s="14" t="n">
        <f aca="false">IFERROR(INDEX(LOHHLA!J:J,MATCH($S132,LOHHLA!$B:$B,0)),"na")</f>
        <v>0.52</v>
      </c>
      <c r="O132" s="16" t="n">
        <f aca="false">COUNTIFS(A:A,A132,W:W,0)</f>
        <v>1</v>
      </c>
      <c r="P132" s="16" t="str">
        <f aca="false">INDEX(LilacQC!D:D,MATCH(A132,LilacQC!C:C,0))</f>
        <v>WARN_UNMATCHED_HAPLOTYPE</v>
      </c>
      <c r="Q132" s="16"/>
      <c r="R132" s="16"/>
      <c r="S132" s="17" t="str">
        <f aca="false">A132&amp;MID(X132,1,1)</f>
        <v>CRUK0022_SU_T1-R1C</v>
      </c>
      <c r="T132" s="17" t="str">
        <f aca="false">IFERROR(IF(RIGHT(X132,1)="1",INDEX(LOHHLA!C:C,MATCH(S132,LOHHLA!B:B,0)),INDEX(LOHHLA!D:D,MATCH(S132,LOHHLA!B:B,0))),"HOM")</f>
        <v>hla_c_07_01_01_01</v>
      </c>
      <c r="U132" s="17" t="str">
        <f aca="false">IF(T132="HOM","HOM",UPPER(MID(T132,5,1))&amp;"*"&amp;MID(T132,7,2)&amp;":"&amp;MID(T132,10,2))</f>
        <v>C*07:01</v>
      </c>
      <c r="V132" s="17" t="s">
        <v>61</v>
      </c>
      <c r="W132" s="17" t="n">
        <f aca="false">U132=V132</f>
        <v>1</v>
      </c>
      <c r="X132" s="16" t="s">
        <v>52</v>
      </c>
      <c r="Y132" s="11" t="s">
        <v>61</v>
      </c>
      <c r="Z132" s="11" t="n">
        <v>2506</v>
      </c>
      <c r="AA132" s="11" t="n">
        <v>1908</v>
      </c>
      <c r="AB132" s="11" t="n">
        <v>598</v>
      </c>
      <c r="AC132" s="11" t="n">
        <v>0</v>
      </c>
      <c r="AD132" s="11" t="n">
        <v>2041</v>
      </c>
      <c r="AE132" s="11" t="n">
        <v>1520</v>
      </c>
      <c r="AF132" s="11" t="n">
        <v>521</v>
      </c>
      <c r="AG132" s="11" t="n">
        <v>0</v>
      </c>
      <c r="AH132" s="11" t="n">
        <v>0</v>
      </c>
      <c r="AI132" s="11" t="n">
        <v>0</v>
      </c>
      <c r="AJ132" s="11" t="n">
        <v>0</v>
      </c>
      <c r="AK132" s="11" t="n">
        <v>0</v>
      </c>
      <c r="AL132" s="15" t="n">
        <v>0.76</v>
      </c>
      <c r="AM132" s="11" t="n">
        <v>0</v>
      </c>
      <c r="AN132" s="11" t="n">
        <v>0</v>
      </c>
      <c r="AO132" s="11" t="n">
        <v>0</v>
      </c>
      <c r="AP132" s="11" t="n">
        <v>0</v>
      </c>
      <c r="AQ132" s="11" t="n">
        <v>0</v>
      </c>
    </row>
    <row r="133" customFormat="false" ht="16" hidden="false" customHeight="false" outlineLevel="0" collapsed="false">
      <c r="A133" s="11" t="s">
        <v>126</v>
      </c>
      <c r="B133" s="11"/>
      <c r="C133" s="11" t="n">
        <f aca="false">AL133&lt;0.5</f>
        <v>0</v>
      </c>
      <c r="D133" s="12" t="n">
        <f aca="false">COUNTIFS(S:S,S133,C:C,1)&gt;0</f>
        <v>0</v>
      </c>
      <c r="E133" s="12" t="n">
        <f aca="false">IFERROR(INDEX(LOHHLA!H:H,MATCH($S133,LOHHLA!$B:$B,0)),"na")</f>
        <v>0</v>
      </c>
      <c r="F133" s="12" t="n">
        <f aca="false">AND(D133&lt;&gt;E133,E133&lt;&gt;"na")</f>
        <v>0</v>
      </c>
      <c r="G133" s="12"/>
      <c r="H133" s="12"/>
      <c r="I133" s="13" t="str">
        <f aca="false">IFERROR(INDEX(LOHHLA!E:E,MATCH($S133,LOHHLA!$B:$B,0)),"na")</f>
        <v>            1.97</v>
      </c>
      <c r="J133" s="13" t="str">
        <f aca="false">IFERROR(INDEX(LOHHLA!F:F,MATCH($S133,LOHHLA!$B:$B,0)),"na")</f>
        <v>            3.07</v>
      </c>
      <c r="K133" s="14" t="n">
        <f aca="false">INDEX(HMFPurity!B:B,MATCH(A133,HMFPurity!A:A,0))</f>
        <v>0.7</v>
      </c>
      <c r="L133" s="15" t="n">
        <f aca="false">INDEX(HMFPurity!F:F,MATCH(A133,HMFPurity!A:A,0))</f>
        <v>2.0811</v>
      </c>
      <c r="M133" s="15" t="n">
        <f aca="false">IFERROR(INDEX(LOHHLA!I:I,MATCH($S133,LOHHLA!$B:$B,0)),"na")</f>
        <v>4.102498934</v>
      </c>
      <c r="N133" s="14" t="n">
        <f aca="false">IFERROR(INDEX(LOHHLA!J:J,MATCH($S133,LOHHLA!$B:$B,0)),"na")</f>
        <v>0.52</v>
      </c>
      <c r="O133" s="16" t="n">
        <f aca="false">COUNTIFS(A:A,A133,W:W,0)</f>
        <v>1</v>
      </c>
      <c r="P133" s="16" t="str">
        <f aca="false">INDEX(LilacQC!D:D,MATCH(A133,LilacQC!C:C,0))</f>
        <v>WARN_UNMATCHED_HAPLOTYPE</v>
      </c>
      <c r="Q133" s="16"/>
      <c r="R133" s="16"/>
      <c r="S133" s="17" t="str">
        <f aca="false">A133&amp;MID(X133,1,1)</f>
        <v>CRUK0022_SU_T1-R1C</v>
      </c>
      <c r="T133" s="17" t="str">
        <f aca="false">IFERROR(IF(RIGHT(X133,1)="1",INDEX(LOHHLA!C:C,MATCH(S133,LOHHLA!B:B,0)),INDEX(LOHHLA!D:D,MATCH(S133,LOHHLA!B:B,0))),"HOM")</f>
        <v>hla_c_12_03_01_01</v>
      </c>
      <c r="U133" s="17" t="str">
        <f aca="false">IF(T133="HOM","HOM",UPPER(MID(T133,5,1))&amp;"*"&amp;MID(T133,7,2)&amp;":"&amp;MID(T133,10,2))</f>
        <v>C*12:03</v>
      </c>
      <c r="V133" s="17" t="s">
        <v>123</v>
      </c>
      <c r="W133" s="17" t="n">
        <f aca="false">U133=V133</f>
        <v>1</v>
      </c>
      <c r="X133" s="16" t="s">
        <v>54</v>
      </c>
      <c r="Y133" s="11" t="s">
        <v>123</v>
      </c>
      <c r="Z133" s="11" t="n">
        <v>2082</v>
      </c>
      <c r="AA133" s="11" t="n">
        <v>1522</v>
      </c>
      <c r="AB133" s="11" t="n">
        <v>560</v>
      </c>
      <c r="AC133" s="11" t="n">
        <v>0</v>
      </c>
      <c r="AD133" s="11" t="n">
        <v>2112</v>
      </c>
      <c r="AE133" s="11" t="n">
        <v>1616</v>
      </c>
      <c r="AF133" s="11" t="n">
        <v>496</v>
      </c>
      <c r="AG133" s="11" t="n">
        <v>0</v>
      </c>
      <c r="AH133" s="11" t="n">
        <v>0</v>
      </c>
      <c r="AI133" s="11" t="n">
        <v>0</v>
      </c>
      <c r="AJ133" s="11" t="n">
        <v>0</v>
      </c>
      <c r="AK133" s="11" t="n">
        <v>0</v>
      </c>
      <c r="AL133" s="15" t="n">
        <v>1.52</v>
      </c>
      <c r="AM133" s="11" t="n">
        <v>0</v>
      </c>
      <c r="AN133" s="11" t="n">
        <v>0</v>
      </c>
      <c r="AO133" s="11" t="n">
        <v>0</v>
      </c>
      <c r="AP133" s="11" t="n">
        <v>0</v>
      </c>
      <c r="AQ133" s="11" t="n">
        <v>0</v>
      </c>
    </row>
    <row r="134" customFormat="false" ht="16" hidden="false" customHeight="false" outlineLevel="0" collapsed="false">
      <c r="A134" s="11" t="s">
        <v>130</v>
      </c>
      <c r="B134" s="11"/>
      <c r="C134" s="11" t="n">
        <f aca="false">AL134&lt;0.5</f>
        <v>0</v>
      </c>
      <c r="D134" s="12" t="n">
        <f aca="false">COUNTIFS(S:S,S134,C:C,1)&gt;0</f>
        <v>0</v>
      </c>
      <c r="E134" s="12" t="n">
        <f aca="false">IFERROR(INDEX(LOHHLA!H:H,MATCH($S134,LOHHLA!$B:$B,0)),"na")</f>
        <v>0</v>
      </c>
      <c r="F134" s="12" t="n">
        <f aca="false">AND(D134&lt;&gt;E134,E134&lt;&gt;"na")</f>
        <v>0</v>
      </c>
      <c r="G134" s="12"/>
      <c r="H134" s="12"/>
      <c r="I134" s="13" t="str">
        <f aca="false">IFERROR(INDEX(LOHHLA!E:E,MATCH($S134,LOHHLA!$B:$B,0)),"na")</f>
        <v>            0.90</v>
      </c>
      <c r="J134" s="13" t="str">
        <f aca="false">IFERROR(INDEX(LOHHLA!F:F,MATCH($S134,LOHHLA!$B:$B,0)),"na")</f>
        <v>            0.81</v>
      </c>
      <c r="K134" s="14" t="n">
        <f aca="false">INDEX(HMFPurity!B:B,MATCH(A134,HMFPurity!A:A,0))</f>
        <v>0.6</v>
      </c>
      <c r="L134" s="15" t="n">
        <f aca="false">INDEX(HMFPurity!F:F,MATCH(A134,HMFPurity!A:A,0))</f>
        <v>2.2604</v>
      </c>
      <c r="M134" s="15" t="n">
        <f aca="false">IFERROR(INDEX(LOHHLA!I:I,MATCH($S134,LOHHLA!$B:$B,0)),"na")</f>
        <v>2.219130124</v>
      </c>
      <c r="N134" s="14" t="n">
        <f aca="false">IFERROR(INDEX(LOHHLA!J:J,MATCH($S134,LOHHLA!$B:$B,0)),"na")</f>
        <v>0.6</v>
      </c>
      <c r="O134" s="16" t="n">
        <f aca="false">COUNTIFS(A:A,A134,W:W,0)</f>
        <v>0</v>
      </c>
      <c r="P134" s="16" t="str">
        <f aca="false">INDEX(LilacQC!D:D,MATCH(A134,LilacQC!C:C,0))</f>
        <v>PASS</v>
      </c>
      <c r="Q134" s="16"/>
      <c r="R134" s="16"/>
      <c r="S134" s="17" t="str">
        <f aca="false">A134&amp;MID(X134,1,1)</f>
        <v>CRUK0023_SU_T1-R1A</v>
      </c>
      <c r="T134" s="17" t="str">
        <f aca="false">IFERROR(IF(RIGHT(X134,1)="1",INDEX(LOHHLA!C:C,MATCH(S134,LOHHLA!B:B,0)),INDEX(LOHHLA!D:D,MATCH(S134,LOHHLA!B:B,0))),"HOM")</f>
        <v>hla_a_26_01_01</v>
      </c>
      <c r="U134" s="17" t="str">
        <f aca="false">IF(T134="HOM","HOM",UPPER(MID(T134,5,1))&amp;"*"&amp;MID(T134,7,2)&amp;":"&amp;MID(T134,10,2))</f>
        <v>A*26:01</v>
      </c>
      <c r="V134" s="17" t="s">
        <v>131</v>
      </c>
      <c r="W134" s="17" t="n">
        <f aca="false">U134=V134</f>
        <v>1</v>
      </c>
      <c r="X134" s="16" t="s">
        <v>45</v>
      </c>
      <c r="Y134" s="11" t="s">
        <v>131</v>
      </c>
      <c r="Z134" s="11" t="n">
        <v>1628</v>
      </c>
      <c r="AA134" s="11" t="n">
        <v>800</v>
      </c>
      <c r="AB134" s="11" t="n">
        <v>828</v>
      </c>
      <c r="AC134" s="11" t="n">
        <v>0</v>
      </c>
      <c r="AD134" s="11" t="n">
        <v>2451</v>
      </c>
      <c r="AE134" s="11" t="n">
        <v>1181</v>
      </c>
      <c r="AF134" s="11" t="n">
        <v>1270</v>
      </c>
      <c r="AG134" s="11" t="n">
        <v>0</v>
      </c>
      <c r="AH134" s="11" t="n">
        <v>0</v>
      </c>
      <c r="AI134" s="11" t="n">
        <v>0</v>
      </c>
      <c r="AJ134" s="11" t="n">
        <v>0</v>
      </c>
      <c r="AK134" s="11" t="n">
        <v>0</v>
      </c>
      <c r="AL134" s="15" t="n">
        <v>0.89</v>
      </c>
      <c r="AM134" s="11" t="n">
        <v>0</v>
      </c>
      <c r="AN134" s="11" t="n">
        <v>0</v>
      </c>
      <c r="AO134" s="11" t="n">
        <v>0</v>
      </c>
      <c r="AP134" s="11" t="n">
        <v>0</v>
      </c>
      <c r="AQ134" s="11" t="n">
        <v>0</v>
      </c>
    </row>
    <row r="135" customFormat="false" ht="16" hidden="false" customHeight="false" outlineLevel="0" collapsed="false">
      <c r="A135" s="11" t="s">
        <v>130</v>
      </c>
      <c r="B135" s="11"/>
      <c r="C135" s="11" t="n">
        <f aca="false">AL135&lt;0.5</f>
        <v>0</v>
      </c>
      <c r="D135" s="12" t="n">
        <f aca="false">COUNTIFS(S:S,S135,C:C,1)&gt;0</f>
        <v>0</v>
      </c>
      <c r="E135" s="12" t="n">
        <f aca="false">IFERROR(INDEX(LOHHLA!H:H,MATCH($S135,LOHHLA!$B:$B,0)),"na")</f>
        <v>0</v>
      </c>
      <c r="F135" s="12" t="n">
        <f aca="false">AND(D135&lt;&gt;E135,E135&lt;&gt;"na")</f>
        <v>0</v>
      </c>
      <c r="G135" s="12"/>
      <c r="H135" s="12"/>
      <c r="I135" s="13" t="str">
        <f aca="false">IFERROR(INDEX(LOHHLA!E:E,MATCH($S135,LOHHLA!$B:$B,0)),"na")</f>
        <v>            0.90</v>
      </c>
      <c r="J135" s="13" t="str">
        <f aca="false">IFERROR(INDEX(LOHHLA!F:F,MATCH($S135,LOHHLA!$B:$B,0)),"na")</f>
        <v>            0.81</v>
      </c>
      <c r="K135" s="14" t="n">
        <f aca="false">INDEX(HMFPurity!B:B,MATCH(A135,HMFPurity!A:A,0))</f>
        <v>0.6</v>
      </c>
      <c r="L135" s="15" t="n">
        <f aca="false">INDEX(HMFPurity!F:F,MATCH(A135,HMFPurity!A:A,0))</f>
        <v>2.2604</v>
      </c>
      <c r="M135" s="15" t="n">
        <f aca="false">IFERROR(INDEX(LOHHLA!I:I,MATCH($S135,LOHHLA!$B:$B,0)),"na")</f>
        <v>2.219130124</v>
      </c>
      <c r="N135" s="14" t="n">
        <f aca="false">IFERROR(INDEX(LOHHLA!J:J,MATCH($S135,LOHHLA!$B:$B,0)),"na")</f>
        <v>0.6</v>
      </c>
      <c r="O135" s="16" t="n">
        <f aca="false">COUNTIFS(A:A,A135,W:W,0)</f>
        <v>0</v>
      </c>
      <c r="P135" s="16" t="str">
        <f aca="false">INDEX(LilacQC!D:D,MATCH(A135,LilacQC!C:C,0))</f>
        <v>PASS</v>
      </c>
      <c r="Q135" s="16"/>
      <c r="R135" s="16"/>
      <c r="S135" s="17" t="str">
        <f aca="false">A135&amp;MID(X135,1,1)</f>
        <v>CRUK0023_SU_T1-R1A</v>
      </c>
      <c r="T135" s="17" t="str">
        <f aca="false">IFERROR(IF(RIGHT(X135,1)="1",INDEX(LOHHLA!C:C,MATCH(S135,LOHHLA!B:B,0)),INDEX(LOHHLA!D:D,MATCH(S135,LOHHLA!B:B,0))),"HOM")</f>
        <v>hla_a_29_02_01_01</v>
      </c>
      <c r="U135" s="17" t="str">
        <f aca="false">IF(T135="HOM","HOM",UPPER(MID(T135,5,1))&amp;"*"&amp;MID(T135,7,2)&amp;":"&amp;MID(T135,10,2))</f>
        <v>A*29:02</v>
      </c>
      <c r="V135" s="17" t="s">
        <v>46</v>
      </c>
      <c r="W135" s="17" t="n">
        <f aca="false">U135=V135</f>
        <v>1</v>
      </c>
      <c r="X135" s="16" t="s">
        <v>47</v>
      </c>
      <c r="Y135" s="11" t="s">
        <v>46</v>
      </c>
      <c r="Z135" s="11" t="n">
        <v>1559</v>
      </c>
      <c r="AA135" s="11" t="n">
        <v>739</v>
      </c>
      <c r="AB135" s="11" t="n">
        <v>820</v>
      </c>
      <c r="AC135" s="11" t="n">
        <v>0</v>
      </c>
      <c r="AD135" s="11" t="n">
        <v>2348</v>
      </c>
      <c r="AE135" s="11" t="n">
        <v>1082</v>
      </c>
      <c r="AF135" s="11" t="n">
        <v>1266</v>
      </c>
      <c r="AG135" s="11" t="n">
        <v>0</v>
      </c>
      <c r="AH135" s="11" t="n">
        <v>0</v>
      </c>
      <c r="AI135" s="11" t="n">
        <v>0</v>
      </c>
      <c r="AJ135" s="11" t="n">
        <v>0</v>
      </c>
      <c r="AK135" s="11" t="n">
        <v>0</v>
      </c>
      <c r="AL135" s="15" t="n">
        <v>1.07</v>
      </c>
      <c r="AM135" s="11" t="n">
        <v>0</v>
      </c>
      <c r="AN135" s="11" t="n">
        <v>0</v>
      </c>
      <c r="AO135" s="11" t="n">
        <v>0</v>
      </c>
      <c r="AP135" s="11" t="n">
        <v>0</v>
      </c>
      <c r="AQ135" s="11" t="n">
        <v>0</v>
      </c>
    </row>
    <row r="136" customFormat="false" ht="16" hidden="false" customHeight="false" outlineLevel="0" collapsed="false">
      <c r="A136" s="11" t="s">
        <v>130</v>
      </c>
      <c r="B136" s="11"/>
      <c r="C136" s="11" t="n">
        <f aca="false">AL136&lt;0.5</f>
        <v>0</v>
      </c>
      <c r="D136" s="12" t="n">
        <f aca="false">COUNTIFS(S:S,S136,C:C,1)&gt;0</f>
        <v>0</v>
      </c>
      <c r="E136" s="12" t="n">
        <f aca="false">IFERROR(INDEX(LOHHLA!H:H,MATCH($S136,LOHHLA!$B:$B,0)),"na")</f>
        <v>0</v>
      </c>
      <c r="F136" s="12" t="n">
        <f aca="false">AND(D136&lt;&gt;E136,E136&lt;&gt;"na")</f>
        <v>0</v>
      </c>
      <c r="G136" s="12"/>
      <c r="H136" s="12"/>
      <c r="I136" s="13" t="str">
        <f aca="false">IFERROR(INDEX(LOHHLA!E:E,MATCH($S136,LOHHLA!$B:$B,0)),"na")</f>
        <v>            0.89</v>
      </c>
      <c r="J136" s="13" t="str">
        <f aca="false">IFERROR(INDEX(LOHHLA!F:F,MATCH($S136,LOHHLA!$B:$B,0)),"na")</f>
        <v>            0.79</v>
      </c>
      <c r="K136" s="14" t="n">
        <f aca="false">INDEX(HMFPurity!B:B,MATCH(A136,HMFPurity!A:A,0))</f>
        <v>0.6</v>
      </c>
      <c r="L136" s="15" t="n">
        <f aca="false">INDEX(HMFPurity!F:F,MATCH(A136,HMFPurity!A:A,0))</f>
        <v>2.2604</v>
      </c>
      <c r="M136" s="15" t="n">
        <f aca="false">IFERROR(INDEX(LOHHLA!I:I,MATCH($S136,LOHHLA!$B:$B,0)),"na")</f>
        <v>2.219130124</v>
      </c>
      <c r="N136" s="14" t="n">
        <f aca="false">IFERROR(INDEX(LOHHLA!J:J,MATCH($S136,LOHHLA!$B:$B,0)),"na")</f>
        <v>0.6</v>
      </c>
      <c r="O136" s="16" t="n">
        <f aca="false">COUNTIFS(A:A,A136,W:W,0)</f>
        <v>0</v>
      </c>
      <c r="P136" s="16" t="str">
        <f aca="false">INDEX(LilacQC!D:D,MATCH(A136,LilacQC!C:C,0))</f>
        <v>PASS</v>
      </c>
      <c r="Q136" s="16"/>
      <c r="R136" s="16"/>
      <c r="S136" s="17" t="str">
        <f aca="false">A136&amp;MID(X136,1,1)</f>
        <v>CRUK0023_SU_T1-R1B</v>
      </c>
      <c r="T136" s="17" t="str">
        <f aca="false">IFERROR(IF(RIGHT(X136,1)="1",INDEX(LOHHLA!C:C,MATCH(S136,LOHHLA!B:B,0)),INDEX(LOHHLA!D:D,MATCH(S136,LOHHLA!B:B,0))),"HOM")</f>
        <v>hla_b_38_01_01</v>
      </c>
      <c r="U136" s="17" t="str">
        <f aca="false">IF(T136="HOM","HOM",UPPER(MID(T136,5,1))&amp;"*"&amp;MID(T136,7,2)&amp;":"&amp;MID(T136,10,2))</f>
        <v>B*38:01</v>
      </c>
      <c r="V136" s="17" t="s">
        <v>132</v>
      </c>
      <c r="W136" s="17" t="n">
        <f aca="false">U136=V136</f>
        <v>1</v>
      </c>
      <c r="X136" s="16" t="s">
        <v>49</v>
      </c>
      <c r="Y136" s="11" t="s">
        <v>132</v>
      </c>
      <c r="Z136" s="11" t="n">
        <v>1609</v>
      </c>
      <c r="AA136" s="11" t="n">
        <v>893</v>
      </c>
      <c r="AB136" s="11" t="n">
        <v>716</v>
      </c>
      <c r="AC136" s="11" t="n">
        <v>0</v>
      </c>
      <c r="AD136" s="11" t="n">
        <v>2318</v>
      </c>
      <c r="AE136" s="11" t="n">
        <v>1298</v>
      </c>
      <c r="AF136" s="11" t="n">
        <v>1020</v>
      </c>
      <c r="AG136" s="11" t="n">
        <v>0</v>
      </c>
      <c r="AH136" s="11" t="n">
        <v>0</v>
      </c>
      <c r="AI136" s="11" t="n">
        <v>0</v>
      </c>
      <c r="AJ136" s="11" t="n">
        <v>0</v>
      </c>
      <c r="AK136" s="11" t="n">
        <v>0</v>
      </c>
      <c r="AL136" s="15" t="n">
        <v>1.07</v>
      </c>
      <c r="AM136" s="11" t="n">
        <v>0</v>
      </c>
      <c r="AN136" s="11" t="n">
        <v>0</v>
      </c>
      <c r="AO136" s="11" t="n">
        <v>0</v>
      </c>
      <c r="AP136" s="11" t="n">
        <v>0</v>
      </c>
      <c r="AQ136" s="11" t="n">
        <v>0</v>
      </c>
    </row>
    <row r="137" customFormat="false" ht="16" hidden="false" customHeight="false" outlineLevel="0" collapsed="false">
      <c r="A137" s="11" t="s">
        <v>130</v>
      </c>
      <c r="B137" s="11"/>
      <c r="C137" s="11" t="n">
        <f aca="false">AL137&lt;0.5</f>
        <v>0</v>
      </c>
      <c r="D137" s="12" t="n">
        <f aca="false">COUNTIFS(S:S,S137,C:C,1)&gt;0</f>
        <v>0</v>
      </c>
      <c r="E137" s="12" t="n">
        <f aca="false">IFERROR(INDEX(LOHHLA!H:H,MATCH($S137,LOHHLA!$B:$B,0)),"na")</f>
        <v>0</v>
      </c>
      <c r="F137" s="12" t="n">
        <f aca="false">AND(D137&lt;&gt;E137,E137&lt;&gt;"na")</f>
        <v>0</v>
      </c>
      <c r="G137" s="12"/>
      <c r="H137" s="12"/>
      <c r="I137" s="13" t="str">
        <f aca="false">IFERROR(INDEX(LOHHLA!E:E,MATCH($S137,LOHHLA!$B:$B,0)),"na")</f>
        <v>            0.89</v>
      </c>
      <c r="J137" s="13" t="str">
        <f aca="false">IFERROR(INDEX(LOHHLA!F:F,MATCH($S137,LOHHLA!$B:$B,0)),"na")</f>
        <v>            0.79</v>
      </c>
      <c r="K137" s="14" t="n">
        <f aca="false">INDEX(HMFPurity!B:B,MATCH(A137,HMFPurity!A:A,0))</f>
        <v>0.6</v>
      </c>
      <c r="L137" s="15" t="n">
        <f aca="false">INDEX(HMFPurity!F:F,MATCH(A137,HMFPurity!A:A,0))</f>
        <v>2.2604</v>
      </c>
      <c r="M137" s="15" t="n">
        <f aca="false">IFERROR(INDEX(LOHHLA!I:I,MATCH($S137,LOHHLA!$B:$B,0)),"na")</f>
        <v>2.219130124</v>
      </c>
      <c r="N137" s="14" t="n">
        <f aca="false">IFERROR(INDEX(LOHHLA!J:J,MATCH($S137,LOHHLA!$B:$B,0)),"na")</f>
        <v>0.6</v>
      </c>
      <c r="O137" s="16" t="n">
        <f aca="false">COUNTIFS(A:A,A137,W:W,0)</f>
        <v>0</v>
      </c>
      <c r="P137" s="16" t="str">
        <f aca="false">INDEX(LilacQC!D:D,MATCH(A137,LilacQC!C:C,0))</f>
        <v>PASS</v>
      </c>
      <c r="Q137" s="16"/>
      <c r="R137" s="16"/>
      <c r="S137" s="17" t="str">
        <f aca="false">A137&amp;MID(X137,1,1)</f>
        <v>CRUK0023_SU_T1-R1B</v>
      </c>
      <c r="T137" s="17" t="str">
        <f aca="false">IFERROR(IF(RIGHT(X137,1)="1",INDEX(LOHHLA!C:C,MATCH(S137,LOHHLA!B:B,0)),INDEX(LOHHLA!D:D,MATCH(S137,LOHHLA!B:B,0))),"HOM")</f>
        <v>hla_b_45_01</v>
      </c>
      <c r="U137" s="17" t="str">
        <f aca="false">IF(T137="HOM","HOM",UPPER(MID(T137,5,1))&amp;"*"&amp;MID(T137,7,2)&amp;":"&amp;MID(T137,10,2))</f>
        <v>B*45:01</v>
      </c>
      <c r="V137" s="17" t="s">
        <v>133</v>
      </c>
      <c r="W137" s="17" t="n">
        <f aca="false">U137=V137</f>
        <v>1</v>
      </c>
      <c r="X137" s="16" t="s">
        <v>51</v>
      </c>
      <c r="Y137" s="11" t="s">
        <v>133</v>
      </c>
      <c r="Z137" s="11" t="n">
        <v>1603</v>
      </c>
      <c r="AA137" s="11" t="n">
        <v>906</v>
      </c>
      <c r="AB137" s="11" t="n">
        <v>697</v>
      </c>
      <c r="AC137" s="11" t="n">
        <v>0</v>
      </c>
      <c r="AD137" s="11" t="n">
        <v>2304</v>
      </c>
      <c r="AE137" s="11" t="n">
        <v>1289</v>
      </c>
      <c r="AF137" s="11" t="n">
        <v>1015</v>
      </c>
      <c r="AG137" s="11" t="n">
        <v>0</v>
      </c>
      <c r="AH137" s="11" t="n">
        <v>0</v>
      </c>
      <c r="AI137" s="11" t="n">
        <v>0</v>
      </c>
      <c r="AJ137" s="11" t="n">
        <v>0</v>
      </c>
      <c r="AK137" s="11" t="n">
        <v>0</v>
      </c>
      <c r="AL137" s="15" t="n">
        <v>0.89</v>
      </c>
      <c r="AM137" s="11" t="n">
        <v>0</v>
      </c>
      <c r="AN137" s="11" t="n">
        <v>0</v>
      </c>
      <c r="AO137" s="11" t="n">
        <v>0</v>
      </c>
      <c r="AP137" s="11" t="n">
        <v>0</v>
      </c>
      <c r="AQ137" s="11" t="n">
        <v>0</v>
      </c>
    </row>
    <row r="138" customFormat="false" ht="16" hidden="false" customHeight="false" outlineLevel="0" collapsed="false">
      <c r="A138" s="11" t="s">
        <v>130</v>
      </c>
      <c r="B138" s="11"/>
      <c r="C138" s="11" t="n">
        <f aca="false">AL138&lt;0.5</f>
        <v>0</v>
      </c>
      <c r="D138" s="12" t="n">
        <f aca="false">COUNTIFS(S:S,S138,C:C,1)&gt;0</f>
        <v>0</v>
      </c>
      <c r="E138" s="12" t="n">
        <f aca="false">IFERROR(INDEX(LOHHLA!H:H,MATCH($S138,LOHHLA!$B:$B,0)),"na")</f>
        <v>0</v>
      </c>
      <c r="F138" s="12" t="n">
        <f aca="false">AND(D138&lt;&gt;E138,E138&lt;&gt;"na")</f>
        <v>0</v>
      </c>
      <c r="G138" s="12"/>
      <c r="H138" s="12"/>
      <c r="I138" s="13" t="str">
        <f aca="false">IFERROR(INDEX(LOHHLA!E:E,MATCH($S138,LOHHLA!$B:$B,0)),"na")</f>
        <v>            0.67</v>
      </c>
      <c r="J138" s="13" t="str">
        <f aca="false">IFERROR(INDEX(LOHHLA!F:F,MATCH($S138,LOHHLA!$B:$B,0)),"na")</f>
        <v>            0.88</v>
      </c>
      <c r="K138" s="14" t="n">
        <f aca="false">INDEX(HMFPurity!B:B,MATCH(A138,HMFPurity!A:A,0))</f>
        <v>0.6</v>
      </c>
      <c r="L138" s="15" t="n">
        <f aca="false">INDEX(HMFPurity!F:F,MATCH(A138,HMFPurity!A:A,0))</f>
        <v>2.2604</v>
      </c>
      <c r="M138" s="15" t="n">
        <f aca="false">IFERROR(INDEX(LOHHLA!I:I,MATCH($S138,LOHHLA!$B:$B,0)),"na")</f>
        <v>2.219130124</v>
      </c>
      <c r="N138" s="14" t="n">
        <f aca="false">IFERROR(INDEX(LOHHLA!J:J,MATCH($S138,LOHHLA!$B:$B,0)),"na")</f>
        <v>0.6</v>
      </c>
      <c r="O138" s="16" t="n">
        <f aca="false">COUNTIFS(A:A,A138,W:W,0)</f>
        <v>0</v>
      </c>
      <c r="P138" s="16" t="str">
        <f aca="false">INDEX(LilacQC!D:D,MATCH(A138,LilacQC!C:C,0))</f>
        <v>PASS</v>
      </c>
      <c r="Q138" s="16"/>
      <c r="R138" s="16"/>
      <c r="S138" s="17" t="str">
        <f aca="false">A138&amp;MID(X138,1,1)</f>
        <v>CRUK0023_SU_T1-R1C</v>
      </c>
      <c r="T138" s="17" t="str">
        <f aca="false">IFERROR(IF(RIGHT(X138,1)="1",INDEX(LOHHLA!C:C,MATCH(S138,LOHHLA!B:B,0)),INDEX(LOHHLA!D:D,MATCH(S138,LOHHLA!B:B,0))),"HOM")</f>
        <v>hla_c_06_02_01_01</v>
      </c>
      <c r="U138" s="17" t="str">
        <f aca="false">IF(T138="HOM","HOM",UPPER(MID(T138,5,1))&amp;"*"&amp;MID(T138,7,2)&amp;":"&amp;MID(T138,10,2))</f>
        <v>C*06:02</v>
      </c>
      <c r="V138" s="17" t="s">
        <v>84</v>
      </c>
      <c r="W138" s="17" t="n">
        <f aca="false">U138=V138</f>
        <v>1</v>
      </c>
      <c r="X138" s="16" t="s">
        <v>52</v>
      </c>
      <c r="Y138" s="11" t="s">
        <v>84</v>
      </c>
      <c r="Z138" s="11" t="n">
        <v>1600</v>
      </c>
      <c r="AA138" s="11" t="n">
        <v>212</v>
      </c>
      <c r="AB138" s="11" t="n">
        <v>1388</v>
      </c>
      <c r="AC138" s="11" t="n">
        <v>0</v>
      </c>
      <c r="AD138" s="11" t="n">
        <v>2381</v>
      </c>
      <c r="AE138" s="11" t="n">
        <v>307</v>
      </c>
      <c r="AF138" s="11" t="n">
        <v>2074</v>
      </c>
      <c r="AG138" s="11" t="n">
        <v>0</v>
      </c>
      <c r="AH138" s="11" t="n">
        <v>0</v>
      </c>
      <c r="AI138" s="11" t="n">
        <v>0</v>
      </c>
      <c r="AJ138" s="11" t="n">
        <v>0</v>
      </c>
      <c r="AK138" s="11" t="n">
        <v>0</v>
      </c>
      <c r="AL138" s="15" t="n">
        <v>1.07</v>
      </c>
      <c r="AM138" s="11" t="n">
        <v>0</v>
      </c>
      <c r="AN138" s="11" t="n">
        <v>0</v>
      </c>
      <c r="AO138" s="11" t="n">
        <v>0</v>
      </c>
      <c r="AP138" s="11" t="n">
        <v>0</v>
      </c>
      <c r="AQ138" s="11" t="n">
        <v>0</v>
      </c>
    </row>
    <row r="139" customFormat="false" ht="16" hidden="false" customHeight="false" outlineLevel="0" collapsed="false">
      <c r="A139" s="11" t="s">
        <v>130</v>
      </c>
      <c r="B139" s="11"/>
      <c r="C139" s="11" t="n">
        <f aca="false">AL139&lt;0.5</f>
        <v>0</v>
      </c>
      <c r="D139" s="12" t="n">
        <f aca="false">COUNTIFS(S:S,S139,C:C,1)&gt;0</f>
        <v>0</v>
      </c>
      <c r="E139" s="12" t="n">
        <f aca="false">IFERROR(INDEX(LOHHLA!H:H,MATCH($S139,LOHHLA!$B:$B,0)),"na")</f>
        <v>0</v>
      </c>
      <c r="F139" s="12" t="n">
        <f aca="false">AND(D139&lt;&gt;E139,E139&lt;&gt;"na")</f>
        <v>0</v>
      </c>
      <c r="G139" s="12"/>
      <c r="H139" s="12"/>
      <c r="I139" s="13" t="str">
        <f aca="false">IFERROR(INDEX(LOHHLA!E:E,MATCH($S139,LOHHLA!$B:$B,0)),"na")</f>
        <v>            0.67</v>
      </c>
      <c r="J139" s="13" t="str">
        <f aca="false">IFERROR(INDEX(LOHHLA!F:F,MATCH($S139,LOHHLA!$B:$B,0)),"na")</f>
        <v>            0.88</v>
      </c>
      <c r="K139" s="14" t="n">
        <f aca="false">INDEX(HMFPurity!B:B,MATCH(A139,HMFPurity!A:A,0))</f>
        <v>0.6</v>
      </c>
      <c r="L139" s="15" t="n">
        <f aca="false">INDEX(HMFPurity!F:F,MATCH(A139,HMFPurity!A:A,0))</f>
        <v>2.2604</v>
      </c>
      <c r="M139" s="15" t="n">
        <f aca="false">IFERROR(INDEX(LOHHLA!I:I,MATCH($S139,LOHHLA!$B:$B,0)),"na")</f>
        <v>2.219130124</v>
      </c>
      <c r="N139" s="14" t="n">
        <f aca="false">IFERROR(INDEX(LOHHLA!J:J,MATCH($S139,LOHHLA!$B:$B,0)),"na")</f>
        <v>0.6</v>
      </c>
      <c r="O139" s="16" t="n">
        <f aca="false">COUNTIFS(A:A,A139,W:W,0)</f>
        <v>0</v>
      </c>
      <c r="P139" s="16" t="str">
        <f aca="false">INDEX(LilacQC!D:D,MATCH(A139,LilacQC!C:C,0))</f>
        <v>PASS</v>
      </c>
      <c r="Q139" s="16"/>
      <c r="R139" s="16"/>
      <c r="S139" s="17" t="str">
        <f aca="false">A139&amp;MID(X139,1,1)</f>
        <v>CRUK0023_SU_T1-R1C</v>
      </c>
      <c r="T139" s="17" t="str">
        <f aca="false">IFERROR(IF(RIGHT(X139,1)="1",INDEX(LOHHLA!C:C,MATCH(S139,LOHHLA!B:B,0)),INDEX(LOHHLA!D:D,MATCH(S139,LOHHLA!B:B,0))),"HOM")</f>
        <v>hla_c_12_03_08</v>
      </c>
      <c r="U139" s="17" t="str">
        <f aca="false">IF(T139="HOM","HOM",UPPER(MID(T139,5,1))&amp;"*"&amp;MID(T139,7,2)&amp;":"&amp;MID(T139,10,2))</f>
        <v>C*12:03</v>
      </c>
      <c r="V139" s="17" t="s">
        <v>123</v>
      </c>
      <c r="W139" s="17" t="n">
        <f aca="false">U139=V139</f>
        <v>1</v>
      </c>
      <c r="X139" s="16" t="s">
        <v>54</v>
      </c>
      <c r="Y139" s="11" t="s">
        <v>123</v>
      </c>
      <c r="Z139" s="11" t="n">
        <v>1606</v>
      </c>
      <c r="AA139" s="11" t="n">
        <v>210</v>
      </c>
      <c r="AB139" s="11" t="n">
        <v>1396</v>
      </c>
      <c r="AC139" s="11" t="n">
        <v>0</v>
      </c>
      <c r="AD139" s="11" t="n">
        <v>2378</v>
      </c>
      <c r="AE139" s="11" t="n">
        <v>278</v>
      </c>
      <c r="AF139" s="11" t="n">
        <v>2100</v>
      </c>
      <c r="AG139" s="11" t="n">
        <v>0</v>
      </c>
      <c r="AH139" s="11" t="n">
        <v>0</v>
      </c>
      <c r="AI139" s="11" t="n">
        <v>0</v>
      </c>
      <c r="AJ139" s="11" t="n">
        <v>0</v>
      </c>
      <c r="AK139" s="11" t="n">
        <v>0</v>
      </c>
      <c r="AL139" s="15" t="n">
        <v>0.89</v>
      </c>
      <c r="AM139" s="11" t="n">
        <v>0</v>
      </c>
      <c r="AN139" s="11" t="n">
        <v>0</v>
      </c>
      <c r="AO139" s="11" t="n">
        <v>0</v>
      </c>
      <c r="AP139" s="11" t="n">
        <v>0</v>
      </c>
      <c r="AQ139" s="11" t="n">
        <v>0</v>
      </c>
    </row>
    <row r="140" customFormat="false" ht="16" hidden="false" customHeight="false" outlineLevel="0" collapsed="false">
      <c r="A140" s="11" t="s">
        <v>134</v>
      </c>
      <c r="B140" s="11"/>
      <c r="C140" s="11" t="n">
        <f aca="false">AL140&lt;0.5</f>
        <v>0</v>
      </c>
      <c r="D140" s="12" t="n">
        <f aca="false">COUNTIFS(S:S,S140,C:C,1)&gt;0</f>
        <v>0</v>
      </c>
      <c r="E140" s="12" t="n">
        <f aca="false">IFERROR(INDEX(LOHHLA!H:H,MATCH($S140,LOHHLA!$B:$B,0)),"na")</f>
        <v>0</v>
      </c>
      <c r="F140" s="12" t="n">
        <f aca="false">AND(D140&lt;&gt;E140,E140&lt;&gt;"na")</f>
        <v>0</v>
      </c>
      <c r="G140" s="12"/>
      <c r="H140" s="12"/>
      <c r="I140" s="13" t="str">
        <f aca="false">IFERROR(INDEX(LOHHLA!E:E,MATCH($S140,LOHHLA!$B:$B,0)),"na")</f>
        <v>            1.46</v>
      </c>
      <c r="J140" s="13" t="str">
        <f aca="false">IFERROR(INDEX(LOHHLA!F:F,MATCH($S140,LOHHLA!$B:$B,0)),"na")</f>
        <v>            1.00</v>
      </c>
      <c r="K140" s="14" t="n">
        <f aca="false">INDEX(HMFPurity!B:B,MATCH(A140,HMFPurity!A:A,0))</f>
        <v>0.21</v>
      </c>
      <c r="L140" s="15" t="n">
        <f aca="false">INDEX(HMFPurity!F:F,MATCH(A140,HMFPurity!A:A,0))</f>
        <v>2.9793</v>
      </c>
      <c r="M140" s="15" t="n">
        <f aca="false">IFERROR(INDEX(LOHHLA!I:I,MATCH($S140,LOHHLA!$B:$B,0)),"na")</f>
        <v>2.877771846</v>
      </c>
      <c r="N140" s="14" t="n">
        <f aca="false">IFERROR(INDEX(LOHHLA!J:J,MATCH($S140,LOHHLA!$B:$B,0)),"na")</f>
        <v>0.18</v>
      </c>
      <c r="O140" s="16" t="n">
        <f aca="false">COUNTIFS(A:A,A140,W:W,0)</f>
        <v>1</v>
      </c>
      <c r="P140" s="16" t="str">
        <f aca="false">INDEX(LilacQC!D:D,MATCH(A140,LilacQC!C:C,0))</f>
        <v>PASS</v>
      </c>
      <c r="Q140" s="16"/>
      <c r="R140" s="16"/>
      <c r="S140" s="17" t="str">
        <f aca="false">A140&amp;MID(X140,1,1)</f>
        <v>CRUK0024_SU_T1-R1A</v>
      </c>
      <c r="T140" s="17" t="str">
        <f aca="false">IFERROR(IF(RIGHT(X140,1)="1",INDEX(LOHHLA!C:C,MATCH(S140,LOHHLA!B:B,0)),INDEX(LOHHLA!D:D,MATCH(S140,LOHHLA!B:B,0))),"HOM")</f>
        <v>hla_a_02_01_01_01</v>
      </c>
      <c r="U140" s="17" t="str">
        <f aca="false">IF(T140="HOM","HOM",UPPER(MID(T140,5,1))&amp;"*"&amp;MID(T140,7,2)&amp;":"&amp;MID(T140,10,2))</f>
        <v>A*02:01</v>
      </c>
      <c r="V140" s="17" t="s">
        <v>56</v>
      </c>
      <c r="W140" s="17" t="n">
        <f aca="false">U140=V140</f>
        <v>1</v>
      </c>
      <c r="X140" s="16" t="s">
        <v>45</v>
      </c>
      <c r="Y140" s="11" t="s">
        <v>56</v>
      </c>
      <c r="Z140" s="11" t="n">
        <v>1085</v>
      </c>
      <c r="AA140" s="11" t="n">
        <v>629</v>
      </c>
      <c r="AB140" s="11" t="n">
        <v>456</v>
      </c>
      <c r="AC140" s="11" t="n">
        <v>0</v>
      </c>
      <c r="AD140" s="11" t="n">
        <v>1738</v>
      </c>
      <c r="AE140" s="11" t="n">
        <v>1054</v>
      </c>
      <c r="AF140" s="11" t="n">
        <v>684</v>
      </c>
      <c r="AG140" s="11" t="n">
        <v>0</v>
      </c>
      <c r="AH140" s="11" t="n">
        <v>0</v>
      </c>
      <c r="AI140" s="11" t="n">
        <v>0</v>
      </c>
      <c r="AJ140" s="11" t="n">
        <v>0</v>
      </c>
      <c r="AK140" s="11" t="n">
        <v>0</v>
      </c>
      <c r="AL140" s="15" t="n">
        <v>3.11</v>
      </c>
      <c r="AM140" s="11" t="n">
        <v>0</v>
      </c>
      <c r="AN140" s="11" t="n">
        <v>0</v>
      </c>
      <c r="AO140" s="11" t="n">
        <v>0</v>
      </c>
      <c r="AP140" s="11" t="n">
        <v>0</v>
      </c>
      <c r="AQ140" s="11" t="n">
        <v>0</v>
      </c>
    </row>
    <row r="141" customFormat="false" ht="16" hidden="false" customHeight="false" outlineLevel="0" collapsed="false">
      <c r="A141" s="11" t="s">
        <v>134</v>
      </c>
      <c r="B141" s="11"/>
      <c r="C141" s="11" t="n">
        <f aca="false">AL141&lt;0.5</f>
        <v>0</v>
      </c>
      <c r="D141" s="12" t="n">
        <f aca="false">COUNTIFS(S:S,S141,C:C,1)&gt;0</f>
        <v>0</v>
      </c>
      <c r="E141" s="12" t="n">
        <f aca="false">IFERROR(INDEX(LOHHLA!H:H,MATCH($S141,LOHHLA!$B:$B,0)),"na")</f>
        <v>0</v>
      </c>
      <c r="F141" s="12" t="n">
        <f aca="false">AND(D141&lt;&gt;E141,E141&lt;&gt;"na")</f>
        <v>0</v>
      </c>
      <c r="G141" s="12"/>
      <c r="H141" s="12"/>
      <c r="I141" s="13" t="str">
        <f aca="false">IFERROR(INDEX(LOHHLA!E:E,MATCH($S141,LOHHLA!$B:$B,0)),"na")</f>
        <v>            1.46</v>
      </c>
      <c r="J141" s="13" t="str">
        <f aca="false">IFERROR(INDEX(LOHHLA!F:F,MATCH($S141,LOHHLA!$B:$B,0)),"na")</f>
        <v>            1.00</v>
      </c>
      <c r="K141" s="14" t="n">
        <f aca="false">INDEX(HMFPurity!B:B,MATCH(A141,HMFPurity!A:A,0))</f>
        <v>0.21</v>
      </c>
      <c r="L141" s="15" t="n">
        <f aca="false">INDEX(HMFPurity!F:F,MATCH(A141,HMFPurity!A:A,0))</f>
        <v>2.9793</v>
      </c>
      <c r="M141" s="15" t="n">
        <f aca="false">IFERROR(INDEX(LOHHLA!I:I,MATCH($S141,LOHHLA!$B:$B,0)),"na")</f>
        <v>2.877771846</v>
      </c>
      <c r="N141" s="14" t="n">
        <f aca="false">IFERROR(INDEX(LOHHLA!J:J,MATCH($S141,LOHHLA!$B:$B,0)),"na")</f>
        <v>0.18</v>
      </c>
      <c r="O141" s="16" t="n">
        <f aca="false">COUNTIFS(A:A,A141,W:W,0)</f>
        <v>1</v>
      </c>
      <c r="P141" s="16" t="str">
        <f aca="false">INDEX(LilacQC!D:D,MATCH(A141,LilacQC!C:C,0))</f>
        <v>PASS</v>
      </c>
      <c r="Q141" s="16"/>
      <c r="R141" s="16"/>
      <c r="S141" s="17" t="str">
        <f aca="false">A141&amp;MID(X141,1,1)</f>
        <v>CRUK0024_SU_T1-R1A</v>
      </c>
      <c r="T141" s="17" t="str">
        <f aca="false">IFERROR(IF(RIGHT(X141,1)="1",INDEX(LOHHLA!C:C,MATCH(S141,LOHHLA!B:B,0)),INDEX(LOHHLA!D:D,MATCH(S141,LOHHLA!B:B,0))),"HOM")</f>
        <v>hla_a_33_01_01</v>
      </c>
      <c r="U141" s="17" t="str">
        <f aca="false">IF(T141="HOM","HOM",UPPER(MID(T141,5,1))&amp;"*"&amp;MID(T141,7,2)&amp;":"&amp;MID(T141,10,2))</f>
        <v>A*33:01</v>
      </c>
      <c r="V141" s="17" t="s">
        <v>135</v>
      </c>
      <c r="W141" s="17" t="n">
        <f aca="false">U141=V141</f>
        <v>1</v>
      </c>
      <c r="X141" s="16" t="s">
        <v>47</v>
      </c>
      <c r="Y141" s="11" t="s">
        <v>135</v>
      </c>
      <c r="Z141" s="11" t="n">
        <v>1157</v>
      </c>
      <c r="AA141" s="11" t="n">
        <v>719</v>
      </c>
      <c r="AB141" s="11" t="n">
        <v>438</v>
      </c>
      <c r="AC141" s="11" t="n">
        <v>0</v>
      </c>
      <c r="AD141" s="11" t="n">
        <v>1810</v>
      </c>
      <c r="AE141" s="11" t="n">
        <v>1147</v>
      </c>
      <c r="AF141" s="11" t="n">
        <v>663</v>
      </c>
      <c r="AG141" s="11" t="n">
        <v>0</v>
      </c>
      <c r="AH141" s="11" t="n">
        <v>0</v>
      </c>
      <c r="AI141" s="11" t="n">
        <v>0</v>
      </c>
      <c r="AJ141" s="11" t="n">
        <v>0</v>
      </c>
      <c r="AK141" s="11" t="n">
        <v>0</v>
      </c>
      <c r="AL141" s="15" t="n">
        <v>1.85</v>
      </c>
      <c r="AM141" s="11" t="n">
        <v>0</v>
      </c>
      <c r="AN141" s="11" t="n">
        <v>0</v>
      </c>
      <c r="AO141" s="11" t="n">
        <v>0</v>
      </c>
      <c r="AP141" s="11" t="n">
        <v>0</v>
      </c>
      <c r="AQ141" s="11" t="n">
        <v>0</v>
      </c>
    </row>
    <row r="142" customFormat="false" ht="16" hidden="false" customHeight="false" outlineLevel="0" collapsed="false">
      <c r="A142" s="11" t="s">
        <v>134</v>
      </c>
      <c r="B142" s="11"/>
      <c r="C142" s="11" t="n">
        <f aca="false">AL142&lt;0.5</f>
        <v>0</v>
      </c>
      <c r="D142" s="12" t="n">
        <f aca="false">COUNTIFS(S:S,S142,C:C,1)&gt;0</f>
        <v>0</v>
      </c>
      <c r="E142" s="12" t="n">
        <f aca="false">IFERROR(INDEX(LOHHLA!H:H,MATCH($S142,LOHHLA!$B:$B,0)),"na")</f>
        <v>0</v>
      </c>
      <c r="F142" s="12" t="n">
        <f aca="false">AND(D142&lt;&gt;E142,E142&lt;&gt;"na")</f>
        <v>0</v>
      </c>
      <c r="G142" s="12"/>
      <c r="H142" s="12"/>
      <c r="I142" s="13" t="str">
        <f aca="false">IFERROR(INDEX(LOHHLA!E:E,MATCH($S142,LOHHLA!$B:$B,0)),"na")</f>
        <v>            1.07</v>
      </c>
      <c r="J142" s="13" t="str">
        <f aca="false">IFERROR(INDEX(LOHHLA!F:F,MATCH($S142,LOHHLA!$B:$B,0)),"na")</f>
        <v>            1.76</v>
      </c>
      <c r="K142" s="14" t="n">
        <f aca="false">INDEX(HMFPurity!B:B,MATCH(A142,HMFPurity!A:A,0))</f>
        <v>0.21</v>
      </c>
      <c r="L142" s="15" t="n">
        <f aca="false">INDEX(HMFPurity!F:F,MATCH(A142,HMFPurity!A:A,0))</f>
        <v>2.9793</v>
      </c>
      <c r="M142" s="15" t="n">
        <f aca="false">IFERROR(INDEX(LOHHLA!I:I,MATCH($S142,LOHHLA!$B:$B,0)),"na")</f>
        <v>2.877771846</v>
      </c>
      <c r="N142" s="14" t="n">
        <f aca="false">IFERROR(INDEX(LOHHLA!J:J,MATCH($S142,LOHHLA!$B:$B,0)),"na")</f>
        <v>0.18</v>
      </c>
      <c r="O142" s="16" t="n">
        <f aca="false">COUNTIFS(A:A,A142,W:W,0)</f>
        <v>1</v>
      </c>
      <c r="P142" s="16" t="str">
        <f aca="false">INDEX(LilacQC!D:D,MATCH(A142,LilacQC!C:C,0))</f>
        <v>PASS</v>
      </c>
      <c r="Q142" s="16" t="s">
        <v>71</v>
      </c>
      <c r="R142" s="16" t="s">
        <v>136</v>
      </c>
      <c r="S142" s="17" t="str">
        <f aca="false">A142&amp;MID(X142,1,1)</f>
        <v>CRUK0024_SU_T1-R1B</v>
      </c>
      <c r="T142" s="17" t="str">
        <f aca="false">IFERROR(IF(RIGHT(X142,1)="1",INDEX(LOHHLA!C:C,MATCH(S142,LOHHLA!B:B,0)),INDEX(LOHHLA!D:D,MATCH(S142,LOHHLA!B:B,0))),"HOM")</f>
        <v>hla_b_14_02_01</v>
      </c>
      <c r="U142" s="17" t="str">
        <f aca="false">IF(T142="HOM","HOM",UPPER(MID(T142,5,1))&amp;"*"&amp;MID(T142,7,2)&amp;":"&amp;MID(T142,10,2))</f>
        <v>B*14:02</v>
      </c>
      <c r="V142" s="17" t="s">
        <v>137</v>
      </c>
      <c r="W142" s="17" t="n">
        <f aca="false">U142=V142</f>
        <v>0</v>
      </c>
      <c r="X142" s="16" t="s">
        <v>49</v>
      </c>
      <c r="Y142" s="11" t="s">
        <v>137</v>
      </c>
      <c r="Z142" s="11" t="n">
        <v>1291</v>
      </c>
      <c r="AA142" s="11" t="n">
        <v>682</v>
      </c>
      <c r="AB142" s="11" t="n">
        <v>609</v>
      </c>
      <c r="AC142" s="11" t="n">
        <v>0</v>
      </c>
      <c r="AD142" s="11" t="n">
        <v>2032</v>
      </c>
      <c r="AE142" s="11" t="n">
        <v>1031</v>
      </c>
      <c r="AF142" s="11" t="n">
        <v>1001</v>
      </c>
      <c r="AG142" s="11" t="n">
        <v>0</v>
      </c>
      <c r="AH142" s="11" t="n">
        <v>0</v>
      </c>
      <c r="AI142" s="11" t="n">
        <v>0</v>
      </c>
      <c r="AJ142" s="11" t="n">
        <v>0</v>
      </c>
      <c r="AK142" s="11" t="n">
        <v>0</v>
      </c>
      <c r="AL142" s="15" t="n">
        <v>1.85</v>
      </c>
      <c r="AM142" s="11" t="n">
        <v>0</v>
      </c>
      <c r="AN142" s="11" t="n">
        <v>0</v>
      </c>
      <c r="AO142" s="11" t="n">
        <v>0</v>
      </c>
      <c r="AP142" s="11" t="n">
        <v>0</v>
      </c>
      <c r="AQ142" s="11" t="n">
        <v>0</v>
      </c>
    </row>
    <row r="143" customFormat="false" ht="16" hidden="false" customHeight="false" outlineLevel="0" collapsed="false">
      <c r="A143" s="11" t="s">
        <v>134</v>
      </c>
      <c r="B143" s="11"/>
      <c r="C143" s="11" t="n">
        <f aca="false">AL143&lt;0.5</f>
        <v>0</v>
      </c>
      <c r="D143" s="12" t="n">
        <f aca="false">COUNTIFS(S:S,S143,C:C,1)&gt;0</f>
        <v>0</v>
      </c>
      <c r="E143" s="12" t="n">
        <f aca="false">IFERROR(INDEX(LOHHLA!H:H,MATCH($S143,LOHHLA!$B:$B,0)),"na")</f>
        <v>0</v>
      </c>
      <c r="F143" s="12" t="n">
        <f aca="false">AND(D143&lt;&gt;E143,E143&lt;&gt;"na")</f>
        <v>0</v>
      </c>
      <c r="G143" s="12"/>
      <c r="H143" s="12"/>
      <c r="I143" s="13" t="str">
        <f aca="false">IFERROR(INDEX(LOHHLA!E:E,MATCH($S143,LOHHLA!$B:$B,0)),"na")</f>
        <v>            1.07</v>
      </c>
      <c r="J143" s="13" t="str">
        <f aca="false">IFERROR(INDEX(LOHHLA!F:F,MATCH($S143,LOHHLA!$B:$B,0)),"na")</f>
        <v>            1.76</v>
      </c>
      <c r="K143" s="14" t="n">
        <f aca="false">INDEX(HMFPurity!B:B,MATCH(A143,HMFPurity!A:A,0))</f>
        <v>0.21</v>
      </c>
      <c r="L143" s="15" t="n">
        <f aca="false">INDEX(HMFPurity!F:F,MATCH(A143,HMFPurity!A:A,0))</f>
        <v>2.9793</v>
      </c>
      <c r="M143" s="15" t="n">
        <f aca="false">IFERROR(INDEX(LOHHLA!I:I,MATCH($S143,LOHHLA!$B:$B,0)),"na")</f>
        <v>2.877771846</v>
      </c>
      <c r="N143" s="14" t="n">
        <f aca="false">IFERROR(INDEX(LOHHLA!J:J,MATCH($S143,LOHHLA!$B:$B,0)),"na")</f>
        <v>0.18</v>
      </c>
      <c r="O143" s="16" t="n">
        <f aca="false">COUNTIFS(A:A,A143,W:W,0)</f>
        <v>1</v>
      </c>
      <c r="P143" s="16" t="str">
        <f aca="false">INDEX(LilacQC!D:D,MATCH(A143,LilacQC!C:C,0))</f>
        <v>PASS</v>
      </c>
      <c r="Q143" s="16"/>
      <c r="R143" s="16"/>
      <c r="S143" s="17" t="str">
        <f aca="false">A143&amp;MID(X143,1,1)</f>
        <v>CRUK0024_SU_T1-R1B</v>
      </c>
      <c r="T143" s="17" t="str">
        <f aca="false">IFERROR(IF(RIGHT(X143,1)="1",INDEX(LOHHLA!C:C,MATCH(S143,LOHHLA!B:B,0)),INDEX(LOHHLA!D:D,MATCH(S143,LOHHLA!B:B,0))),"HOM")</f>
        <v>hla_b_40_01_02</v>
      </c>
      <c r="U143" s="17" t="str">
        <f aca="false">IF(T143="HOM","HOM",UPPER(MID(T143,5,1))&amp;"*"&amp;MID(T143,7,2)&amp;":"&amp;MID(T143,10,2))</f>
        <v>B*40:01</v>
      </c>
      <c r="V143" s="17" t="s">
        <v>91</v>
      </c>
      <c r="W143" s="17" t="n">
        <f aca="false">U143=V143</f>
        <v>1</v>
      </c>
      <c r="X143" s="16" t="s">
        <v>51</v>
      </c>
      <c r="Y143" s="11" t="s">
        <v>91</v>
      </c>
      <c r="Z143" s="11" t="n">
        <v>1640</v>
      </c>
      <c r="AA143" s="11" t="n">
        <v>1010</v>
      </c>
      <c r="AB143" s="11" t="n">
        <v>630</v>
      </c>
      <c r="AC143" s="11" t="n">
        <v>0</v>
      </c>
      <c r="AD143" s="11" t="n">
        <v>2615</v>
      </c>
      <c r="AE143" s="11" t="n">
        <v>1588</v>
      </c>
      <c r="AF143" s="11" t="n">
        <v>1027</v>
      </c>
      <c r="AG143" s="11" t="n">
        <v>0</v>
      </c>
      <c r="AH143" s="11" t="n">
        <v>0</v>
      </c>
      <c r="AI143" s="11" t="n">
        <v>0</v>
      </c>
      <c r="AJ143" s="11" t="n">
        <v>0</v>
      </c>
      <c r="AK143" s="11" t="n">
        <v>0</v>
      </c>
      <c r="AL143" s="15" t="n">
        <v>3.11</v>
      </c>
      <c r="AM143" s="11" t="n">
        <v>0</v>
      </c>
      <c r="AN143" s="11" t="n">
        <v>0</v>
      </c>
      <c r="AO143" s="11" t="n">
        <v>0</v>
      </c>
      <c r="AP143" s="11" t="n">
        <v>0</v>
      </c>
      <c r="AQ143" s="11" t="n">
        <v>0</v>
      </c>
    </row>
    <row r="144" customFormat="false" ht="16" hidden="false" customHeight="false" outlineLevel="0" collapsed="false">
      <c r="A144" s="11" t="s">
        <v>134</v>
      </c>
      <c r="B144" s="11"/>
      <c r="C144" s="11" t="n">
        <f aca="false">AL144&lt;0.5</f>
        <v>0</v>
      </c>
      <c r="D144" s="12" t="n">
        <f aca="false">COUNTIFS(S:S,S144,C:C,1)&gt;0</f>
        <v>0</v>
      </c>
      <c r="E144" s="12" t="n">
        <f aca="false">IFERROR(INDEX(LOHHLA!H:H,MATCH($S144,LOHHLA!$B:$B,0)),"na")</f>
        <v>0</v>
      </c>
      <c r="F144" s="12" t="n">
        <f aca="false">AND(D144&lt;&gt;E144,E144&lt;&gt;"na")</f>
        <v>0</v>
      </c>
      <c r="G144" s="12"/>
      <c r="H144" s="12"/>
      <c r="I144" s="13" t="str">
        <f aca="false">IFERROR(INDEX(LOHHLA!E:E,MATCH($S144,LOHHLA!$B:$B,0)),"na")</f>
        <v>            1.74</v>
      </c>
      <c r="J144" s="13" t="str">
        <f aca="false">IFERROR(INDEX(LOHHLA!F:F,MATCH($S144,LOHHLA!$B:$B,0)),"na")</f>
        <v>            1.29</v>
      </c>
      <c r="K144" s="14" t="n">
        <f aca="false">INDEX(HMFPurity!B:B,MATCH(A144,HMFPurity!A:A,0))</f>
        <v>0.21</v>
      </c>
      <c r="L144" s="15" t="n">
        <f aca="false">INDEX(HMFPurity!F:F,MATCH(A144,HMFPurity!A:A,0))</f>
        <v>2.9793</v>
      </c>
      <c r="M144" s="15" t="n">
        <f aca="false">IFERROR(INDEX(LOHHLA!I:I,MATCH($S144,LOHHLA!$B:$B,0)),"na")</f>
        <v>2.877771846</v>
      </c>
      <c r="N144" s="14" t="n">
        <f aca="false">IFERROR(INDEX(LOHHLA!J:J,MATCH($S144,LOHHLA!$B:$B,0)),"na")</f>
        <v>0.18</v>
      </c>
      <c r="O144" s="16" t="n">
        <f aca="false">COUNTIFS(A:A,A144,W:W,0)</f>
        <v>1</v>
      </c>
      <c r="P144" s="16" t="str">
        <f aca="false">INDEX(LilacQC!D:D,MATCH(A144,LilacQC!C:C,0))</f>
        <v>PASS</v>
      </c>
      <c r="Q144" s="16"/>
      <c r="R144" s="16"/>
      <c r="S144" s="17" t="str">
        <f aca="false">A144&amp;MID(X144,1,1)</f>
        <v>CRUK0024_SU_T1-R1C</v>
      </c>
      <c r="T144" s="17" t="str">
        <f aca="false">IFERROR(IF(RIGHT(X144,1)="1",INDEX(LOHHLA!C:C,MATCH(S144,LOHHLA!B:B,0)),INDEX(LOHHLA!D:D,MATCH(S144,LOHHLA!B:B,0))),"HOM")</f>
        <v>hla_c_03_04_01_01</v>
      </c>
      <c r="U144" s="17" t="str">
        <f aca="false">IF(T144="HOM","HOM",UPPER(MID(T144,5,1))&amp;"*"&amp;MID(T144,7,2)&amp;":"&amp;MID(T144,10,2))</f>
        <v>C*03:04</v>
      </c>
      <c r="V144" s="17" t="s">
        <v>93</v>
      </c>
      <c r="W144" s="17" t="n">
        <f aca="false">U144=V144</f>
        <v>1</v>
      </c>
      <c r="X144" s="16" t="s">
        <v>52</v>
      </c>
      <c r="Y144" s="11" t="s">
        <v>93</v>
      </c>
      <c r="Z144" s="11" t="n">
        <v>1254</v>
      </c>
      <c r="AA144" s="11" t="n">
        <v>449</v>
      </c>
      <c r="AB144" s="11" t="n">
        <v>805</v>
      </c>
      <c r="AC144" s="11" t="n">
        <v>0</v>
      </c>
      <c r="AD144" s="11" t="n">
        <v>1998</v>
      </c>
      <c r="AE144" s="11" t="n">
        <v>668</v>
      </c>
      <c r="AF144" s="11" t="n">
        <v>1330</v>
      </c>
      <c r="AG144" s="11" t="n">
        <v>0</v>
      </c>
      <c r="AH144" s="11" t="n">
        <v>0</v>
      </c>
      <c r="AI144" s="11" t="n">
        <v>0</v>
      </c>
      <c r="AJ144" s="11" t="n">
        <v>0</v>
      </c>
      <c r="AK144" s="11" t="n">
        <v>0</v>
      </c>
      <c r="AL144" s="15" t="n">
        <v>1.85</v>
      </c>
      <c r="AM144" s="11" t="n">
        <v>0</v>
      </c>
      <c r="AN144" s="11" t="n">
        <v>0</v>
      </c>
      <c r="AO144" s="11" t="n">
        <v>0</v>
      </c>
      <c r="AP144" s="11" t="n">
        <v>0</v>
      </c>
      <c r="AQ144" s="11" t="n">
        <v>0</v>
      </c>
    </row>
    <row r="145" customFormat="false" ht="16" hidden="false" customHeight="false" outlineLevel="0" collapsed="false">
      <c r="A145" s="11" t="s">
        <v>134</v>
      </c>
      <c r="B145" s="11"/>
      <c r="C145" s="11" t="n">
        <f aca="false">AL145&lt;0.5</f>
        <v>0</v>
      </c>
      <c r="D145" s="12" t="n">
        <f aca="false">COUNTIFS(S:S,S145,C:C,1)&gt;0</f>
        <v>0</v>
      </c>
      <c r="E145" s="12" t="n">
        <f aca="false">IFERROR(INDEX(LOHHLA!H:H,MATCH($S145,LOHHLA!$B:$B,0)),"na")</f>
        <v>0</v>
      </c>
      <c r="F145" s="12" t="n">
        <f aca="false">AND(D145&lt;&gt;E145,E145&lt;&gt;"na")</f>
        <v>0</v>
      </c>
      <c r="G145" s="12"/>
      <c r="H145" s="12"/>
      <c r="I145" s="13" t="str">
        <f aca="false">IFERROR(INDEX(LOHHLA!E:E,MATCH($S145,LOHHLA!$B:$B,0)),"na")</f>
        <v>            1.74</v>
      </c>
      <c r="J145" s="13" t="str">
        <f aca="false">IFERROR(INDEX(LOHHLA!F:F,MATCH($S145,LOHHLA!$B:$B,0)),"na")</f>
        <v>            1.29</v>
      </c>
      <c r="K145" s="14" t="n">
        <f aca="false">INDEX(HMFPurity!B:B,MATCH(A145,HMFPurity!A:A,0))</f>
        <v>0.21</v>
      </c>
      <c r="L145" s="15" t="n">
        <f aca="false">INDEX(HMFPurity!F:F,MATCH(A145,HMFPurity!A:A,0))</f>
        <v>2.9793</v>
      </c>
      <c r="M145" s="15" t="n">
        <f aca="false">IFERROR(INDEX(LOHHLA!I:I,MATCH($S145,LOHHLA!$B:$B,0)),"na")</f>
        <v>2.877771846</v>
      </c>
      <c r="N145" s="14" t="n">
        <f aca="false">IFERROR(INDEX(LOHHLA!J:J,MATCH($S145,LOHHLA!$B:$B,0)),"na")</f>
        <v>0.18</v>
      </c>
      <c r="O145" s="16" t="n">
        <f aca="false">COUNTIFS(A:A,A145,W:W,0)</f>
        <v>1</v>
      </c>
      <c r="P145" s="16" t="str">
        <f aca="false">INDEX(LilacQC!D:D,MATCH(A145,LilacQC!C:C,0))</f>
        <v>PASS</v>
      </c>
      <c r="Q145" s="16"/>
      <c r="R145" s="16"/>
      <c r="S145" s="17" t="str">
        <f aca="false">A145&amp;MID(X145,1,1)</f>
        <v>CRUK0024_SU_T1-R1C</v>
      </c>
      <c r="T145" s="17" t="str">
        <f aca="false">IFERROR(IF(RIGHT(X145,1)="1",INDEX(LOHHLA!C:C,MATCH(S145,LOHHLA!B:B,0)),INDEX(LOHHLA!D:D,MATCH(S145,LOHHLA!B:B,0))),"HOM")</f>
        <v>hla_c_08_02_01</v>
      </c>
      <c r="U145" s="17" t="str">
        <f aca="false">IF(T145="HOM","HOM",UPPER(MID(T145,5,1))&amp;"*"&amp;MID(T145,7,2)&amp;":"&amp;MID(T145,10,2))</f>
        <v>C*08:02</v>
      </c>
      <c r="V145" s="17" t="s">
        <v>78</v>
      </c>
      <c r="W145" s="17" t="n">
        <f aca="false">U145=V145</f>
        <v>1</v>
      </c>
      <c r="X145" s="16" t="s">
        <v>54</v>
      </c>
      <c r="Y145" s="11" t="s">
        <v>78</v>
      </c>
      <c r="Z145" s="11" t="n">
        <v>1250</v>
      </c>
      <c r="AA145" s="11" t="n">
        <v>440</v>
      </c>
      <c r="AB145" s="11" t="n">
        <v>810</v>
      </c>
      <c r="AC145" s="11" t="n">
        <v>0</v>
      </c>
      <c r="AD145" s="11" t="n">
        <v>2009</v>
      </c>
      <c r="AE145" s="11" t="n">
        <v>660</v>
      </c>
      <c r="AF145" s="11" t="n">
        <v>1349</v>
      </c>
      <c r="AG145" s="11" t="n">
        <v>0</v>
      </c>
      <c r="AH145" s="11" t="n">
        <v>0</v>
      </c>
      <c r="AI145" s="11" t="n">
        <v>0</v>
      </c>
      <c r="AJ145" s="11" t="n">
        <v>0</v>
      </c>
      <c r="AK145" s="11" t="n">
        <v>0</v>
      </c>
      <c r="AL145" s="15" t="n">
        <v>3.11</v>
      </c>
      <c r="AM145" s="11" t="n">
        <v>0</v>
      </c>
      <c r="AN145" s="11" t="n">
        <v>0</v>
      </c>
      <c r="AO145" s="11" t="n">
        <v>0</v>
      </c>
      <c r="AP145" s="11" t="n">
        <v>0</v>
      </c>
      <c r="AQ145" s="11" t="n">
        <v>0</v>
      </c>
    </row>
    <row r="146" customFormat="false" ht="16" hidden="false" customHeight="false" outlineLevel="0" collapsed="false">
      <c r="A146" s="11" t="s">
        <v>138</v>
      </c>
      <c r="B146" s="11"/>
      <c r="C146" s="11" t="n">
        <f aca="false">AL146&lt;0.5</f>
        <v>0</v>
      </c>
      <c r="D146" s="12" t="n">
        <f aca="false">COUNTIFS(S:S,S146,C:C,1)&gt;0</f>
        <v>1</v>
      </c>
      <c r="E146" s="12" t="str">
        <f aca="false">IFERROR(INDEX(LOHHLA!H:H,MATCH($S146,LOHHLA!$B:$B,0)),"na")</f>
        <v>na</v>
      </c>
      <c r="F146" s="12" t="n">
        <f aca="false">AND(D146&lt;&gt;E146,E146&lt;&gt;"na")</f>
        <v>0</v>
      </c>
      <c r="G146" s="12" t="s">
        <v>139</v>
      </c>
      <c r="H146" s="12" t="s">
        <v>140</v>
      </c>
      <c r="I146" s="13" t="str">
        <f aca="false">IFERROR(INDEX(LOHHLA!E:E,MATCH($S146,LOHHLA!$B:$B,0)),"na")</f>
        <v>na</v>
      </c>
      <c r="J146" s="13" t="str">
        <f aca="false">IFERROR(INDEX(LOHHLA!F:F,MATCH($S146,LOHHLA!$B:$B,0)),"na")</f>
        <v>na</v>
      </c>
      <c r="K146" s="14" t="n">
        <f aca="false">INDEX(HMFPurity!B:B,MATCH(A146,HMFPurity!A:A,0))</f>
        <v>0.68</v>
      </c>
      <c r="L146" s="15" t="n">
        <f aca="false">INDEX(HMFPurity!F:F,MATCH(A146,HMFPurity!A:A,0))</f>
        <v>1.5409</v>
      </c>
      <c r="M146" s="15" t="str">
        <f aca="false">IFERROR(INDEX(LOHHLA!I:I,MATCH($S146,LOHHLA!$B:$B,0)),"na")</f>
        <v>na</v>
      </c>
      <c r="N146" s="14" t="str">
        <f aca="false">IFERROR(INDEX(LOHHLA!J:J,MATCH($S146,LOHHLA!$B:$B,0)),"na")</f>
        <v>na</v>
      </c>
      <c r="O146" s="16" t="n">
        <f aca="false">COUNTIFS(A:A,A146,W:W,0)</f>
        <v>0</v>
      </c>
      <c r="P146" s="16" t="str">
        <f aca="false">INDEX(LilacQC!D:D,MATCH(A146,LilacQC!C:C,0))</f>
        <v>WARN_UNMATCHED_HAPLOTYPE</v>
      </c>
      <c r="Q146" s="16"/>
      <c r="R146" s="16"/>
      <c r="S146" s="17" t="str">
        <f aca="false">A146&amp;MID(X146,1,1)</f>
        <v>CRUK0025_SU_T1-R1A</v>
      </c>
      <c r="T146" s="17" t="str">
        <f aca="false">IFERROR(IF(RIGHT(X146,1)="1",INDEX(LOHHLA!C:C,MATCH(S146,LOHHLA!B:B,0)),INDEX(LOHHLA!D:D,MATCH(S146,LOHHLA!B:B,0))),"HOM")</f>
        <v>HOM</v>
      </c>
      <c r="U146" s="17" t="str">
        <f aca="false">IF(T146="HOM","HOM",UPPER(MID(T146,5,1))&amp;"*"&amp;MID(T146,7,2)&amp;":"&amp;MID(T146,10,2))</f>
        <v>HOM</v>
      </c>
      <c r="V146" s="17" t="s">
        <v>48</v>
      </c>
      <c r="W146" s="17" t="n">
        <f aca="false">U146=V146</f>
        <v>1</v>
      </c>
      <c r="X146" s="16" t="s">
        <v>45</v>
      </c>
      <c r="Y146" s="11" t="s">
        <v>56</v>
      </c>
      <c r="Z146" s="11" t="n">
        <v>2183</v>
      </c>
      <c r="AA146" s="11" t="n">
        <v>2032</v>
      </c>
      <c r="AB146" s="11" t="n">
        <v>151</v>
      </c>
      <c r="AC146" s="11" t="n">
        <v>0</v>
      </c>
      <c r="AD146" s="11" t="n">
        <v>3901</v>
      </c>
      <c r="AE146" s="11" t="n">
        <v>3634</v>
      </c>
      <c r="AF146" s="11" t="n">
        <v>267</v>
      </c>
      <c r="AG146" s="11" t="n">
        <v>0</v>
      </c>
      <c r="AH146" s="11" t="n">
        <v>0</v>
      </c>
      <c r="AI146" s="11" t="n">
        <v>0</v>
      </c>
      <c r="AJ146" s="11" t="n">
        <v>0</v>
      </c>
      <c r="AK146" s="11" t="n">
        <v>0</v>
      </c>
      <c r="AL146" s="15" t="n">
        <v>1.04</v>
      </c>
      <c r="AM146" s="11" t="n">
        <v>0</v>
      </c>
      <c r="AN146" s="11" t="n">
        <v>0</v>
      </c>
      <c r="AO146" s="11" t="n">
        <v>0</v>
      </c>
      <c r="AP146" s="11" t="n">
        <v>0</v>
      </c>
      <c r="AQ146" s="11" t="n">
        <v>0</v>
      </c>
    </row>
    <row r="147" customFormat="false" ht="16" hidden="false" customHeight="false" outlineLevel="0" collapsed="false">
      <c r="A147" s="11" t="s">
        <v>138</v>
      </c>
      <c r="B147" s="11"/>
      <c r="C147" s="11" t="n">
        <f aca="false">AL147&lt;0.5</f>
        <v>1</v>
      </c>
      <c r="D147" s="12" t="n">
        <f aca="false">COUNTIFS(S:S,S147,C:C,1)&gt;0</f>
        <v>1</v>
      </c>
      <c r="E147" s="12" t="str">
        <f aca="false">IFERROR(INDEX(LOHHLA!H:H,MATCH($S147,LOHHLA!$B:$B,0)),"na")</f>
        <v>na</v>
      </c>
      <c r="F147" s="12" t="n">
        <f aca="false">AND(D147&lt;&gt;E147,E147&lt;&gt;"na")</f>
        <v>0</v>
      </c>
      <c r="G147" s="12" t="s">
        <v>139</v>
      </c>
      <c r="H147" s="12" t="s">
        <v>140</v>
      </c>
      <c r="I147" s="13" t="str">
        <f aca="false">IFERROR(INDEX(LOHHLA!E:E,MATCH($S147,LOHHLA!$B:$B,0)),"na")</f>
        <v>na</v>
      </c>
      <c r="J147" s="13" t="str">
        <f aca="false">IFERROR(INDEX(LOHHLA!F:F,MATCH($S147,LOHHLA!$B:$B,0)),"na")</f>
        <v>na</v>
      </c>
      <c r="K147" s="14" t="n">
        <f aca="false">INDEX(HMFPurity!B:B,MATCH(A147,HMFPurity!A:A,0))</f>
        <v>0.68</v>
      </c>
      <c r="L147" s="15" t="n">
        <f aca="false">INDEX(HMFPurity!F:F,MATCH(A147,HMFPurity!A:A,0))</f>
        <v>1.5409</v>
      </c>
      <c r="M147" s="15" t="str">
        <f aca="false">IFERROR(INDEX(LOHHLA!I:I,MATCH($S147,LOHHLA!$B:$B,0)),"na")</f>
        <v>na</v>
      </c>
      <c r="N147" s="14" t="str">
        <f aca="false">IFERROR(INDEX(LOHHLA!J:J,MATCH($S147,LOHHLA!$B:$B,0)),"na")</f>
        <v>na</v>
      </c>
      <c r="O147" s="16" t="n">
        <f aca="false">COUNTIFS(A:A,A147,W:W,0)</f>
        <v>0</v>
      </c>
      <c r="P147" s="16" t="str">
        <f aca="false">INDEX(LilacQC!D:D,MATCH(A147,LilacQC!C:C,0))</f>
        <v>WARN_UNMATCHED_HAPLOTYPE</v>
      </c>
      <c r="Q147" s="16"/>
      <c r="R147" s="16"/>
      <c r="S147" s="17" t="str">
        <f aca="false">A147&amp;MID(X147,1,1)</f>
        <v>CRUK0025_SU_T1-R1A</v>
      </c>
      <c r="T147" s="17" t="str">
        <f aca="false">IFERROR(IF(RIGHT(X147,1)="1",INDEX(LOHHLA!C:C,MATCH(S147,LOHHLA!B:B,0)),INDEX(LOHHLA!D:D,MATCH(S147,LOHHLA!B:B,0))),"HOM")</f>
        <v>HOM</v>
      </c>
      <c r="U147" s="17" t="str">
        <f aca="false">IF(T147="HOM","HOM",UPPER(MID(T147,5,1))&amp;"*"&amp;MID(T147,7,2)&amp;":"&amp;MID(T147,10,2))</f>
        <v>HOM</v>
      </c>
      <c r="V147" s="17" t="s">
        <v>48</v>
      </c>
      <c r="W147" s="17" t="n">
        <f aca="false">U147=V147</f>
        <v>1</v>
      </c>
      <c r="X147" s="16" t="s">
        <v>47</v>
      </c>
      <c r="Y147" s="11" t="s">
        <v>56</v>
      </c>
      <c r="Z147" s="11" t="n">
        <v>2184</v>
      </c>
      <c r="AA147" s="11" t="n">
        <v>2033</v>
      </c>
      <c r="AB147" s="11" t="n">
        <v>151</v>
      </c>
      <c r="AC147" s="11" t="n">
        <v>0</v>
      </c>
      <c r="AD147" s="11" t="n">
        <v>3901</v>
      </c>
      <c r="AE147" s="11" t="n">
        <v>3634</v>
      </c>
      <c r="AF147" s="11" t="n">
        <v>267</v>
      </c>
      <c r="AG147" s="11" t="n">
        <v>0</v>
      </c>
      <c r="AH147" s="11" t="n">
        <v>0</v>
      </c>
      <c r="AI147" s="11" t="n">
        <v>0</v>
      </c>
      <c r="AJ147" s="11" t="n">
        <v>0</v>
      </c>
      <c r="AK147" s="11" t="n">
        <v>0</v>
      </c>
      <c r="AL147" s="15" t="n">
        <v>0.48</v>
      </c>
      <c r="AM147" s="11" t="n">
        <v>0</v>
      </c>
      <c r="AN147" s="11" t="n">
        <v>0</v>
      </c>
      <c r="AO147" s="11" t="n">
        <v>0</v>
      </c>
      <c r="AP147" s="11" t="n">
        <v>0</v>
      </c>
      <c r="AQ147" s="11" t="n">
        <v>0</v>
      </c>
    </row>
    <row r="148" customFormat="false" ht="16" hidden="false" customHeight="false" outlineLevel="0" collapsed="false">
      <c r="A148" s="11" t="s">
        <v>138</v>
      </c>
      <c r="B148" s="11"/>
      <c r="C148" s="11" t="n">
        <f aca="false">AL148&lt;0.5</f>
        <v>0</v>
      </c>
      <c r="D148" s="12" t="n">
        <f aca="false">COUNTIFS(S:S,S148,C:C,1)&gt;0</f>
        <v>1</v>
      </c>
      <c r="E148" s="12" t="n">
        <f aca="false">IFERROR(INDEX(LOHHLA!H:H,MATCH($S148,LOHHLA!$B:$B,0)),"na")</f>
        <v>0</v>
      </c>
      <c r="F148" s="12" t="n">
        <f aca="false">AND(D148&lt;&gt;E148,E148&lt;&gt;"na")</f>
        <v>1</v>
      </c>
      <c r="G148" s="12" t="s">
        <v>139</v>
      </c>
      <c r="H148" s="12" t="s">
        <v>140</v>
      </c>
      <c r="I148" s="13" t="str">
        <f aca="false">IFERROR(INDEX(LOHHLA!E:E,MATCH($S148,LOHHLA!$B:$B,0)),"na")</f>
        <v>            2.07</v>
      </c>
      <c r="J148" s="13" t="str">
        <f aca="false">IFERROR(INDEX(LOHHLA!F:F,MATCH($S148,LOHHLA!$B:$B,0)),"na")</f>
        <v>            1.28</v>
      </c>
      <c r="K148" s="14" t="n">
        <f aca="false">INDEX(HMFPurity!B:B,MATCH(A148,HMFPurity!A:A,0))</f>
        <v>0.68</v>
      </c>
      <c r="L148" s="15" t="n">
        <f aca="false">INDEX(HMFPurity!F:F,MATCH(A148,HMFPurity!A:A,0))</f>
        <v>1.5409</v>
      </c>
      <c r="M148" s="15" t="n">
        <f aca="false">IFERROR(INDEX(LOHHLA!I:I,MATCH($S148,LOHHLA!$B:$B,0)),"na")</f>
        <v>3.074812789</v>
      </c>
      <c r="N148" s="14" t="n">
        <f aca="false">IFERROR(INDEX(LOHHLA!J:J,MATCH($S148,LOHHLA!$B:$B,0)),"na")</f>
        <v>0.49</v>
      </c>
      <c r="O148" s="16" t="n">
        <f aca="false">COUNTIFS(A:A,A148,W:W,0)</f>
        <v>0</v>
      </c>
      <c r="P148" s="16" t="str">
        <f aca="false">INDEX(LilacQC!D:D,MATCH(A148,LilacQC!C:C,0))</f>
        <v>WARN_UNMATCHED_HAPLOTYPE</v>
      </c>
      <c r="Q148" s="16"/>
      <c r="R148" s="16"/>
      <c r="S148" s="17" t="str">
        <f aca="false">A148&amp;MID(X148,1,1)</f>
        <v>CRUK0025_SU_T1-R1B</v>
      </c>
      <c r="T148" s="17" t="str">
        <f aca="false">IFERROR(IF(RIGHT(X148,1)="1",INDEX(LOHHLA!C:C,MATCH(S148,LOHHLA!B:B,0)),INDEX(LOHHLA!D:D,MATCH(S148,LOHHLA!B:B,0))),"HOM")</f>
        <v>hla_b_44_02_25</v>
      </c>
      <c r="U148" s="17" t="str">
        <f aca="false">IF(T148="HOM","HOM",UPPER(MID(T148,5,1))&amp;"*"&amp;MID(T148,7,2)&amp;":"&amp;MID(T148,10,2))</f>
        <v>B*44:02</v>
      </c>
      <c r="V148" s="17" t="s">
        <v>92</v>
      </c>
      <c r="W148" s="17" t="n">
        <f aca="false">U148=V148</f>
        <v>1</v>
      </c>
      <c r="X148" s="16" t="s">
        <v>49</v>
      </c>
      <c r="Y148" s="11" t="s">
        <v>92</v>
      </c>
      <c r="Z148" s="11" t="n">
        <v>2453</v>
      </c>
      <c r="AA148" s="11" t="n">
        <v>1669</v>
      </c>
      <c r="AB148" s="11" t="n">
        <v>784</v>
      </c>
      <c r="AC148" s="11" t="n">
        <v>0</v>
      </c>
      <c r="AD148" s="11" t="n">
        <v>2564</v>
      </c>
      <c r="AE148" s="11" t="n">
        <v>1830</v>
      </c>
      <c r="AF148" s="11" t="n">
        <v>734</v>
      </c>
      <c r="AG148" s="11" t="n">
        <v>0</v>
      </c>
      <c r="AH148" s="11" t="n">
        <v>0</v>
      </c>
      <c r="AI148" s="11" t="n">
        <v>0</v>
      </c>
      <c r="AJ148" s="11" t="n">
        <v>0</v>
      </c>
      <c r="AK148" s="11" t="n">
        <v>0</v>
      </c>
      <c r="AL148" s="15" t="n">
        <v>1.04</v>
      </c>
      <c r="AM148" s="11" t="n">
        <v>0</v>
      </c>
      <c r="AN148" s="11" t="n">
        <v>0</v>
      </c>
      <c r="AO148" s="11" t="n">
        <v>0</v>
      </c>
      <c r="AP148" s="11" t="n">
        <v>0</v>
      </c>
      <c r="AQ148" s="11" t="n">
        <v>0</v>
      </c>
    </row>
    <row r="149" customFormat="false" ht="16" hidden="false" customHeight="false" outlineLevel="0" collapsed="false">
      <c r="A149" s="11" t="s">
        <v>138</v>
      </c>
      <c r="B149" s="11"/>
      <c r="C149" s="11" t="n">
        <f aca="false">AL149&lt;0.5</f>
        <v>1</v>
      </c>
      <c r="D149" s="12" t="n">
        <f aca="false">COUNTIFS(S:S,S149,C:C,1)&gt;0</f>
        <v>1</v>
      </c>
      <c r="E149" s="12" t="n">
        <f aca="false">IFERROR(INDEX(LOHHLA!H:H,MATCH($S149,LOHHLA!$B:$B,0)),"na")</f>
        <v>0</v>
      </c>
      <c r="F149" s="12" t="n">
        <f aca="false">AND(D149&lt;&gt;E149,E149&lt;&gt;"na")</f>
        <v>1</v>
      </c>
      <c r="G149" s="12" t="s">
        <v>139</v>
      </c>
      <c r="H149" s="12" t="s">
        <v>140</v>
      </c>
      <c r="I149" s="13" t="str">
        <f aca="false">IFERROR(INDEX(LOHHLA!E:E,MATCH($S149,LOHHLA!$B:$B,0)),"na")</f>
        <v>            2.07</v>
      </c>
      <c r="J149" s="13" t="str">
        <f aca="false">IFERROR(INDEX(LOHHLA!F:F,MATCH($S149,LOHHLA!$B:$B,0)),"na")</f>
        <v>            1.28</v>
      </c>
      <c r="K149" s="14" t="n">
        <f aca="false">INDEX(HMFPurity!B:B,MATCH(A149,HMFPurity!A:A,0))</f>
        <v>0.68</v>
      </c>
      <c r="L149" s="15" t="n">
        <f aca="false">INDEX(HMFPurity!F:F,MATCH(A149,HMFPurity!A:A,0))</f>
        <v>1.5409</v>
      </c>
      <c r="M149" s="15" t="n">
        <f aca="false">IFERROR(INDEX(LOHHLA!I:I,MATCH($S149,LOHHLA!$B:$B,0)),"na")</f>
        <v>3.074812789</v>
      </c>
      <c r="N149" s="14" t="n">
        <f aca="false">IFERROR(INDEX(LOHHLA!J:J,MATCH($S149,LOHHLA!$B:$B,0)),"na")</f>
        <v>0.49</v>
      </c>
      <c r="O149" s="16" t="n">
        <f aca="false">COUNTIFS(A:A,A149,W:W,0)</f>
        <v>0</v>
      </c>
      <c r="P149" s="16" t="str">
        <f aca="false">INDEX(LilacQC!D:D,MATCH(A149,LilacQC!C:C,0))</f>
        <v>WARN_UNMATCHED_HAPLOTYPE</v>
      </c>
      <c r="Q149" s="16"/>
      <c r="R149" s="16"/>
      <c r="S149" s="17" t="str">
        <f aca="false">A149&amp;MID(X149,1,1)</f>
        <v>CRUK0025_SU_T1-R1B</v>
      </c>
      <c r="T149" s="17" t="str">
        <f aca="false">IFERROR(IF(RIGHT(X149,1)="1",INDEX(LOHHLA!C:C,MATCH(S149,LOHHLA!B:B,0)),INDEX(LOHHLA!D:D,MATCH(S149,LOHHLA!B:B,0))),"HOM")</f>
        <v>hla_b_51_01_07</v>
      </c>
      <c r="U149" s="17" t="str">
        <f aca="false">IF(T149="HOM","HOM",UPPER(MID(T149,5,1))&amp;"*"&amp;MID(T149,7,2)&amp;":"&amp;MID(T149,10,2))</f>
        <v>B*51:01</v>
      </c>
      <c r="V149" s="17" t="s">
        <v>118</v>
      </c>
      <c r="W149" s="17" t="n">
        <f aca="false">U149=V149</f>
        <v>1</v>
      </c>
      <c r="X149" s="16" t="s">
        <v>51</v>
      </c>
      <c r="Y149" s="11" t="s">
        <v>118</v>
      </c>
      <c r="Z149" s="11" t="n">
        <v>2460</v>
      </c>
      <c r="AA149" s="11" t="n">
        <v>1640</v>
      </c>
      <c r="AB149" s="11" t="n">
        <v>820</v>
      </c>
      <c r="AC149" s="11" t="n">
        <v>0</v>
      </c>
      <c r="AD149" s="11" t="n">
        <v>2056</v>
      </c>
      <c r="AE149" s="11" t="n">
        <v>1303</v>
      </c>
      <c r="AF149" s="11" t="n">
        <v>753</v>
      </c>
      <c r="AG149" s="11" t="n">
        <v>0</v>
      </c>
      <c r="AH149" s="11" t="n">
        <v>0</v>
      </c>
      <c r="AI149" s="11" t="n">
        <v>0</v>
      </c>
      <c r="AJ149" s="11" t="n">
        <v>0</v>
      </c>
      <c r="AK149" s="11" t="n">
        <v>0</v>
      </c>
      <c r="AL149" s="15" t="n">
        <v>0.48</v>
      </c>
      <c r="AM149" s="11" t="n">
        <v>0</v>
      </c>
      <c r="AN149" s="11" t="n">
        <v>0</v>
      </c>
      <c r="AO149" s="11" t="n">
        <v>0</v>
      </c>
      <c r="AP149" s="11" t="n">
        <v>0</v>
      </c>
      <c r="AQ149" s="11" t="n">
        <v>0</v>
      </c>
    </row>
    <row r="150" customFormat="false" ht="16" hidden="false" customHeight="false" outlineLevel="0" collapsed="false">
      <c r="A150" s="11" t="s">
        <v>138</v>
      </c>
      <c r="B150" s="11"/>
      <c r="C150" s="11" t="n">
        <f aca="false">AL150&lt;0.5</f>
        <v>1</v>
      </c>
      <c r="D150" s="12" t="n">
        <f aca="false">COUNTIFS(S:S,S150,C:C,1)&gt;0</f>
        <v>1</v>
      </c>
      <c r="E150" s="12" t="n">
        <f aca="false">IFERROR(INDEX(LOHHLA!H:H,MATCH($S150,LOHHLA!$B:$B,0)),"na")</f>
        <v>0</v>
      </c>
      <c r="F150" s="12" t="n">
        <f aca="false">AND(D150&lt;&gt;E150,E150&lt;&gt;"na")</f>
        <v>1</v>
      </c>
      <c r="G150" s="12" t="s">
        <v>139</v>
      </c>
      <c r="H150" s="12" t="s">
        <v>140</v>
      </c>
      <c r="I150" s="13" t="str">
        <f aca="false">IFERROR(INDEX(LOHHLA!E:E,MATCH($S150,LOHHLA!$B:$B,0)),"na")</f>
        <v>            1.25</v>
      </c>
      <c r="J150" s="13" t="str">
        <f aca="false">IFERROR(INDEX(LOHHLA!F:F,MATCH($S150,LOHHLA!$B:$B,0)),"na")</f>
        <v>            2.00</v>
      </c>
      <c r="K150" s="14" t="n">
        <f aca="false">INDEX(HMFPurity!B:B,MATCH(A150,HMFPurity!A:A,0))</f>
        <v>0.68</v>
      </c>
      <c r="L150" s="15" t="n">
        <f aca="false">INDEX(HMFPurity!F:F,MATCH(A150,HMFPurity!A:A,0))</f>
        <v>1.5409</v>
      </c>
      <c r="M150" s="15" t="n">
        <f aca="false">IFERROR(INDEX(LOHHLA!I:I,MATCH($S150,LOHHLA!$B:$B,0)),"na")</f>
        <v>3.074812789</v>
      </c>
      <c r="N150" s="14" t="n">
        <f aca="false">IFERROR(INDEX(LOHHLA!J:J,MATCH($S150,LOHHLA!$B:$B,0)),"na")</f>
        <v>0.49</v>
      </c>
      <c r="O150" s="16" t="n">
        <f aca="false">COUNTIFS(A:A,A150,W:W,0)</f>
        <v>0</v>
      </c>
      <c r="P150" s="16" t="str">
        <f aca="false">INDEX(LilacQC!D:D,MATCH(A150,LilacQC!C:C,0))</f>
        <v>WARN_UNMATCHED_HAPLOTYPE</v>
      </c>
      <c r="Q150" s="16"/>
      <c r="R150" s="16"/>
      <c r="S150" s="17" t="str">
        <f aca="false">A150&amp;MID(X150,1,1)</f>
        <v>CRUK0025_SU_T1-R1C</v>
      </c>
      <c r="T150" s="17" t="str">
        <f aca="false">IFERROR(IF(RIGHT(X150,1)="1",INDEX(LOHHLA!C:C,MATCH(S150,LOHHLA!B:B,0)),INDEX(LOHHLA!D:D,MATCH(S150,LOHHLA!B:B,0))),"HOM")</f>
        <v>hla_c_01_02_02</v>
      </c>
      <c r="U150" s="17" t="str">
        <f aca="false">IF(T150="HOM","HOM",UPPER(MID(T150,5,1))&amp;"*"&amp;MID(T150,7,2)&amp;":"&amp;MID(T150,10,2))</f>
        <v>C*01:02</v>
      </c>
      <c r="V150" s="17" t="s">
        <v>100</v>
      </c>
      <c r="W150" s="17" t="n">
        <f aca="false">U150=V150</f>
        <v>1</v>
      </c>
      <c r="X150" s="16" t="s">
        <v>52</v>
      </c>
      <c r="Y150" s="11" t="s">
        <v>100</v>
      </c>
      <c r="Z150" s="11" t="n">
        <v>2231</v>
      </c>
      <c r="AA150" s="11" t="n">
        <v>1110</v>
      </c>
      <c r="AB150" s="11" t="n">
        <v>1121</v>
      </c>
      <c r="AC150" s="11" t="n">
        <v>0</v>
      </c>
      <c r="AD150" s="11" t="n">
        <v>1922</v>
      </c>
      <c r="AE150" s="11" t="n">
        <v>876</v>
      </c>
      <c r="AF150" s="11" t="n">
        <v>1046</v>
      </c>
      <c r="AG150" s="11" t="n">
        <v>0</v>
      </c>
      <c r="AH150" s="11" t="n">
        <v>0</v>
      </c>
      <c r="AI150" s="11" t="n">
        <v>0</v>
      </c>
      <c r="AJ150" s="11" t="n">
        <v>0</v>
      </c>
      <c r="AK150" s="11" t="n">
        <v>0</v>
      </c>
      <c r="AL150" s="15" t="n">
        <v>0.48</v>
      </c>
      <c r="AM150" s="11" t="n">
        <v>0</v>
      </c>
      <c r="AN150" s="11" t="n">
        <v>0</v>
      </c>
      <c r="AO150" s="11" t="n">
        <v>0</v>
      </c>
      <c r="AP150" s="11" t="n">
        <v>0</v>
      </c>
      <c r="AQ150" s="11" t="n">
        <v>0</v>
      </c>
    </row>
    <row r="151" customFormat="false" ht="16" hidden="false" customHeight="false" outlineLevel="0" collapsed="false">
      <c r="A151" s="11" t="s">
        <v>138</v>
      </c>
      <c r="B151" s="11"/>
      <c r="C151" s="11" t="n">
        <f aca="false">AL151&lt;0.5</f>
        <v>0</v>
      </c>
      <c r="D151" s="12" t="n">
        <f aca="false">COUNTIFS(S:S,S151,C:C,1)&gt;0</f>
        <v>1</v>
      </c>
      <c r="E151" s="12" t="n">
        <f aca="false">IFERROR(INDEX(LOHHLA!H:H,MATCH($S151,LOHHLA!$B:$B,0)),"na")</f>
        <v>0</v>
      </c>
      <c r="F151" s="12" t="n">
        <f aca="false">AND(D151&lt;&gt;E151,E151&lt;&gt;"na")</f>
        <v>1</v>
      </c>
      <c r="G151" s="12" t="s">
        <v>139</v>
      </c>
      <c r="H151" s="12" t="s">
        <v>140</v>
      </c>
      <c r="I151" s="13" t="str">
        <f aca="false">IFERROR(INDEX(LOHHLA!E:E,MATCH($S151,LOHHLA!$B:$B,0)),"na")</f>
        <v>            1.25</v>
      </c>
      <c r="J151" s="13" t="str">
        <f aca="false">IFERROR(INDEX(LOHHLA!F:F,MATCH($S151,LOHHLA!$B:$B,0)),"na")</f>
        <v>            2.00</v>
      </c>
      <c r="K151" s="14" t="n">
        <f aca="false">INDEX(HMFPurity!B:B,MATCH(A151,HMFPurity!A:A,0))</f>
        <v>0.68</v>
      </c>
      <c r="L151" s="15" t="n">
        <f aca="false">INDEX(HMFPurity!F:F,MATCH(A151,HMFPurity!A:A,0))</f>
        <v>1.5409</v>
      </c>
      <c r="M151" s="15" t="n">
        <f aca="false">IFERROR(INDEX(LOHHLA!I:I,MATCH($S151,LOHHLA!$B:$B,0)),"na")</f>
        <v>3.074812789</v>
      </c>
      <c r="N151" s="14" t="n">
        <f aca="false">IFERROR(INDEX(LOHHLA!J:J,MATCH($S151,LOHHLA!$B:$B,0)),"na")</f>
        <v>0.49</v>
      </c>
      <c r="O151" s="16" t="n">
        <f aca="false">COUNTIFS(A:A,A151,W:W,0)</f>
        <v>0</v>
      </c>
      <c r="P151" s="16" t="str">
        <f aca="false">INDEX(LilacQC!D:D,MATCH(A151,LilacQC!C:C,0))</f>
        <v>WARN_UNMATCHED_HAPLOTYPE</v>
      </c>
      <c r="Q151" s="16"/>
      <c r="R151" s="16"/>
      <c r="S151" s="17" t="str">
        <f aca="false">A151&amp;MID(X151,1,1)</f>
        <v>CRUK0025_SU_T1-R1C</v>
      </c>
      <c r="T151" s="17" t="str">
        <f aca="false">IFERROR(IF(RIGHT(X151,1)="1",INDEX(LOHHLA!C:C,MATCH(S151,LOHHLA!B:B,0)),INDEX(LOHHLA!D:D,MATCH(S151,LOHHLA!B:B,0))),"HOM")</f>
        <v>hla_c_05_01_01_02</v>
      </c>
      <c r="U151" s="17" t="str">
        <f aca="false">IF(T151="HOM","HOM",UPPER(MID(T151,5,1))&amp;"*"&amp;MID(T151,7,2)&amp;":"&amp;MID(T151,10,2))</f>
        <v>C*05:01</v>
      </c>
      <c r="V151" s="17" t="s">
        <v>113</v>
      </c>
      <c r="W151" s="17" t="n">
        <f aca="false">U151=V151</f>
        <v>1</v>
      </c>
      <c r="X151" s="16" t="s">
        <v>54</v>
      </c>
      <c r="Y151" s="11" t="s">
        <v>113</v>
      </c>
      <c r="Z151" s="11" t="n">
        <v>2291</v>
      </c>
      <c r="AA151" s="11" t="n">
        <v>1187</v>
      </c>
      <c r="AB151" s="11" t="n">
        <v>1104</v>
      </c>
      <c r="AC151" s="11" t="n">
        <v>0</v>
      </c>
      <c r="AD151" s="11" t="n">
        <v>2237</v>
      </c>
      <c r="AE151" s="11" t="n">
        <v>1218</v>
      </c>
      <c r="AF151" s="11" t="n">
        <v>1019</v>
      </c>
      <c r="AG151" s="11" t="n">
        <v>0</v>
      </c>
      <c r="AH151" s="11" t="n">
        <v>0</v>
      </c>
      <c r="AI151" s="11" t="n">
        <v>0</v>
      </c>
      <c r="AJ151" s="11" t="n">
        <v>0</v>
      </c>
      <c r="AK151" s="11" t="n">
        <v>0</v>
      </c>
      <c r="AL151" s="15" t="n">
        <v>1.04</v>
      </c>
      <c r="AM151" s="11" t="n">
        <v>0</v>
      </c>
      <c r="AN151" s="11" t="n">
        <v>0</v>
      </c>
      <c r="AO151" s="11" t="n">
        <v>0</v>
      </c>
      <c r="AP151" s="11" t="n">
        <v>0</v>
      </c>
      <c r="AQ151" s="11" t="n">
        <v>0</v>
      </c>
    </row>
    <row r="152" customFormat="false" ht="16" hidden="false" customHeight="false" outlineLevel="0" collapsed="false">
      <c r="A152" s="11" t="s">
        <v>141</v>
      </c>
      <c r="B152" s="11"/>
      <c r="C152" s="11" t="n">
        <f aca="false">AL152&lt;0.5</f>
        <v>0</v>
      </c>
      <c r="D152" s="12" t="n">
        <f aca="false">COUNTIFS(S:S,S152,C:C,1)&gt;0</f>
        <v>0</v>
      </c>
      <c r="E152" s="12" t="n">
        <f aca="false">IFERROR(INDEX(LOHHLA!H:H,MATCH($S152,LOHHLA!$B:$B,0)),"na")</f>
        <v>0</v>
      </c>
      <c r="F152" s="12" t="n">
        <f aca="false">AND(D152&lt;&gt;E152,E152&lt;&gt;"na")</f>
        <v>0</v>
      </c>
      <c r="G152" s="12"/>
      <c r="H152" s="12"/>
      <c r="I152" s="13" t="str">
        <f aca="false">IFERROR(INDEX(LOHHLA!E:E,MATCH($S152,LOHHLA!$B:$B,0)),"na")</f>
        <v>            4.56</v>
      </c>
      <c r="J152" s="13" t="str">
        <f aca="false">IFERROR(INDEX(LOHHLA!F:F,MATCH($S152,LOHHLA!$B:$B,0)),"na")</f>
        <v>            1.96</v>
      </c>
      <c r="K152" s="14" t="n">
        <f aca="false">INDEX(HMFPurity!B:B,MATCH(A152,HMFPurity!A:A,0))</f>
        <v>0.2</v>
      </c>
      <c r="L152" s="15" t="n">
        <f aca="false">INDEX(HMFPurity!F:F,MATCH(A152,HMFPurity!A:A,0))</f>
        <v>4.4039</v>
      </c>
      <c r="M152" s="15" t="n">
        <f aca="false">IFERROR(INDEX(LOHHLA!I:I,MATCH($S152,LOHHLA!$B:$B,0)),"na")</f>
        <v>4.280436608</v>
      </c>
      <c r="N152" s="14" t="n">
        <f aca="false">IFERROR(INDEX(LOHHLA!J:J,MATCH($S152,LOHHLA!$B:$B,0)),"na")</f>
        <v>0.19</v>
      </c>
      <c r="O152" s="16" t="n">
        <f aca="false">COUNTIFS(A:A,A152,W:W,0)</f>
        <v>0</v>
      </c>
      <c r="P152" s="16" t="str">
        <f aca="false">INDEX(LilacQC!D:D,MATCH(A152,LilacQC!C:C,0))</f>
        <v>PASS</v>
      </c>
      <c r="Q152" s="16"/>
      <c r="R152" s="16"/>
      <c r="S152" s="17" t="str">
        <f aca="false">A152&amp;MID(X152,1,1)</f>
        <v>CRUK0026_SU_T1-R1A</v>
      </c>
      <c r="T152" s="17" t="str">
        <f aca="false">IFERROR(IF(RIGHT(X152,1)="1",INDEX(LOHHLA!C:C,MATCH(S152,LOHHLA!B:B,0)),INDEX(LOHHLA!D:D,MATCH(S152,LOHHLA!B:B,0))),"HOM")</f>
        <v>hla_a_02_01_01_01</v>
      </c>
      <c r="U152" s="17" t="str">
        <f aca="false">IF(T152="HOM","HOM",UPPER(MID(T152,5,1))&amp;"*"&amp;MID(T152,7,2)&amp;":"&amp;MID(T152,10,2))</f>
        <v>A*02:01</v>
      </c>
      <c r="V152" s="17" t="s">
        <v>56</v>
      </c>
      <c r="W152" s="17" t="n">
        <f aca="false">U152=V152</f>
        <v>1</v>
      </c>
      <c r="X152" s="16" t="s">
        <v>45</v>
      </c>
      <c r="Y152" s="11" t="s">
        <v>56</v>
      </c>
      <c r="Z152" s="11" t="n">
        <v>1850</v>
      </c>
      <c r="AA152" s="11" t="n">
        <v>784</v>
      </c>
      <c r="AB152" s="11" t="n">
        <v>1066</v>
      </c>
      <c r="AC152" s="11" t="n">
        <v>0</v>
      </c>
      <c r="AD152" s="11" t="n">
        <v>2184</v>
      </c>
      <c r="AE152" s="11" t="n">
        <v>1089</v>
      </c>
      <c r="AF152" s="11" t="n">
        <v>1095</v>
      </c>
      <c r="AG152" s="11" t="n">
        <v>0</v>
      </c>
      <c r="AH152" s="11" t="n">
        <v>0</v>
      </c>
      <c r="AI152" s="11" t="n">
        <v>0</v>
      </c>
      <c r="AJ152" s="11" t="n">
        <v>0</v>
      </c>
      <c r="AK152" s="11" t="n">
        <v>0</v>
      </c>
      <c r="AL152" s="15" t="n">
        <v>4.91</v>
      </c>
      <c r="AM152" s="11" t="n">
        <v>0</v>
      </c>
      <c r="AN152" s="11" t="n">
        <v>0</v>
      </c>
      <c r="AO152" s="11" t="n">
        <v>0</v>
      </c>
      <c r="AP152" s="11" t="n">
        <v>0</v>
      </c>
      <c r="AQ152" s="11" t="n">
        <v>0</v>
      </c>
    </row>
    <row r="153" customFormat="false" ht="16" hidden="false" customHeight="false" outlineLevel="0" collapsed="false">
      <c r="A153" s="11" t="s">
        <v>141</v>
      </c>
      <c r="B153" s="11"/>
      <c r="C153" s="11" t="n">
        <f aca="false">AL153&lt;0.5</f>
        <v>0</v>
      </c>
      <c r="D153" s="12" t="n">
        <f aca="false">COUNTIFS(S:S,S153,C:C,1)&gt;0</f>
        <v>0</v>
      </c>
      <c r="E153" s="12" t="n">
        <f aca="false">IFERROR(INDEX(LOHHLA!H:H,MATCH($S153,LOHHLA!$B:$B,0)),"na")</f>
        <v>0</v>
      </c>
      <c r="F153" s="12" t="n">
        <f aca="false">AND(D153&lt;&gt;E153,E153&lt;&gt;"na")</f>
        <v>0</v>
      </c>
      <c r="G153" s="12"/>
      <c r="H153" s="12"/>
      <c r="I153" s="13" t="str">
        <f aca="false">IFERROR(INDEX(LOHHLA!E:E,MATCH($S153,LOHHLA!$B:$B,0)),"na")</f>
        <v>            4.56</v>
      </c>
      <c r="J153" s="13" t="str">
        <f aca="false">IFERROR(INDEX(LOHHLA!F:F,MATCH($S153,LOHHLA!$B:$B,0)),"na")</f>
        <v>            1.96</v>
      </c>
      <c r="K153" s="14" t="n">
        <f aca="false">INDEX(HMFPurity!B:B,MATCH(A153,HMFPurity!A:A,0))</f>
        <v>0.2</v>
      </c>
      <c r="L153" s="15" t="n">
        <f aca="false">INDEX(HMFPurity!F:F,MATCH(A153,HMFPurity!A:A,0))</f>
        <v>4.4039</v>
      </c>
      <c r="M153" s="15" t="n">
        <f aca="false">IFERROR(INDEX(LOHHLA!I:I,MATCH($S153,LOHHLA!$B:$B,0)),"na")</f>
        <v>4.280436608</v>
      </c>
      <c r="N153" s="14" t="n">
        <f aca="false">IFERROR(INDEX(LOHHLA!J:J,MATCH($S153,LOHHLA!$B:$B,0)),"na")</f>
        <v>0.19</v>
      </c>
      <c r="O153" s="16" t="n">
        <f aca="false">COUNTIFS(A:A,A153,W:W,0)</f>
        <v>0</v>
      </c>
      <c r="P153" s="16" t="str">
        <f aca="false">INDEX(LilacQC!D:D,MATCH(A153,LilacQC!C:C,0))</f>
        <v>PASS</v>
      </c>
      <c r="Q153" s="16"/>
      <c r="R153" s="16"/>
      <c r="S153" s="17" t="str">
        <f aca="false">A153&amp;MID(X153,1,1)</f>
        <v>CRUK0026_SU_T1-R1A</v>
      </c>
      <c r="T153" s="17" t="str">
        <f aca="false">IFERROR(IF(RIGHT(X153,1)="1",INDEX(LOHHLA!C:C,MATCH(S153,LOHHLA!B:B,0)),INDEX(LOHHLA!D:D,MATCH(S153,LOHHLA!B:B,0))),"HOM")</f>
        <v>hla_a_23_01_05</v>
      </c>
      <c r="U153" s="17" t="str">
        <f aca="false">IF(T153="HOM","HOM",UPPER(MID(T153,5,1))&amp;"*"&amp;MID(T153,7,2)&amp;":"&amp;MID(T153,10,2))</f>
        <v>A*23:01</v>
      </c>
      <c r="V153" s="17" t="s">
        <v>142</v>
      </c>
      <c r="W153" s="17" t="n">
        <f aca="false">U153=V153</f>
        <v>1</v>
      </c>
      <c r="X153" s="16" t="s">
        <v>47</v>
      </c>
      <c r="Y153" s="11" t="s">
        <v>142</v>
      </c>
      <c r="Z153" s="11" t="n">
        <v>2278</v>
      </c>
      <c r="AA153" s="11" t="n">
        <v>1137</v>
      </c>
      <c r="AB153" s="11" t="n">
        <v>1141</v>
      </c>
      <c r="AC153" s="11" t="n">
        <v>0</v>
      </c>
      <c r="AD153" s="11" t="n">
        <v>2168</v>
      </c>
      <c r="AE153" s="11" t="n">
        <v>997</v>
      </c>
      <c r="AF153" s="11" t="n">
        <v>1171</v>
      </c>
      <c r="AG153" s="11" t="n">
        <v>0</v>
      </c>
      <c r="AH153" s="11" t="n">
        <v>0</v>
      </c>
      <c r="AI153" s="11" t="n">
        <v>0</v>
      </c>
      <c r="AJ153" s="11" t="n">
        <v>0</v>
      </c>
      <c r="AK153" s="11" t="n">
        <v>0</v>
      </c>
      <c r="AL153" s="15" t="n">
        <v>1.63</v>
      </c>
      <c r="AM153" s="11" t="n">
        <v>0</v>
      </c>
      <c r="AN153" s="11" t="n">
        <v>0</v>
      </c>
      <c r="AO153" s="11" t="n">
        <v>0</v>
      </c>
      <c r="AP153" s="11" t="n">
        <v>0</v>
      </c>
      <c r="AQ153" s="11" t="n">
        <v>0</v>
      </c>
    </row>
    <row r="154" customFormat="false" ht="16" hidden="false" customHeight="false" outlineLevel="0" collapsed="false">
      <c r="A154" s="11" t="s">
        <v>141</v>
      </c>
      <c r="B154" s="11"/>
      <c r="C154" s="11" t="n">
        <f aca="false">AL154&lt;0.5</f>
        <v>0</v>
      </c>
      <c r="D154" s="12" t="n">
        <f aca="false">COUNTIFS(S:S,S154,C:C,1)&gt;0</f>
        <v>0</v>
      </c>
      <c r="E154" s="12" t="n">
        <f aca="false">IFERROR(INDEX(LOHHLA!H:H,MATCH($S154,LOHHLA!$B:$B,0)),"na")</f>
        <v>0</v>
      </c>
      <c r="F154" s="12" t="n">
        <f aca="false">AND(D154&lt;&gt;E154,E154&lt;&gt;"na")</f>
        <v>0</v>
      </c>
      <c r="G154" s="12"/>
      <c r="H154" s="12"/>
      <c r="I154" s="13" t="str">
        <f aca="false">IFERROR(INDEX(LOHHLA!E:E,MATCH($S154,LOHHLA!$B:$B,0)),"na")</f>
        <v>            5.76</v>
      </c>
      <c r="J154" s="13" t="str">
        <f aca="false">IFERROR(INDEX(LOHHLA!F:F,MATCH($S154,LOHHLA!$B:$B,0)),"na")</f>
        <v>            1.64</v>
      </c>
      <c r="K154" s="14" t="n">
        <f aca="false">INDEX(HMFPurity!B:B,MATCH(A154,HMFPurity!A:A,0))</f>
        <v>0.2</v>
      </c>
      <c r="L154" s="15" t="n">
        <f aca="false">INDEX(HMFPurity!F:F,MATCH(A154,HMFPurity!A:A,0))</f>
        <v>4.4039</v>
      </c>
      <c r="M154" s="15" t="n">
        <f aca="false">IFERROR(INDEX(LOHHLA!I:I,MATCH($S154,LOHHLA!$B:$B,0)),"na")</f>
        <v>4.280436608</v>
      </c>
      <c r="N154" s="14" t="n">
        <f aca="false">IFERROR(INDEX(LOHHLA!J:J,MATCH($S154,LOHHLA!$B:$B,0)),"na")</f>
        <v>0.19</v>
      </c>
      <c r="O154" s="16" t="n">
        <f aca="false">COUNTIFS(A:A,A154,W:W,0)</f>
        <v>0</v>
      </c>
      <c r="P154" s="16" t="str">
        <f aca="false">INDEX(LilacQC!D:D,MATCH(A154,LilacQC!C:C,0))</f>
        <v>PASS</v>
      </c>
      <c r="Q154" s="16"/>
      <c r="R154" s="16"/>
      <c r="S154" s="17" t="str">
        <f aca="false">A154&amp;MID(X154,1,1)</f>
        <v>CRUK0026_SU_T1-R1B</v>
      </c>
      <c r="T154" s="17" t="str">
        <f aca="false">IFERROR(IF(RIGHT(X154,1)="1",INDEX(LOHHLA!C:C,MATCH(S154,LOHHLA!B:B,0)),INDEX(LOHHLA!D:D,MATCH(S154,LOHHLA!B:B,0))),"HOM")</f>
        <v>hla_b_15_01_01_01</v>
      </c>
      <c r="U154" s="17" t="str">
        <f aca="false">IF(T154="HOM","HOM",UPPER(MID(T154,5,1))&amp;"*"&amp;MID(T154,7,2)&amp;":"&amp;MID(T154,10,2))</f>
        <v>B*15:01</v>
      </c>
      <c r="V154" s="17" t="s">
        <v>111</v>
      </c>
      <c r="W154" s="17" t="n">
        <f aca="false">U154=V154</f>
        <v>1</v>
      </c>
      <c r="X154" s="16" t="s">
        <v>49</v>
      </c>
      <c r="Y154" s="11" t="s">
        <v>111</v>
      </c>
      <c r="Z154" s="11" t="n">
        <v>1899</v>
      </c>
      <c r="AA154" s="11" t="n">
        <v>548</v>
      </c>
      <c r="AB154" s="11" t="n">
        <v>1351</v>
      </c>
      <c r="AC154" s="11" t="n">
        <v>0</v>
      </c>
      <c r="AD154" s="11" t="n">
        <v>2157</v>
      </c>
      <c r="AE154" s="11" t="n">
        <v>758</v>
      </c>
      <c r="AF154" s="11" t="n">
        <v>1399</v>
      </c>
      <c r="AG154" s="11" t="n">
        <v>0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5" t="n">
        <v>4.91</v>
      </c>
      <c r="AM154" s="11" t="n">
        <v>0</v>
      </c>
      <c r="AN154" s="11" t="n">
        <v>0</v>
      </c>
      <c r="AO154" s="11" t="n">
        <v>0</v>
      </c>
      <c r="AP154" s="11" t="n">
        <v>0</v>
      </c>
      <c r="AQ154" s="11" t="n">
        <v>0</v>
      </c>
    </row>
    <row r="155" customFormat="false" ht="16" hidden="false" customHeight="false" outlineLevel="0" collapsed="false">
      <c r="A155" s="11" t="s">
        <v>141</v>
      </c>
      <c r="B155" s="11"/>
      <c r="C155" s="11" t="n">
        <f aca="false">AL155&lt;0.5</f>
        <v>0</v>
      </c>
      <c r="D155" s="12" t="n">
        <f aca="false">COUNTIFS(S:S,S155,C:C,1)&gt;0</f>
        <v>0</v>
      </c>
      <c r="E155" s="12" t="n">
        <f aca="false">IFERROR(INDEX(LOHHLA!H:H,MATCH($S155,LOHHLA!$B:$B,0)),"na")</f>
        <v>0</v>
      </c>
      <c r="F155" s="12" t="n">
        <f aca="false">AND(D155&lt;&gt;E155,E155&lt;&gt;"na")</f>
        <v>0</v>
      </c>
      <c r="G155" s="12"/>
      <c r="H155" s="12"/>
      <c r="I155" s="13" t="str">
        <f aca="false">IFERROR(INDEX(LOHHLA!E:E,MATCH($S155,LOHHLA!$B:$B,0)),"na")</f>
        <v>            5.76</v>
      </c>
      <c r="J155" s="13" t="str">
        <f aca="false">IFERROR(INDEX(LOHHLA!F:F,MATCH($S155,LOHHLA!$B:$B,0)),"na")</f>
        <v>            1.64</v>
      </c>
      <c r="K155" s="14" t="n">
        <f aca="false">INDEX(HMFPurity!B:B,MATCH(A155,HMFPurity!A:A,0))</f>
        <v>0.2</v>
      </c>
      <c r="L155" s="15" t="n">
        <f aca="false">INDEX(HMFPurity!F:F,MATCH(A155,HMFPurity!A:A,0))</f>
        <v>4.4039</v>
      </c>
      <c r="M155" s="15" t="n">
        <f aca="false">IFERROR(INDEX(LOHHLA!I:I,MATCH($S155,LOHHLA!$B:$B,0)),"na")</f>
        <v>4.280436608</v>
      </c>
      <c r="N155" s="14" t="n">
        <f aca="false">IFERROR(INDEX(LOHHLA!J:J,MATCH($S155,LOHHLA!$B:$B,0)),"na")</f>
        <v>0.19</v>
      </c>
      <c r="O155" s="16" t="n">
        <f aca="false">COUNTIFS(A:A,A155,W:W,0)</f>
        <v>0</v>
      </c>
      <c r="P155" s="16" t="str">
        <f aca="false">INDEX(LilacQC!D:D,MATCH(A155,LilacQC!C:C,0))</f>
        <v>PASS</v>
      </c>
      <c r="Q155" s="16"/>
      <c r="R155" s="16"/>
      <c r="S155" s="17" t="str">
        <f aca="false">A155&amp;MID(X155,1,1)</f>
        <v>CRUK0026_SU_T1-R1B</v>
      </c>
      <c r="T155" s="17" t="str">
        <f aca="false">IFERROR(IF(RIGHT(X155,1)="1",INDEX(LOHHLA!C:C,MATCH(S155,LOHHLA!B:B,0)),INDEX(LOHHLA!D:D,MATCH(S155,LOHHLA!B:B,0))),"HOM")</f>
        <v>hla_b_49_01_01</v>
      </c>
      <c r="U155" s="17" t="str">
        <f aca="false">IF(T155="HOM","HOM",UPPER(MID(T155,5,1))&amp;"*"&amp;MID(T155,7,2)&amp;":"&amp;MID(T155,10,2))</f>
        <v>B*49:01</v>
      </c>
      <c r="V155" s="17" t="s">
        <v>143</v>
      </c>
      <c r="W155" s="17" t="n">
        <f aca="false">U155=V155</f>
        <v>1</v>
      </c>
      <c r="X155" s="16" t="s">
        <v>51</v>
      </c>
      <c r="Y155" s="11" t="s">
        <v>143</v>
      </c>
      <c r="Z155" s="11" t="n">
        <v>1776</v>
      </c>
      <c r="AA155" s="11" t="n">
        <v>432</v>
      </c>
      <c r="AB155" s="11" t="n">
        <v>1344</v>
      </c>
      <c r="AC155" s="11" t="n">
        <v>0</v>
      </c>
      <c r="AD155" s="11" t="n">
        <v>1764</v>
      </c>
      <c r="AE155" s="11" t="n">
        <v>391</v>
      </c>
      <c r="AF155" s="11" t="n">
        <v>1373</v>
      </c>
      <c r="AG155" s="11" t="n">
        <v>0</v>
      </c>
      <c r="AH155" s="11" t="n">
        <v>0</v>
      </c>
      <c r="AI155" s="11" t="n">
        <v>0</v>
      </c>
      <c r="AJ155" s="11" t="n">
        <v>0</v>
      </c>
      <c r="AK155" s="11" t="n">
        <v>0</v>
      </c>
      <c r="AL155" s="15" t="n">
        <v>1.63</v>
      </c>
      <c r="AM155" s="11" t="n">
        <v>0</v>
      </c>
      <c r="AN155" s="11" t="n">
        <v>0</v>
      </c>
      <c r="AO155" s="11" t="n">
        <v>0</v>
      </c>
      <c r="AP155" s="11" t="n">
        <v>0</v>
      </c>
      <c r="AQ155" s="11" t="n">
        <v>0</v>
      </c>
    </row>
    <row r="156" customFormat="false" ht="16" hidden="false" customHeight="false" outlineLevel="0" collapsed="false">
      <c r="A156" s="11" t="s">
        <v>141</v>
      </c>
      <c r="B156" s="11"/>
      <c r="C156" s="11" t="n">
        <f aca="false">AL156&lt;0.5</f>
        <v>0</v>
      </c>
      <c r="D156" s="12" t="n">
        <f aca="false">COUNTIFS(S:S,S156,C:C,1)&gt;0</f>
        <v>0</v>
      </c>
      <c r="E156" s="12" t="n">
        <f aca="false">IFERROR(INDEX(LOHHLA!H:H,MATCH($S156,LOHHLA!$B:$B,0)),"na")</f>
        <v>0</v>
      </c>
      <c r="F156" s="12" t="n">
        <f aca="false">AND(D156&lt;&gt;E156,E156&lt;&gt;"na")</f>
        <v>0</v>
      </c>
      <c r="G156" s="12"/>
      <c r="H156" s="12"/>
      <c r="I156" s="13" t="str">
        <f aca="false">IFERROR(INDEX(LOHHLA!E:E,MATCH($S156,LOHHLA!$B:$B,0)),"na")</f>
        <v>            4.30</v>
      </c>
      <c r="J156" s="13" t="str">
        <f aca="false">IFERROR(INDEX(LOHHLA!F:F,MATCH($S156,LOHHLA!$B:$B,0)),"na")</f>
        <v>            1.50</v>
      </c>
      <c r="K156" s="14" t="n">
        <f aca="false">INDEX(HMFPurity!B:B,MATCH(A156,HMFPurity!A:A,0))</f>
        <v>0.2</v>
      </c>
      <c r="L156" s="15" t="n">
        <f aca="false">INDEX(HMFPurity!F:F,MATCH(A156,HMFPurity!A:A,0))</f>
        <v>4.4039</v>
      </c>
      <c r="M156" s="15" t="n">
        <f aca="false">IFERROR(INDEX(LOHHLA!I:I,MATCH($S156,LOHHLA!$B:$B,0)),"na")</f>
        <v>4.280436608</v>
      </c>
      <c r="N156" s="14" t="n">
        <f aca="false">IFERROR(INDEX(LOHHLA!J:J,MATCH($S156,LOHHLA!$B:$B,0)),"na")</f>
        <v>0.19</v>
      </c>
      <c r="O156" s="16" t="n">
        <f aca="false">COUNTIFS(A:A,A156,W:W,0)</f>
        <v>0</v>
      </c>
      <c r="P156" s="16" t="str">
        <f aca="false">INDEX(LilacQC!D:D,MATCH(A156,LilacQC!C:C,0))</f>
        <v>PASS</v>
      </c>
      <c r="Q156" s="16"/>
      <c r="R156" s="16"/>
      <c r="S156" s="17" t="str">
        <f aca="false">A156&amp;MID(X156,1,1)</f>
        <v>CRUK0026_SU_T1-R1C</v>
      </c>
      <c r="T156" s="17" t="str">
        <f aca="false">IFERROR(IF(RIGHT(X156,1)="1",INDEX(LOHHLA!C:C,MATCH(S156,LOHHLA!B:B,0)),INDEX(LOHHLA!D:D,MATCH(S156,LOHHLA!B:B,0))),"HOM")</f>
        <v>hla_c_03_03_17</v>
      </c>
      <c r="U156" s="17" t="str">
        <f aca="false">IF(T156="HOM","HOM",UPPER(MID(T156,5,1))&amp;"*"&amp;MID(T156,7,2)&amp;":"&amp;MID(T156,10,2))</f>
        <v>C*03:03</v>
      </c>
      <c r="V156" s="17" t="s">
        <v>97</v>
      </c>
      <c r="W156" s="17" t="n">
        <f aca="false">U156=V156</f>
        <v>1</v>
      </c>
      <c r="X156" s="16" t="s">
        <v>52</v>
      </c>
      <c r="Y156" s="11" t="s">
        <v>97</v>
      </c>
      <c r="Z156" s="11" t="n">
        <v>1830</v>
      </c>
      <c r="AA156" s="11" t="n">
        <v>1408</v>
      </c>
      <c r="AB156" s="11" t="n">
        <v>422</v>
      </c>
      <c r="AC156" s="11" t="n">
        <v>0</v>
      </c>
      <c r="AD156" s="11" t="n">
        <v>2200</v>
      </c>
      <c r="AE156" s="11" t="n">
        <v>1732</v>
      </c>
      <c r="AF156" s="11" t="n">
        <v>468</v>
      </c>
      <c r="AG156" s="11" t="n">
        <v>0</v>
      </c>
      <c r="AH156" s="11" t="n">
        <v>0</v>
      </c>
      <c r="AI156" s="11" t="n">
        <v>0</v>
      </c>
      <c r="AJ156" s="11" t="n">
        <v>0</v>
      </c>
      <c r="AK156" s="11" t="n">
        <v>0</v>
      </c>
      <c r="AL156" s="15" t="n">
        <v>4.91</v>
      </c>
      <c r="AM156" s="11" t="n">
        <v>0</v>
      </c>
      <c r="AN156" s="11" t="n">
        <v>0</v>
      </c>
      <c r="AO156" s="11" t="n">
        <v>0</v>
      </c>
      <c r="AP156" s="11" t="n">
        <v>0</v>
      </c>
      <c r="AQ156" s="11" t="n">
        <v>0</v>
      </c>
    </row>
    <row r="157" customFormat="false" ht="16" hidden="false" customHeight="false" outlineLevel="0" collapsed="false">
      <c r="A157" s="11" t="s">
        <v>141</v>
      </c>
      <c r="B157" s="11"/>
      <c r="C157" s="11" t="n">
        <f aca="false">AL157&lt;0.5</f>
        <v>0</v>
      </c>
      <c r="D157" s="12" t="n">
        <f aca="false">COUNTIFS(S:S,S157,C:C,1)&gt;0</f>
        <v>0</v>
      </c>
      <c r="E157" s="12" t="n">
        <f aca="false">IFERROR(INDEX(LOHHLA!H:H,MATCH($S157,LOHHLA!$B:$B,0)),"na")</f>
        <v>0</v>
      </c>
      <c r="F157" s="12" t="n">
        <f aca="false">AND(D157&lt;&gt;E157,E157&lt;&gt;"na")</f>
        <v>0</v>
      </c>
      <c r="G157" s="12"/>
      <c r="H157" s="12"/>
      <c r="I157" s="13" t="str">
        <f aca="false">IFERROR(INDEX(LOHHLA!E:E,MATCH($S157,LOHHLA!$B:$B,0)),"na")</f>
        <v>            4.30</v>
      </c>
      <c r="J157" s="13" t="str">
        <f aca="false">IFERROR(INDEX(LOHHLA!F:F,MATCH($S157,LOHHLA!$B:$B,0)),"na")</f>
        <v>            1.50</v>
      </c>
      <c r="K157" s="14" t="n">
        <f aca="false">INDEX(HMFPurity!B:B,MATCH(A157,HMFPurity!A:A,0))</f>
        <v>0.2</v>
      </c>
      <c r="L157" s="15" t="n">
        <f aca="false">INDEX(HMFPurity!F:F,MATCH(A157,HMFPurity!A:A,0))</f>
        <v>4.4039</v>
      </c>
      <c r="M157" s="15" t="n">
        <f aca="false">IFERROR(INDEX(LOHHLA!I:I,MATCH($S157,LOHHLA!$B:$B,0)),"na")</f>
        <v>4.280436608</v>
      </c>
      <c r="N157" s="14" t="n">
        <f aca="false">IFERROR(INDEX(LOHHLA!J:J,MATCH($S157,LOHHLA!$B:$B,0)),"na")</f>
        <v>0.19</v>
      </c>
      <c r="O157" s="16" t="n">
        <f aca="false">COUNTIFS(A:A,A157,W:W,0)</f>
        <v>0</v>
      </c>
      <c r="P157" s="16" t="str">
        <f aca="false">INDEX(LilacQC!D:D,MATCH(A157,LilacQC!C:C,0))</f>
        <v>PASS</v>
      </c>
      <c r="Q157" s="16"/>
      <c r="R157" s="16"/>
      <c r="S157" s="17" t="str">
        <f aca="false">A157&amp;MID(X157,1,1)</f>
        <v>CRUK0026_SU_T1-R1C</v>
      </c>
      <c r="T157" s="17" t="str">
        <f aca="false">IFERROR(IF(RIGHT(X157,1)="1",INDEX(LOHHLA!C:C,MATCH(S157,LOHHLA!B:B,0)),INDEX(LOHHLA!D:D,MATCH(S157,LOHHLA!B:B,0))),"HOM")</f>
        <v>hla_c_07_01_01_01</v>
      </c>
      <c r="U157" s="17" t="str">
        <f aca="false">IF(T157="HOM","HOM",UPPER(MID(T157,5,1))&amp;"*"&amp;MID(T157,7,2)&amp;":"&amp;MID(T157,10,2))</f>
        <v>C*07:01</v>
      </c>
      <c r="V157" s="17" t="s">
        <v>61</v>
      </c>
      <c r="W157" s="17" t="n">
        <f aca="false">U157=V157</f>
        <v>1</v>
      </c>
      <c r="X157" s="16" t="s">
        <v>54</v>
      </c>
      <c r="Y157" s="11" t="s">
        <v>61</v>
      </c>
      <c r="Z157" s="11" t="n">
        <v>2087</v>
      </c>
      <c r="AA157" s="11" t="n">
        <v>1614</v>
      </c>
      <c r="AB157" s="11" t="n">
        <v>473</v>
      </c>
      <c r="AC157" s="11" t="n">
        <v>0</v>
      </c>
      <c r="AD157" s="11" t="n">
        <v>1967</v>
      </c>
      <c r="AE157" s="11" t="n">
        <v>1467</v>
      </c>
      <c r="AF157" s="11" t="n">
        <v>500</v>
      </c>
      <c r="AG157" s="11" t="n">
        <v>0</v>
      </c>
      <c r="AH157" s="11" t="n">
        <v>0</v>
      </c>
      <c r="AI157" s="11" t="n">
        <v>0</v>
      </c>
      <c r="AJ157" s="11" t="n">
        <v>0</v>
      </c>
      <c r="AK157" s="11" t="n">
        <v>0</v>
      </c>
      <c r="AL157" s="15" t="n">
        <v>1.63</v>
      </c>
      <c r="AM157" s="11" t="n">
        <v>0</v>
      </c>
      <c r="AN157" s="11" t="n">
        <v>0</v>
      </c>
      <c r="AO157" s="11" t="n">
        <v>0</v>
      </c>
      <c r="AP157" s="11" t="n">
        <v>0</v>
      </c>
      <c r="AQ157" s="11" t="n">
        <v>0</v>
      </c>
    </row>
    <row r="158" customFormat="false" ht="16" hidden="false" customHeight="false" outlineLevel="0" collapsed="false">
      <c r="A158" s="11" t="s">
        <v>144</v>
      </c>
      <c r="B158" s="11"/>
      <c r="C158" s="11" t="n">
        <f aca="false">AL158&lt;0.5</f>
        <v>0</v>
      </c>
      <c r="D158" s="12" t="n">
        <f aca="false">COUNTIFS(S:S,S158,C:C,1)&gt;0</f>
        <v>0</v>
      </c>
      <c r="E158" s="12" t="n">
        <f aca="false">IFERROR(INDEX(LOHHLA!H:H,MATCH($S158,LOHHLA!$B:$B,0)),"na")</f>
        <v>1</v>
      </c>
      <c r="F158" s="12" t="n">
        <f aca="false">AND(D158&lt;&gt;E158,E158&lt;&gt;"na")</f>
        <v>1</v>
      </c>
      <c r="G158" s="12" t="s">
        <v>145</v>
      </c>
      <c r="H158" s="12" t="s">
        <v>146</v>
      </c>
      <c r="I158" s="13" t="str">
        <f aca="false">IFERROR(INDEX(LOHHLA!E:E,MATCH($S158,LOHHLA!$B:$B,0)),"na")</f>
        <v>            1.33</v>
      </c>
      <c r="J158" s="13" t="str">
        <f aca="false">IFERROR(INDEX(LOHHLA!F:F,MATCH($S158,LOHHLA!$B:$B,0)),"na")</f>
        <v>          (0.23)</v>
      </c>
      <c r="K158" s="14" t="n">
        <f aca="false">INDEX(HMFPurity!B:B,MATCH(A158,HMFPurity!A:A,0))</f>
        <v>0.19</v>
      </c>
      <c r="L158" s="15" t="n">
        <f aca="false">INDEX(HMFPurity!F:F,MATCH(A158,HMFPurity!A:A,0))</f>
        <v>3.9176</v>
      </c>
      <c r="M158" s="15" t="n">
        <f aca="false">IFERROR(INDEX(LOHHLA!I:I,MATCH($S158,LOHHLA!$B:$B,0)),"na")</f>
        <v>1.751446106</v>
      </c>
      <c r="N158" s="14" t="n">
        <f aca="false">IFERROR(INDEX(LOHHLA!J:J,MATCH($S158,LOHHLA!$B:$B,0)),"na")</f>
        <v>0.23</v>
      </c>
      <c r="O158" s="16" t="n">
        <f aca="false">COUNTIFS(A:A,A158,W:W,0)</f>
        <v>0</v>
      </c>
      <c r="P158" s="16" t="str">
        <f aca="false">INDEX(LilacQC!D:D,MATCH(A158,LilacQC!C:C,0))</f>
        <v>PASS</v>
      </c>
      <c r="Q158" s="16"/>
      <c r="R158" s="16"/>
      <c r="S158" s="17" t="str">
        <f aca="false">A158&amp;MID(X158,1,1)</f>
        <v>CRUK0027_SU_T1-R1A</v>
      </c>
      <c r="T158" s="17" t="str">
        <f aca="false">IFERROR(IF(RIGHT(X158,1)="1",INDEX(LOHHLA!C:C,MATCH(S158,LOHHLA!B:B,0)),INDEX(LOHHLA!D:D,MATCH(S158,LOHHLA!B:B,0))),"HOM")</f>
        <v>hla_a_03_01_01_01</v>
      </c>
      <c r="U158" s="17" t="str">
        <f aca="false">IF(T158="HOM","HOM",UPPER(MID(T158,5,1))&amp;"*"&amp;MID(T158,7,2)&amp;":"&amp;MID(T158,10,2))</f>
        <v>A*03:01</v>
      </c>
      <c r="V158" s="17" t="s">
        <v>86</v>
      </c>
      <c r="W158" s="17" t="n">
        <f aca="false">U158=V158</f>
        <v>1</v>
      </c>
      <c r="X158" s="16" t="s">
        <v>45</v>
      </c>
      <c r="Y158" s="11" t="s">
        <v>86</v>
      </c>
      <c r="Z158" s="11" t="n">
        <v>2052</v>
      </c>
      <c r="AA158" s="11" t="n">
        <v>1473</v>
      </c>
      <c r="AB158" s="11" t="n">
        <v>579</v>
      </c>
      <c r="AC158" s="11" t="n">
        <v>0</v>
      </c>
      <c r="AD158" s="11" t="n">
        <v>1887</v>
      </c>
      <c r="AE158" s="11" t="n">
        <v>1424</v>
      </c>
      <c r="AF158" s="11" t="n">
        <v>463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5" t="n">
        <v>2.86</v>
      </c>
      <c r="AM158" s="11" t="n">
        <v>0</v>
      </c>
      <c r="AN158" s="11" t="n">
        <v>0</v>
      </c>
      <c r="AO158" s="11" t="n">
        <v>0</v>
      </c>
      <c r="AP158" s="11" t="n">
        <v>0</v>
      </c>
      <c r="AQ158" s="11" t="n">
        <v>0</v>
      </c>
    </row>
    <row r="159" customFormat="false" ht="16" hidden="false" customHeight="false" outlineLevel="0" collapsed="false">
      <c r="A159" s="11" t="s">
        <v>144</v>
      </c>
      <c r="B159" s="11"/>
      <c r="C159" s="11" t="n">
        <f aca="false">AL159&lt;0.5</f>
        <v>0</v>
      </c>
      <c r="D159" s="12" t="n">
        <f aca="false">COUNTIFS(S:S,S159,C:C,1)&gt;0</f>
        <v>0</v>
      </c>
      <c r="E159" s="12" t="n">
        <f aca="false">IFERROR(INDEX(LOHHLA!H:H,MATCH($S159,LOHHLA!$B:$B,0)),"na")</f>
        <v>1</v>
      </c>
      <c r="F159" s="12" t="n">
        <f aca="false">AND(D159&lt;&gt;E159,E159&lt;&gt;"na")</f>
        <v>1</v>
      </c>
      <c r="G159" s="12" t="s">
        <v>145</v>
      </c>
      <c r="H159" s="12" t="s">
        <v>146</v>
      </c>
      <c r="I159" s="13" t="str">
        <f aca="false">IFERROR(INDEX(LOHHLA!E:E,MATCH($S159,LOHHLA!$B:$B,0)),"na")</f>
        <v>            1.33</v>
      </c>
      <c r="J159" s="13" t="str">
        <f aca="false">IFERROR(INDEX(LOHHLA!F:F,MATCH($S159,LOHHLA!$B:$B,0)),"na")</f>
        <v>          (0.23)</v>
      </c>
      <c r="K159" s="14" t="n">
        <f aca="false">INDEX(HMFPurity!B:B,MATCH(A159,HMFPurity!A:A,0))</f>
        <v>0.19</v>
      </c>
      <c r="L159" s="15" t="n">
        <f aca="false">INDEX(HMFPurity!F:F,MATCH(A159,HMFPurity!A:A,0))</f>
        <v>3.9176</v>
      </c>
      <c r="M159" s="15" t="n">
        <f aca="false">IFERROR(INDEX(LOHHLA!I:I,MATCH($S159,LOHHLA!$B:$B,0)),"na")</f>
        <v>1.751446106</v>
      </c>
      <c r="N159" s="14" t="n">
        <f aca="false">IFERROR(INDEX(LOHHLA!J:J,MATCH($S159,LOHHLA!$B:$B,0)),"na")</f>
        <v>0.23</v>
      </c>
      <c r="O159" s="16" t="n">
        <f aca="false">COUNTIFS(A:A,A159,W:W,0)</f>
        <v>0</v>
      </c>
      <c r="P159" s="16" t="str">
        <f aca="false">INDEX(LilacQC!D:D,MATCH(A159,LilacQC!C:C,0))</f>
        <v>PASS</v>
      </c>
      <c r="Q159" s="16"/>
      <c r="R159" s="16"/>
      <c r="S159" s="17" t="str">
        <f aca="false">A159&amp;MID(X159,1,1)</f>
        <v>CRUK0027_SU_T1-R1A</v>
      </c>
      <c r="T159" s="17" t="str">
        <f aca="false">IFERROR(IF(RIGHT(X159,1)="1",INDEX(LOHHLA!C:C,MATCH(S159,LOHHLA!B:B,0)),INDEX(LOHHLA!D:D,MATCH(S159,LOHHLA!B:B,0))),"HOM")</f>
        <v>hla_a_31_01_02</v>
      </c>
      <c r="U159" s="17" t="str">
        <f aca="false">IF(T159="HOM","HOM",UPPER(MID(T159,5,1))&amp;"*"&amp;MID(T159,7,2)&amp;":"&amp;MID(T159,10,2))</f>
        <v>A*31:01</v>
      </c>
      <c r="V159" s="17" t="s">
        <v>57</v>
      </c>
      <c r="W159" s="17" t="n">
        <f aca="false">U159=V159</f>
        <v>1</v>
      </c>
      <c r="X159" s="16" t="s">
        <v>47</v>
      </c>
      <c r="Y159" s="11" t="s">
        <v>57</v>
      </c>
      <c r="Z159" s="11" t="n">
        <v>1513</v>
      </c>
      <c r="AA159" s="11" t="n">
        <v>1005</v>
      </c>
      <c r="AB159" s="11" t="n">
        <v>508</v>
      </c>
      <c r="AC159" s="11" t="n">
        <v>0</v>
      </c>
      <c r="AD159" s="11" t="n">
        <v>1156</v>
      </c>
      <c r="AE159" s="11" t="n">
        <v>753</v>
      </c>
      <c r="AF159" s="11" t="n">
        <v>403</v>
      </c>
      <c r="AG159" s="11" t="n">
        <v>0</v>
      </c>
      <c r="AH159" s="11" t="n">
        <v>0</v>
      </c>
      <c r="AI159" s="11" t="n">
        <v>0</v>
      </c>
      <c r="AJ159" s="11" t="n">
        <v>0</v>
      </c>
      <c r="AK159" s="11" t="n">
        <v>0</v>
      </c>
      <c r="AL159" s="15" t="n">
        <v>0.97</v>
      </c>
      <c r="AM159" s="11" t="n">
        <v>0</v>
      </c>
      <c r="AN159" s="11" t="n">
        <v>0</v>
      </c>
      <c r="AO159" s="11" t="n">
        <v>0</v>
      </c>
      <c r="AP159" s="11" t="n">
        <v>0</v>
      </c>
      <c r="AQ159" s="11" t="n">
        <v>0</v>
      </c>
    </row>
    <row r="160" customFormat="false" ht="16" hidden="false" customHeight="false" outlineLevel="0" collapsed="false">
      <c r="A160" s="11" t="s">
        <v>144</v>
      </c>
      <c r="B160" s="11"/>
      <c r="C160" s="11" t="n">
        <f aca="false">AL160&lt;0.5</f>
        <v>0</v>
      </c>
      <c r="D160" s="12" t="n">
        <f aca="false">COUNTIFS(S:S,S160,C:C,1)&gt;0</f>
        <v>0</v>
      </c>
      <c r="E160" s="12" t="n">
        <f aca="false">IFERROR(INDEX(LOHHLA!H:H,MATCH($S160,LOHHLA!$B:$B,0)),"na")</f>
        <v>1</v>
      </c>
      <c r="F160" s="12" t="n">
        <f aca="false">AND(D160&lt;&gt;E160,E160&lt;&gt;"na")</f>
        <v>1</v>
      </c>
      <c r="G160" s="12" t="s">
        <v>145</v>
      </c>
      <c r="H160" s="12" t="s">
        <v>146</v>
      </c>
      <c r="I160" s="13" t="str">
        <f aca="false">IFERROR(INDEX(LOHHLA!E:E,MATCH($S160,LOHHLA!$B:$B,0)),"na")</f>
        <v>            0.30</v>
      </c>
      <c r="J160" s="13" t="str">
        <f aca="false">IFERROR(INDEX(LOHHLA!F:F,MATCH($S160,LOHHLA!$B:$B,0)),"na")</f>
        <v>            0.89</v>
      </c>
      <c r="K160" s="14" t="n">
        <f aca="false">INDEX(HMFPurity!B:B,MATCH(A160,HMFPurity!A:A,0))</f>
        <v>0.19</v>
      </c>
      <c r="L160" s="15" t="n">
        <f aca="false">INDEX(HMFPurity!F:F,MATCH(A160,HMFPurity!A:A,0))</f>
        <v>3.9176</v>
      </c>
      <c r="M160" s="15" t="n">
        <f aca="false">IFERROR(INDEX(LOHHLA!I:I,MATCH($S160,LOHHLA!$B:$B,0)),"na")</f>
        <v>1.751446106</v>
      </c>
      <c r="N160" s="14" t="n">
        <f aca="false">IFERROR(INDEX(LOHHLA!J:J,MATCH($S160,LOHHLA!$B:$B,0)),"na")</f>
        <v>0.23</v>
      </c>
      <c r="O160" s="16" t="n">
        <f aca="false">COUNTIFS(A:A,A160,W:W,0)</f>
        <v>0</v>
      </c>
      <c r="P160" s="16" t="str">
        <f aca="false">INDEX(LilacQC!D:D,MATCH(A160,LilacQC!C:C,0))</f>
        <v>PASS</v>
      </c>
      <c r="Q160" s="16"/>
      <c r="R160" s="16"/>
      <c r="S160" s="17" t="str">
        <f aca="false">A160&amp;MID(X160,1,1)</f>
        <v>CRUK0027_SU_T1-R1B</v>
      </c>
      <c r="T160" s="17" t="str">
        <f aca="false">IFERROR(IF(RIGHT(X160,1)="1",INDEX(LOHHLA!C:C,MATCH(S160,LOHHLA!B:B,0)),INDEX(LOHHLA!D:D,MATCH(S160,LOHHLA!B:B,0))),"HOM")</f>
        <v>hla_b_40_01_02</v>
      </c>
      <c r="U160" s="17" t="str">
        <f aca="false">IF(T160="HOM","HOM",UPPER(MID(T160,5,1))&amp;"*"&amp;MID(T160,7,2)&amp;":"&amp;MID(T160,10,2))</f>
        <v>B*40:01</v>
      </c>
      <c r="V160" s="17" t="s">
        <v>91</v>
      </c>
      <c r="W160" s="17" t="n">
        <f aca="false">U160=V160</f>
        <v>1</v>
      </c>
      <c r="X160" s="16" t="s">
        <v>49</v>
      </c>
      <c r="Y160" s="11" t="s">
        <v>91</v>
      </c>
      <c r="Z160" s="11" t="n">
        <v>1707</v>
      </c>
      <c r="AA160" s="11" t="n">
        <v>856</v>
      </c>
      <c r="AB160" s="11" t="n">
        <v>851</v>
      </c>
      <c r="AC160" s="11" t="n">
        <v>0</v>
      </c>
      <c r="AD160" s="11" t="n">
        <v>1324</v>
      </c>
      <c r="AE160" s="11" t="n">
        <v>601</v>
      </c>
      <c r="AF160" s="11" t="n">
        <v>723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5" t="n">
        <v>0.97</v>
      </c>
      <c r="AM160" s="11" t="n">
        <v>0</v>
      </c>
      <c r="AN160" s="11" t="n">
        <v>0</v>
      </c>
      <c r="AO160" s="11" t="n">
        <v>0</v>
      </c>
      <c r="AP160" s="11" t="n">
        <v>0</v>
      </c>
      <c r="AQ160" s="11" t="n">
        <v>0</v>
      </c>
    </row>
    <row r="161" customFormat="false" ht="16" hidden="false" customHeight="false" outlineLevel="0" collapsed="false">
      <c r="A161" s="11" t="s">
        <v>144</v>
      </c>
      <c r="B161" s="11"/>
      <c r="C161" s="11" t="n">
        <f aca="false">AL161&lt;0.5</f>
        <v>0</v>
      </c>
      <c r="D161" s="12" t="n">
        <f aca="false">COUNTIFS(S:S,S161,C:C,1)&gt;0</f>
        <v>0</v>
      </c>
      <c r="E161" s="12" t="n">
        <f aca="false">IFERROR(INDEX(LOHHLA!H:H,MATCH($S161,LOHHLA!$B:$B,0)),"na")</f>
        <v>1</v>
      </c>
      <c r="F161" s="12" t="n">
        <f aca="false">AND(D161&lt;&gt;E161,E161&lt;&gt;"na")</f>
        <v>1</v>
      </c>
      <c r="G161" s="12" t="s">
        <v>145</v>
      </c>
      <c r="H161" s="12" t="s">
        <v>146</v>
      </c>
      <c r="I161" s="13" t="str">
        <f aca="false">IFERROR(INDEX(LOHHLA!E:E,MATCH($S161,LOHHLA!$B:$B,0)),"na")</f>
        <v>            0.30</v>
      </c>
      <c r="J161" s="13" t="str">
        <f aca="false">IFERROR(INDEX(LOHHLA!F:F,MATCH($S161,LOHHLA!$B:$B,0)),"na")</f>
        <v>            0.89</v>
      </c>
      <c r="K161" s="14" t="n">
        <f aca="false">INDEX(HMFPurity!B:B,MATCH(A161,HMFPurity!A:A,0))</f>
        <v>0.19</v>
      </c>
      <c r="L161" s="15" t="n">
        <f aca="false">INDEX(HMFPurity!F:F,MATCH(A161,HMFPurity!A:A,0))</f>
        <v>3.9176</v>
      </c>
      <c r="M161" s="15" t="n">
        <f aca="false">IFERROR(INDEX(LOHHLA!I:I,MATCH($S161,LOHHLA!$B:$B,0)),"na")</f>
        <v>1.751446106</v>
      </c>
      <c r="N161" s="14" t="n">
        <f aca="false">IFERROR(INDEX(LOHHLA!J:J,MATCH($S161,LOHHLA!$B:$B,0)),"na")</f>
        <v>0.23</v>
      </c>
      <c r="O161" s="16" t="n">
        <f aca="false">COUNTIFS(A:A,A161,W:W,0)</f>
        <v>0</v>
      </c>
      <c r="P161" s="16" t="str">
        <f aca="false">INDEX(LilacQC!D:D,MATCH(A161,LilacQC!C:C,0))</f>
        <v>PASS</v>
      </c>
      <c r="Q161" s="16"/>
      <c r="R161" s="16"/>
      <c r="S161" s="17" t="str">
        <f aca="false">A161&amp;MID(X161,1,1)</f>
        <v>CRUK0027_SU_T1-R1B</v>
      </c>
      <c r="T161" s="17" t="str">
        <f aca="false">IFERROR(IF(RIGHT(X161,1)="1",INDEX(LOHHLA!C:C,MATCH(S161,LOHHLA!B:B,0)),INDEX(LOHHLA!D:D,MATCH(S161,LOHHLA!B:B,0))),"HOM")</f>
        <v>hla_b_49_01_01</v>
      </c>
      <c r="U161" s="17" t="str">
        <f aca="false">IF(T161="HOM","HOM",UPPER(MID(T161,5,1))&amp;"*"&amp;MID(T161,7,2)&amp;":"&amp;MID(T161,10,2))</f>
        <v>B*49:01</v>
      </c>
      <c r="V161" s="17" t="s">
        <v>143</v>
      </c>
      <c r="W161" s="17" t="n">
        <f aca="false">U161=V161</f>
        <v>1</v>
      </c>
      <c r="X161" s="16" t="s">
        <v>51</v>
      </c>
      <c r="Y161" s="11" t="s">
        <v>143</v>
      </c>
      <c r="Z161" s="11" t="n">
        <v>1600</v>
      </c>
      <c r="AA161" s="11" t="n">
        <v>720</v>
      </c>
      <c r="AB161" s="11" t="n">
        <v>880</v>
      </c>
      <c r="AC161" s="11" t="n">
        <v>0</v>
      </c>
      <c r="AD161" s="11" t="n">
        <v>1421</v>
      </c>
      <c r="AE161" s="11" t="n">
        <v>657</v>
      </c>
      <c r="AF161" s="11" t="n">
        <v>764</v>
      </c>
      <c r="AG161" s="11" t="n">
        <v>0</v>
      </c>
      <c r="AH161" s="11" t="n">
        <v>0</v>
      </c>
      <c r="AI161" s="11" t="n">
        <v>0</v>
      </c>
      <c r="AJ161" s="11" t="n">
        <v>0</v>
      </c>
      <c r="AK161" s="11" t="n">
        <v>0</v>
      </c>
      <c r="AL161" s="15" t="n">
        <v>2.86</v>
      </c>
      <c r="AM161" s="11" t="n">
        <v>0</v>
      </c>
      <c r="AN161" s="11" t="n">
        <v>0</v>
      </c>
      <c r="AO161" s="11" t="n">
        <v>0</v>
      </c>
      <c r="AP161" s="11" t="n">
        <v>0</v>
      </c>
      <c r="AQ161" s="11" t="n">
        <v>0</v>
      </c>
    </row>
    <row r="162" customFormat="false" ht="16" hidden="false" customHeight="false" outlineLevel="0" collapsed="false">
      <c r="A162" s="11" t="s">
        <v>144</v>
      </c>
      <c r="B162" s="11"/>
      <c r="C162" s="11" t="n">
        <f aca="false">AL162&lt;0.5</f>
        <v>0</v>
      </c>
      <c r="D162" s="12" t="n">
        <f aca="false">COUNTIFS(S:S,S162,C:C,1)&gt;0</f>
        <v>0</v>
      </c>
      <c r="E162" s="12" t="n">
        <f aca="false">IFERROR(INDEX(LOHHLA!H:H,MATCH($S162,LOHHLA!$B:$B,0)),"na")</f>
        <v>1</v>
      </c>
      <c r="F162" s="12" t="n">
        <f aca="false">AND(D162&lt;&gt;E162,E162&lt;&gt;"na")</f>
        <v>1</v>
      </c>
      <c r="G162" s="12" t="s">
        <v>145</v>
      </c>
      <c r="H162" s="12" t="s">
        <v>146</v>
      </c>
      <c r="I162" s="13" t="str">
        <f aca="false">IFERROR(INDEX(LOHHLA!E:E,MATCH($S162,LOHHLA!$B:$B,0)),"na")</f>
        <v>            0.10</v>
      </c>
      <c r="J162" s="13" t="str">
        <f aca="false">IFERROR(INDEX(LOHHLA!F:F,MATCH($S162,LOHHLA!$B:$B,0)),"na")</f>
        <v>            0.95</v>
      </c>
      <c r="K162" s="14" t="n">
        <f aca="false">INDEX(HMFPurity!B:B,MATCH(A162,HMFPurity!A:A,0))</f>
        <v>0.19</v>
      </c>
      <c r="L162" s="15" t="n">
        <f aca="false">INDEX(HMFPurity!F:F,MATCH(A162,HMFPurity!A:A,0))</f>
        <v>3.9176</v>
      </c>
      <c r="M162" s="15" t="n">
        <f aca="false">IFERROR(INDEX(LOHHLA!I:I,MATCH($S162,LOHHLA!$B:$B,0)),"na")</f>
        <v>1.751446106</v>
      </c>
      <c r="N162" s="14" t="n">
        <f aca="false">IFERROR(INDEX(LOHHLA!J:J,MATCH($S162,LOHHLA!$B:$B,0)),"na")</f>
        <v>0.23</v>
      </c>
      <c r="O162" s="16" t="n">
        <f aca="false">COUNTIFS(A:A,A162,W:W,0)</f>
        <v>0</v>
      </c>
      <c r="P162" s="16" t="str">
        <f aca="false">INDEX(LilacQC!D:D,MATCH(A162,LilacQC!C:C,0))</f>
        <v>PASS</v>
      </c>
      <c r="Q162" s="16"/>
      <c r="R162" s="16"/>
      <c r="S162" s="17" t="str">
        <f aca="false">A162&amp;MID(X162,1,1)</f>
        <v>CRUK0027_SU_T1-R1C</v>
      </c>
      <c r="T162" s="17" t="str">
        <f aca="false">IFERROR(IF(RIGHT(X162,1)="1",INDEX(LOHHLA!C:C,MATCH(S162,LOHHLA!B:B,0)),INDEX(LOHHLA!D:D,MATCH(S162,LOHHLA!B:B,0))),"HOM")</f>
        <v>hla_c_03_04_01_01</v>
      </c>
      <c r="U162" s="17" t="str">
        <f aca="false">IF(T162="HOM","HOM",UPPER(MID(T162,5,1))&amp;"*"&amp;MID(T162,7,2)&amp;":"&amp;MID(T162,10,2))</f>
        <v>C*03:04</v>
      </c>
      <c r="V162" s="17" t="s">
        <v>93</v>
      </c>
      <c r="W162" s="17" t="n">
        <f aca="false">U162=V162</f>
        <v>1</v>
      </c>
      <c r="X162" s="16" t="s">
        <v>52</v>
      </c>
      <c r="Y162" s="11" t="s">
        <v>93</v>
      </c>
      <c r="Z162" s="11" t="n">
        <v>1634</v>
      </c>
      <c r="AA162" s="11" t="n">
        <v>1217</v>
      </c>
      <c r="AB162" s="11" t="n">
        <v>417</v>
      </c>
      <c r="AC162" s="11" t="n">
        <v>0</v>
      </c>
      <c r="AD162" s="11" t="n">
        <v>1219</v>
      </c>
      <c r="AE162" s="11" t="n">
        <v>889</v>
      </c>
      <c r="AF162" s="11" t="n">
        <v>330</v>
      </c>
      <c r="AG162" s="11" t="n">
        <v>0</v>
      </c>
      <c r="AH162" s="11" t="n">
        <v>0</v>
      </c>
      <c r="AI162" s="11" t="n">
        <v>0</v>
      </c>
      <c r="AJ162" s="11" t="n">
        <v>0</v>
      </c>
      <c r="AK162" s="11" t="n">
        <v>0</v>
      </c>
      <c r="AL162" s="15" t="n">
        <v>0.97</v>
      </c>
      <c r="AM162" s="11" t="n">
        <v>0</v>
      </c>
      <c r="AN162" s="11" t="n">
        <v>0</v>
      </c>
      <c r="AO162" s="11" t="n">
        <v>0</v>
      </c>
      <c r="AP162" s="11" t="n">
        <v>0</v>
      </c>
      <c r="AQ162" s="11" t="n">
        <v>0</v>
      </c>
    </row>
    <row r="163" customFormat="false" ht="16" hidden="false" customHeight="false" outlineLevel="0" collapsed="false">
      <c r="A163" s="11" t="s">
        <v>144</v>
      </c>
      <c r="B163" s="11"/>
      <c r="C163" s="11" t="n">
        <f aca="false">AL163&lt;0.5</f>
        <v>0</v>
      </c>
      <c r="D163" s="12" t="n">
        <f aca="false">COUNTIFS(S:S,S163,C:C,1)&gt;0</f>
        <v>0</v>
      </c>
      <c r="E163" s="12" t="n">
        <f aca="false">IFERROR(INDEX(LOHHLA!H:H,MATCH($S163,LOHHLA!$B:$B,0)),"na")</f>
        <v>1</v>
      </c>
      <c r="F163" s="12" t="n">
        <f aca="false">AND(D163&lt;&gt;E163,E163&lt;&gt;"na")</f>
        <v>1</v>
      </c>
      <c r="G163" s="12" t="s">
        <v>145</v>
      </c>
      <c r="H163" s="12" t="s">
        <v>146</v>
      </c>
      <c r="I163" s="13" t="str">
        <f aca="false">IFERROR(INDEX(LOHHLA!E:E,MATCH($S163,LOHHLA!$B:$B,0)),"na")</f>
        <v>            0.10</v>
      </c>
      <c r="J163" s="13" t="str">
        <f aca="false">IFERROR(INDEX(LOHHLA!F:F,MATCH($S163,LOHHLA!$B:$B,0)),"na")</f>
        <v>            0.95</v>
      </c>
      <c r="K163" s="14" t="n">
        <f aca="false">INDEX(HMFPurity!B:B,MATCH(A163,HMFPurity!A:A,0))</f>
        <v>0.19</v>
      </c>
      <c r="L163" s="15" t="n">
        <f aca="false">INDEX(HMFPurity!F:F,MATCH(A163,HMFPurity!A:A,0))</f>
        <v>3.9176</v>
      </c>
      <c r="M163" s="15" t="n">
        <f aca="false">IFERROR(INDEX(LOHHLA!I:I,MATCH($S163,LOHHLA!$B:$B,0)),"na")</f>
        <v>1.751446106</v>
      </c>
      <c r="N163" s="14" t="n">
        <f aca="false">IFERROR(INDEX(LOHHLA!J:J,MATCH($S163,LOHHLA!$B:$B,0)),"na")</f>
        <v>0.23</v>
      </c>
      <c r="O163" s="16" t="n">
        <f aca="false">COUNTIFS(A:A,A163,W:W,0)</f>
        <v>0</v>
      </c>
      <c r="P163" s="16" t="str">
        <f aca="false">INDEX(LilacQC!D:D,MATCH(A163,LilacQC!C:C,0))</f>
        <v>PASS</v>
      </c>
      <c r="Q163" s="16"/>
      <c r="R163" s="16"/>
      <c r="S163" s="17" t="str">
        <f aca="false">A163&amp;MID(X163,1,1)</f>
        <v>CRUK0027_SU_T1-R1C</v>
      </c>
      <c r="T163" s="17" t="str">
        <f aca="false">IFERROR(IF(RIGHT(X163,1)="1",INDEX(LOHHLA!C:C,MATCH(S163,LOHHLA!B:B,0)),INDEX(LOHHLA!D:D,MATCH(S163,LOHHLA!B:B,0))),"HOM")</f>
        <v>hla_c_07_01_01_01</v>
      </c>
      <c r="U163" s="17" t="str">
        <f aca="false">IF(T163="HOM","HOM",UPPER(MID(T163,5,1))&amp;"*"&amp;MID(T163,7,2)&amp;":"&amp;MID(T163,10,2))</f>
        <v>C*07:01</v>
      </c>
      <c r="V163" s="17" t="s">
        <v>61</v>
      </c>
      <c r="W163" s="17" t="n">
        <f aca="false">U163=V163</f>
        <v>1</v>
      </c>
      <c r="X163" s="16" t="s">
        <v>54</v>
      </c>
      <c r="Y163" s="11" t="s">
        <v>61</v>
      </c>
      <c r="Z163" s="11" t="n">
        <v>2028</v>
      </c>
      <c r="AA163" s="11" t="n">
        <v>1566</v>
      </c>
      <c r="AB163" s="11" t="n">
        <v>462</v>
      </c>
      <c r="AC163" s="11" t="n">
        <v>0</v>
      </c>
      <c r="AD163" s="11" t="n">
        <v>1914</v>
      </c>
      <c r="AE163" s="11" t="n">
        <v>1544</v>
      </c>
      <c r="AF163" s="11" t="n">
        <v>370</v>
      </c>
      <c r="AG163" s="11" t="n">
        <v>0</v>
      </c>
      <c r="AH163" s="11" t="n">
        <v>0</v>
      </c>
      <c r="AI163" s="11" t="n">
        <v>0</v>
      </c>
      <c r="AJ163" s="11" t="n">
        <v>0</v>
      </c>
      <c r="AK163" s="11" t="n">
        <v>0</v>
      </c>
      <c r="AL163" s="15" t="n">
        <v>2.86</v>
      </c>
      <c r="AM163" s="11" t="n">
        <v>0</v>
      </c>
      <c r="AN163" s="11" t="n">
        <v>0</v>
      </c>
      <c r="AO163" s="11" t="n">
        <v>0</v>
      </c>
      <c r="AP163" s="11" t="n">
        <v>0</v>
      </c>
      <c r="AQ163" s="11" t="n">
        <v>0</v>
      </c>
    </row>
    <row r="164" customFormat="false" ht="16" hidden="false" customHeight="false" outlineLevel="0" collapsed="false">
      <c r="A164" s="11" t="s">
        <v>147</v>
      </c>
      <c r="B164" s="11"/>
      <c r="C164" s="11" t="n">
        <f aca="false">AL164&lt;0.5</f>
        <v>1</v>
      </c>
      <c r="D164" s="12" t="n">
        <f aca="false">COUNTIFS(S:S,S164,C:C,1)&gt;0</f>
        <v>1</v>
      </c>
      <c r="E164" s="12" t="str">
        <f aca="false">IFERROR(INDEX(LOHHLA!H:H,MATCH($S164,LOHHLA!$B:$B,0)),"na")</f>
        <v>na</v>
      </c>
      <c r="F164" s="12" t="n">
        <f aca="false">AND(D164&lt;&gt;E164,E164&lt;&gt;"na")</f>
        <v>0</v>
      </c>
      <c r="G164" s="12"/>
      <c r="H164" s="12"/>
      <c r="I164" s="13" t="str">
        <f aca="false">IFERROR(INDEX(LOHHLA!E:E,MATCH($S164,LOHHLA!$B:$B,0)),"na")</f>
        <v>na</v>
      </c>
      <c r="J164" s="13" t="str">
        <f aca="false">IFERROR(INDEX(LOHHLA!F:F,MATCH($S164,LOHHLA!$B:$B,0)),"na")</f>
        <v>na</v>
      </c>
      <c r="K164" s="14" t="n">
        <f aca="false">INDEX(HMFPurity!B:B,MATCH(A164,HMFPurity!A:A,0))</f>
        <v>0.39</v>
      </c>
      <c r="L164" s="15" t="n">
        <f aca="false">INDEX(HMFPurity!F:F,MATCH(A164,HMFPurity!A:A,0))</f>
        <v>1.8816</v>
      </c>
      <c r="M164" s="15" t="str">
        <f aca="false">IFERROR(INDEX(LOHHLA!I:I,MATCH($S164,LOHHLA!$B:$B,0)),"na")</f>
        <v>na</v>
      </c>
      <c r="N164" s="14" t="str">
        <f aca="false">IFERROR(INDEX(LOHHLA!J:J,MATCH($S164,LOHHLA!$B:$B,0)),"na")</f>
        <v>na</v>
      </c>
      <c r="O164" s="16" t="n">
        <f aca="false">COUNTIFS(A:A,A164,W:W,0)</f>
        <v>2</v>
      </c>
      <c r="P164" s="16" t="str">
        <f aca="false">INDEX(LilacQC!D:D,MATCH(A164,LilacQC!C:C,0))</f>
        <v>WARN_UNMATCHED_HAPLOTYPE</v>
      </c>
      <c r="Q164" s="16" t="s">
        <v>148</v>
      </c>
      <c r="R164" s="16" t="s">
        <v>149</v>
      </c>
      <c r="S164" s="17" t="str">
        <f aca="false">A164&amp;MID(X164,1,1)</f>
        <v>CRUK0028_SU_T1-R1A</v>
      </c>
      <c r="T164" s="17" t="str">
        <f aca="false">IFERROR(IF(RIGHT(X164,1)="1",INDEX(LOHHLA!C:C,MATCH(S164,LOHHLA!B:B,0)),INDEX(LOHHLA!D:D,MATCH(S164,LOHHLA!B:B,0))),"HOM")</f>
        <v>HOM</v>
      </c>
      <c r="U164" s="17" t="str">
        <f aca="false">IF(T164="HOM","HOM",UPPER(MID(T164,5,1))&amp;"*"&amp;MID(T164,7,2)&amp;":"&amp;MID(T164,10,2))</f>
        <v>HOM</v>
      </c>
      <c r="V164" s="17" t="s">
        <v>56</v>
      </c>
      <c r="W164" s="17" t="n">
        <f aca="false">U164=V164</f>
        <v>0</v>
      </c>
      <c r="X164" s="16" t="s">
        <v>45</v>
      </c>
      <c r="Y164" s="11" t="s">
        <v>56</v>
      </c>
      <c r="Z164" s="11" t="n">
        <v>2396</v>
      </c>
      <c r="AA164" s="11" t="n">
        <v>1655</v>
      </c>
      <c r="AB164" s="11" t="n">
        <v>741</v>
      </c>
      <c r="AC164" s="11" t="n">
        <v>0</v>
      </c>
      <c r="AD164" s="11" t="n">
        <v>2886</v>
      </c>
      <c r="AE164" s="11" t="n">
        <v>1955</v>
      </c>
      <c r="AF164" s="11" t="n">
        <v>931</v>
      </c>
      <c r="AG164" s="11" t="n">
        <v>0</v>
      </c>
      <c r="AH164" s="11" t="n">
        <v>0</v>
      </c>
      <c r="AI164" s="11" t="n">
        <v>0</v>
      </c>
      <c r="AJ164" s="11" t="n">
        <v>0</v>
      </c>
      <c r="AK164" s="11" t="n">
        <v>0</v>
      </c>
      <c r="AL164" s="15" t="n">
        <v>0.13</v>
      </c>
      <c r="AM164" s="11" t="n">
        <v>0</v>
      </c>
      <c r="AN164" s="11" t="n">
        <v>0</v>
      </c>
      <c r="AO164" s="11" t="n">
        <v>0</v>
      </c>
      <c r="AP164" s="11" t="n">
        <v>0</v>
      </c>
      <c r="AQ164" s="11" t="n">
        <v>0</v>
      </c>
    </row>
    <row r="165" customFormat="false" ht="16" hidden="false" customHeight="false" outlineLevel="0" collapsed="false">
      <c r="A165" s="11" t="s">
        <v>147</v>
      </c>
      <c r="B165" s="11"/>
      <c r="C165" s="11" t="n">
        <f aca="false">AL165&lt;0.5</f>
        <v>0</v>
      </c>
      <c r="D165" s="12" t="n">
        <f aca="false">COUNTIFS(S:S,S165,C:C,1)&gt;0</f>
        <v>1</v>
      </c>
      <c r="E165" s="12" t="str">
        <f aca="false">IFERROR(INDEX(LOHHLA!H:H,MATCH($S165,LOHHLA!$B:$B,0)),"na")</f>
        <v>na</v>
      </c>
      <c r="F165" s="12" t="n">
        <f aca="false">AND(D165&lt;&gt;E165,E165&lt;&gt;"na")</f>
        <v>0</v>
      </c>
      <c r="G165" s="12"/>
      <c r="H165" s="12"/>
      <c r="I165" s="13" t="str">
        <f aca="false">IFERROR(INDEX(LOHHLA!E:E,MATCH($S165,LOHHLA!$B:$B,0)),"na")</f>
        <v>na</v>
      </c>
      <c r="J165" s="13" t="str">
        <f aca="false">IFERROR(INDEX(LOHHLA!F:F,MATCH($S165,LOHHLA!$B:$B,0)),"na")</f>
        <v>na</v>
      </c>
      <c r="K165" s="14" t="n">
        <f aca="false">INDEX(HMFPurity!B:B,MATCH(A165,HMFPurity!A:A,0))</f>
        <v>0.39</v>
      </c>
      <c r="L165" s="15" t="n">
        <f aca="false">INDEX(HMFPurity!F:F,MATCH(A165,HMFPurity!A:A,0))</f>
        <v>1.8816</v>
      </c>
      <c r="M165" s="15" t="str">
        <f aca="false">IFERROR(INDEX(LOHHLA!I:I,MATCH($S165,LOHHLA!$B:$B,0)),"na")</f>
        <v>na</v>
      </c>
      <c r="N165" s="14" t="str">
        <f aca="false">IFERROR(INDEX(LOHHLA!J:J,MATCH($S165,LOHHLA!$B:$B,0)),"na")</f>
        <v>na</v>
      </c>
      <c r="O165" s="16" t="n">
        <f aca="false">COUNTIFS(A:A,A165,W:W,0)</f>
        <v>2</v>
      </c>
      <c r="P165" s="16" t="str">
        <f aca="false">INDEX(LilacQC!D:D,MATCH(A165,LilacQC!C:C,0))</f>
        <v>WARN_UNMATCHED_HAPLOTYPE</v>
      </c>
      <c r="Q165" s="16" t="s">
        <v>139</v>
      </c>
      <c r="R165" s="16" t="s">
        <v>150</v>
      </c>
      <c r="S165" s="17" t="str">
        <f aca="false">A165&amp;MID(X165,1,1)</f>
        <v>CRUK0028_SU_T1-R1A</v>
      </c>
      <c r="T165" s="17" t="str">
        <f aca="false">IFERROR(IF(RIGHT(X165,1)="1",INDEX(LOHHLA!C:C,MATCH(S165,LOHHLA!B:B,0)),INDEX(LOHHLA!D:D,MATCH(S165,LOHHLA!B:B,0))),"HOM")</f>
        <v>HOM</v>
      </c>
      <c r="U165" s="17" t="str">
        <f aca="false">IF(T165="HOM","HOM",UPPER(MID(T165,5,1))&amp;"*"&amp;MID(T165,7,2)&amp;":"&amp;MID(T165,10,2))</f>
        <v>HOM</v>
      </c>
      <c r="V165" s="17" t="s">
        <v>86</v>
      </c>
      <c r="W165" s="17" t="n">
        <f aca="false">U165=V165</f>
        <v>0</v>
      </c>
      <c r="X165" s="16" t="s">
        <v>47</v>
      </c>
      <c r="Y165" s="11" t="s">
        <v>86</v>
      </c>
      <c r="Z165" s="11" t="n">
        <v>887</v>
      </c>
      <c r="AA165" s="11" t="n">
        <v>131</v>
      </c>
      <c r="AB165" s="11" t="n">
        <v>756</v>
      </c>
      <c r="AC165" s="11" t="n">
        <v>0</v>
      </c>
      <c r="AD165" s="11" t="n">
        <v>1113</v>
      </c>
      <c r="AE165" s="11" t="n">
        <v>162</v>
      </c>
      <c r="AF165" s="11" t="n">
        <v>951</v>
      </c>
      <c r="AG165" s="11" t="n">
        <v>0</v>
      </c>
      <c r="AH165" s="11" t="n">
        <v>0</v>
      </c>
      <c r="AI165" s="11" t="n">
        <v>0</v>
      </c>
      <c r="AJ165" s="11" t="n">
        <v>0</v>
      </c>
      <c r="AK165" s="11" t="n">
        <v>0</v>
      </c>
      <c r="AL165" s="15" t="n">
        <v>2.05</v>
      </c>
      <c r="AM165" s="11" t="n">
        <v>0</v>
      </c>
      <c r="AN165" s="11" t="n">
        <v>0</v>
      </c>
      <c r="AO165" s="11" t="n">
        <v>0</v>
      </c>
      <c r="AP165" s="11" t="n">
        <v>0</v>
      </c>
      <c r="AQ165" s="11" t="n">
        <v>0</v>
      </c>
    </row>
    <row r="166" customFormat="false" ht="16" hidden="false" customHeight="false" outlineLevel="0" collapsed="false">
      <c r="A166" s="11" t="s">
        <v>147</v>
      </c>
      <c r="B166" s="11"/>
      <c r="C166" s="11" t="n">
        <f aca="false">AL166&lt;0.5</f>
        <v>1</v>
      </c>
      <c r="D166" s="12" t="n">
        <f aca="false">COUNTIFS(S:S,S166,C:C,1)&gt;0</f>
        <v>1</v>
      </c>
      <c r="E166" s="12" t="n">
        <f aca="false">IFERROR(INDEX(LOHHLA!H:H,MATCH($S166,LOHHLA!$B:$B,0)),"na")</f>
        <v>1</v>
      </c>
      <c r="F166" s="12" t="n">
        <f aca="false">AND(D166&lt;&gt;E166,E166&lt;&gt;"na")</f>
        <v>0</v>
      </c>
      <c r="G166" s="12"/>
      <c r="H166" s="12"/>
      <c r="I166" s="13" t="str">
        <f aca="false">IFERROR(INDEX(LOHHLA!E:E,MATCH($S166,LOHHLA!$B:$B,0)),"na")</f>
        <v>          (0.09)</v>
      </c>
      <c r="J166" s="13" t="str">
        <f aca="false">IFERROR(INDEX(LOHHLA!F:F,MATCH($S166,LOHHLA!$B:$B,0)),"na")</f>
        <v>            1.87</v>
      </c>
      <c r="K166" s="14" t="n">
        <f aca="false">INDEX(HMFPurity!B:B,MATCH(A166,HMFPurity!A:A,0))</f>
        <v>0.39</v>
      </c>
      <c r="L166" s="15" t="n">
        <f aca="false">INDEX(HMFPurity!F:F,MATCH(A166,HMFPurity!A:A,0))</f>
        <v>1.8816</v>
      </c>
      <c r="M166" s="15" t="n">
        <f aca="false">IFERROR(INDEX(LOHHLA!I:I,MATCH($S166,LOHHLA!$B:$B,0)),"na")</f>
        <v>1.843816343</v>
      </c>
      <c r="N166" s="14" t="n">
        <f aca="false">IFERROR(INDEX(LOHHLA!J:J,MATCH($S166,LOHHLA!$B:$B,0)),"na")</f>
        <v>0.37</v>
      </c>
      <c r="O166" s="16" t="n">
        <f aca="false">COUNTIFS(A:A,A166,W:W,0)</f>
        <v>2</v>
      </c>
      <c r="P166" s="16" t="str">
        <f aca="false">INDEX(LilacQC!D:D,MATCH(A166,LilacQC!C:C,0))</f>
        <v>WARN_UNMATCHED_HAPLOTYPE</v>
      </c>
      <c r="Q166" s="16"/>
      <c r="R166" s="16"/>
      <c r="S166" s="17" t="str">
        <f aca="false">A166&amp;MID(X166,1,1)</f>
        <v>CRUK0028_SU_T1-R1B</v>
      </c>
      <c r="T166" s="17" t="str">
        <f aca="false">IFERROR(IF(RIGHT(X166,1)="1",INDEX(LOHHLA!C:C,MATCH(S166,LOHHLA!B:B,0)),INDEX(LOHHLA!D:D,MATCH(S166,LOHHLA!B:B,0))),"HOM")</f>
        <v>hla_b_27_05_02</v>
      </c>
      <c r="U166" s="17" t="str">
        <f aca="false">IF(T166="HOM","HOM",UPPER(MID(T166,5,1))&amp;"*"&amp;MID(T166,7,2)&amp;":"&amp;MID(T166,10,2))</f>
        <v>B*27:05</v>
      </c>
      <c r="V166" s="17" t="s">
        <v>59</v>
      </c>
      <c r="W166" s="17" t="n">
        <f aca="false">U166=V166</f>
        <v>1</v>
      </c>
      <c r="X166" s="16" t="s">
        <v>49</v>
      </c>
      <c r="Y166" s="11" t="s">
        <v>59</v>
      </c>
      <c r="Z166" s="11" t="n">
        <v>1631</v>
      </c>
      <c r="AA166" s="11" t="n">
        <v>574</v>
      </c>
      <c r="AB166" s="11" t="n">
        <v>1057</v>
      </c>
      <c r="AC166" s="11" t="n">
        <v>0</v>
      </c>
      <c r="AD166" s="11" t="n">
        <v>1732</v>
      </c>
      <c r="AE166" s="11" t="n">
        <v>466</v>
      </c>
      <c r="AF166" s="11" t="n">
        <v>1266</v>
      </c>
      <c r="AG166" s="11" t="n">
        <v>0</v>
      </c>
      <c r="AH166" s="11" t="n">
        <v>0</v>
      </c>
      <c r="AI166" s="11" t="n">
        <v>0</v>
      </c>
      <c r="AJ166" s="11" t="n">
        <v>0</v>
      </c>
      <c r="AK166" s="11" t="n">
        <v>0</v>
      </c>
      <c r="AL166" s="15" t="n">
        <v>0.13</v>
      </c>
      <c r="AM166" s="11" t="n">
        <v>0</v>
      </c>
      <c r="AN166" s="11" t="n">
        <v>0</v>
      </c>
      <c r="AO166" s="11" t="n">
        <v>0</v>
      </c>
      <c r="AP166" s="11" t="n">
        <v>0</v>
      </c>
      <c r="AQ166" s="11" t="n">
        <v>0</v>
      </c>
    </row>
    <row r="167" customFormat="false" ht="16" hidden="false" customHeight="false" outlineLevel="0" collapsed="false">
      <c r="A167" s="11" t="s">
        <v>147</v>
      </c>
      <c r="B167" s="11"/>
      <c r="C167" s="11" t="n">
        <f aca="false">AL167&lt;0.5</f>
        <v>0</v>
      </c>
      <c r="D167" s="12" t="n">
        <f aca="false">COUNTIFS(S:S,S167,C:C,1)&gt;0</f>
        <v>1</v>
      </c>
      <c r="E167" s="12" t="n">
        <f aca="false">IFERROR(INDEX(LOHHLA!H:H,MATCH($S167,LOHHLA!$B:$B,0)),"na")</f>
        <v>1</v>
      </c>
      <c r="F167" s="12" t="n">
        <f aca="false">AND(D167&lt;&gt;E167,E167&lt;&gt;"na")</f>
        <v>0</v>
      </c>
      <c r="G167" s="12"/>
      <c r="H167" s="12"/>
      <c r="I167" s="13" t="str">
        <f aca="false">IFERROR(INDEX(LOHHLA!E:E,MATCH($S167,LOHHLA!$B:$B,0)),"na")</f>
        <v>          (0.09)</v>
      </c>
      <c r="J167" s="13" t="str">
        <f aca="false">IFERROR(INDEX(LOHHLA!F:F,MATCH($S167,LOHHLA!$B:$B,0)),"na")</f>
        <v>            1.87</v>
      </c>
      <c r="K167" s="14" t="n">
        <f aca="false">INDEX(HMFPurity!B:B,MATCH(A167,HMFPurity!A:A,0))</f>
        <v>0.39</v>
      </c>
      <c r="L167" s="15" t="n">
        <f aca="false">INDEX(HMFPurity!F:F,MATCH(A167,HMFPurity!A:A,0))</f>
        <v>1.8816</v>
      </c>
      <c r="M167" s="15" t="n">
        <f aca="false">IFERROR(INDEX(LOHHLA!I:I,MATCH($S167,LOHHLA!$B:$B,0)),"na")</f>
        <v>1.843816343</v>
      </c>
      <c r="N167" s="14" t="n">
        <f aca="false">IFERROR(INDEX(LOHHLA!J:J,MATCH($S167,LOHHLA!$B:$B,0)),"na")</f>
        <v>0.37</v>
      </c>
      <c r="O167" s="16" t="n">
        <f aca="false">COUNTIFS(A:A,A167,W:W,0)</f>
        <v>2</v>
      </c>
      <c r="P167" s="16" t="str">
        <f aca="false">INDEX(LilacQC!D:D,MATCH(A167,LilacQC!C:C,0))</f>
        <v>WARN_UNMATCHED_HAPLOTYPE</v>
      </c>
      <c r="Q167" s="16"/>
      <c r="R167" s="16"/>
      <c r="S167" s="17" t="str">
        <f aca="false">A167&amp;MID(X167,1,1)</f>
        <v>CRUK0028_SU_T1-R1B</v>
      </c>
      <c r="T167" s="17" t="str">
        <f aca="false">IFERROR(IF(RIGHT(X167,1)="1",INDEX(LOHHLA!C:C,MATCH(S167,LOHHLA!B:B,0)),INDEX(LOHHLA!D:D,MATCH(S167,LOHHLA!B:B,0))),"HOM")</f>
        <v>hla_b_44_02_01_01</v>
      </c>
      <c r="U167" s="17" t="str">
        <f aca="false">IF(T167="HOM","HOM",UPPER(MID(T167,5,1))&amp;"*"&amp;MID(T167,7,2)&amp;":"&amp;MID(T167,10,2))</f>
        <v>B*44:02</v>
      </c>
      <c r="V167" s="17" t="s">
        <v>92</v>
      </c>
      <c r="W167" s="17" t="n">
        <f aca="false">U167=V167</f>
        <v>1</v>
      </c>
      <c r="X167" s="16" t="s">
        <v>51</v>
      </c>
      <c r="Y167" s="11" t="s">
        <v>92</v>
      </c>
      <c r="Z167" s="11" t="n">
        <v>1559</v>
      </c>
      <c r="AA167" s="11" t="n">
        <v>537</v>
      </c>
      <c r="AB167" s="11" t="n">
        <v>1022</v>
      </c>
      <c r="AC167" s="11" t="n">
        <v>0</v>
      </c>
      <c r="AD167" s="11" t="n">
        <v>2121</v>
      </c>
      <c r="AE167" s="11" t="n">
        <v>884</v>
      </c>
      <c r="AF167" s="11" t="n">
        <v>1237</v>
      </c>
      <c r="AG167" s="11" t="n">
        <v>0</v>
      </c>
      <c r="AH167" s="11" t="n">
        <v>0</v>
      </c>
      <c r="AI167" s="11" t="n">
        <v>0</v>
      </c>
      <c r="AJ167" s="11" t="n">
        <v>0</v>
      </c>
      <c r="AK167" s="11" t="n">
        <v>0</v>
      </c>
      <c r="AL167" s="15" t="n">
        <v>2.05</v>
      </c>
      <c r="AM167" s="11" t="n">
        <v>0</v>
      </c>
      <c r="AN167" s="11" t="n">
        <v>0</v>
      </c>
      <c r="AO167" s="11" t="n">
        <v>0</v>
      </c>
      <c r="AP167" s="11" t="n">
        <v>0</v>
      </c>
      <c r="AQ167" s="11" t="n">
        <v>0</v>
      </c>
    </row>
    <row r="168" customFormat="false" ht="16" hidden="false" customHeight="false" outlineLevel="0" collapsed="false">
      <c r="A168" s="11" t="s">
        <v>147</v>
      </c>
      <c r="B168" s="11"/>
      <c r="C168" s="11" t="n">
        <f aca="false">AL168&lt;0.5</f>
        <v>1</v>
      </c>
      <c r="D168" s="12" t="n">
        <f aca="false">COUNTIFS(S:S,S168,C:C,1)&gt;0</f>
        <v>1</v>
      </c>
      <c r="E168" s="12" t="n">
        <f aca="false">IFERROR(INDEX(LOHHLA!H:H,MATCH($S168,LOHHLA!$B:$B,0)),"na")</f>
        <v>1</v>
      </c>
      <c r="F168" s="12" t="n">
        <f aca="false">AND(D168&lt;&gt;E168,E168&lt;&gt;"na")</f>
        <v>0</v>
      </c>
      <c r="G168" s="12"/>
      <c r="H168" s="12"/>
      <c r="I168" s="13" t="str">
        <f aca="false">IFERROR(INDEX(LOHHLA!E:E,MATCH($S168,LOHHLA!$B:$B,0)),"na")</f>
        <v>            0.14</v>
      </c>
      <c r="J168" s="13" t="str">
        <f aca="false">IFERROR(INDEX(LOHHLA!F:F,MATCH($S168,LOHHLA!$B:$B,0)),"na")</f>
        <v>            2.07</v>
      </c>
      <c r="K168" s="14" t="n">
        <f aca="false">INDEX(HMFPurity!B:B,MATCH(A168,HMFPurity!A:A,0))</f>
        <v>0.39</v>
      </c>
      <c r="L168" s="15" t="n">
        <f aca="false">INDEX(HMFPurity!F:F,MATCH(A168,HMFPurity!A:A,0))</f>
        <v>1.8816</v>
      </c>
      <c r="M168" s="15" t="n">
        <f aca="false">IFERROR(INDEX(LOHHLA!I:I,MATCH($S168,LOHHLA!$B:$B,0)),"na")</f>
        <v>1.843816343</v>
      </c>
      <c r="N168" s="14" t="n">
        <f aca="false">IFERROR(INDEX(LOHHLA!J:J,MATCH($S168,LOHHLA!$B:$B,0)),"na")</f>
        <v>0.37</v>
      </c>
      <c r="O168" s="16" t="n">
        <f aca="false">COUNTIFS(A:A,A168,W:W,0)</f>
        <v>2</v>
      </c>
      <c r="P168" s="16" t="str">
        <f aca="false">INDEX(LilacQC!D:D,MATCH(A168,LilacQC!C:C,0))</f>
        <v>WARN_UNMATCHED_HAPLOTYPE</v>
      </c>
      <c r="Q168" s="16"/>
      <c r="R168" s="16"/>
      <c r="S168" s="17" t="str">
        <f aca="false">A168&amp;MID(X168,1,1)</f>
        <v>CRUK0028_SU_T1-R1C</v>
      </c>
      <c r="T168" s="17" t="str">
        <f aca="false">IFERROR(IF(RIGHT(X168,1)="1",INDEX(LOHHLA!C:C,MATCH(S168,LOHHLA!B:B,0)),INDEX(LOHHLA!D:D,MATCH(S168,LOHHLA!B:B,0))),"HOM")</f>
        <v>hla_c_02_02_02</v>
      </c>
      <c r="U168" s="17" t="str">
        <f aca="false">IF(T168="HOM","HOM",UPPER(MID(T168,5,1))&amp;"*"&amp;MID(T168,7,2)&amp;":"&amp;MID(T168,10,2))</f>
        <v>C*02:02</v>
      </c>
      <c r="V168" s="17" t="s">
        <v>60</v>
      </c>
      <c r="W168" s="17" t="n">
        <f aca="false">U168=V168</f>
        <v>1</v>
      </c>
      <c r="X168" s="16" t="s">
        <v>52</v>
      </c>
      <c r="Y168" s="11" t="s">
        <v>60</v>
      </c>
      <c r="Z168" s="11" t="n">
        <v>1580</v>
      </c>
      <c r="AA168" s="11" t="n">
        <v>633</v>
      </c>
      <c r="AB168" s="11" t="n">
        <v>947</v>
      </c>
      <c r="AC168" s="11" t="n">
        <v>0</v>
      </c>
      <c r="AD168" s="11" t="n">
        <v>1613</v>
      </c>
      <c r="AE168" s="11" t="n">
        <v>473</v>
      </c>
      <c r="AF168" s="11" t="n">
        <v>1140</v>
      </c>
      <c r="AG168" s="11" t="n">
        <v>0</v>
      </c>
      <c r="AH168" s="11" t="n">
        <v>0</v>
      </c>
      <c r="AI168" s="11" t="n">
        <v>0</v>
      </c>
      <c r="AJ168" s="11" t="n">
        <v>0</v>
      </c>
      <c r="AK168" s="11" t="n">
        <v>0</v>
      </c>
      <c r="AL168" s="15" t="n">
        <v>0.13</v>
      </c>
      <c r="AM168" s="11" t="n">
        <v>0</v>
      </c>
      <c r="AN168" s="11" t="n">
        <v>0</v>
      </c>
      <c r="AO168" s="11" t="n">
        <v>0</v>
      </c>
      <c r="AP168" s="11" t="n">
        <v>0</v>
      </c>
      <c r="AQ168" s="11" t="n">
        <v>0</v>
      </c>
    </row>
    <row r="169" customFormat="false" ht="16" hidden="false" customHeight="false" outlineLevel="0" collapsed="false">
      <c r="A169" s="11" t="s">
        <v>147</v>
      </c>
      <c r="B169" s="11"/>
      <c r="C169" s="11" t="n">
        <f aca="false">AL169&lt;0.5</f>
        <v>0</v>
      </c>
      <c r="D169" s="12" t="n">
        <f aca="false">COUNTIFS(S:S,S169,C:C,1)&gt;0</f>
        <v>1</v>
      </c>
      <c r="E169" s="12" t="n">
        <f aca="false">IFERROR(INDEX(LOHHLA!H:H,MATCH($S169,LOHHLA!$B:$B,0)),"na")</f>
        <v>1</v>
      </c>
      <c r="F169" s="12" t="n">
        <f aca="false">AND(D169&lt;&gt;E169,E169&lt;&gt;"na")</f>
        <v>0</v>
      </c>
      <c r="G169" s="12"/>
      <c r="H169" s="12"/>
      <c r="I169" s="13" t="str">
        <f aca="false">IFERROR(INDEX(LOHHLA!E:E,MATCH($S169,LOHHLA!$B:$B,0)),"na")</f>
        <v>            0.14</v>
      </c>
      <c r="J169" s="13" t="str">
        <f aca="false">IFERROR(INDEX(LOHHLA!F:F,MATCH($S169,LOHHLA!$B:$B,0)),"na")</f>
        <v>            2.07</v>
      </c>
      <c r="K169" s="14" t="n">
        <f aca="false">INDEX(HMFPurity!B:B,MATCH(A169,HMFPurity!A:A,0))</f>
        <v>0.39</v>
      </c>
      <c r="L169" s="15" t="n">
        <f aca="false">INDEX(HMFPurity!F:F,MATCH(A169,HMFPurity!A:A,0))</f>
        <v>1.8816</v>
      </c>
      <c r="M169" s="15" t="n">
        <f aca="false">IFERROR(INDEX(LOHHLA!I:I,MATCH($S169,LOHHLA!$B:$B,0)),"na")</f>
        <v>1.843816343</v>
      </c>
      <c r="N169" s="14" t="n">
        <f aca="false">IFERROR(INDEX(LOHHLA!J:J,MATCH($S169,LOHHLA!$B:$B,0)),"na")</f>
        <v>0.37</v>
      </c>
      <c r="O169" s="16" t="n">
        <f aca="false">COUNTIFS(A:A,A169,W:W,0)</f>
        <v>2</v>
      </c>
      <c r="P169" s="16" t="str">
        <f aca="false">INDEX(LilacQC!D:D,MATCH(A169,LilacQC!C:C,0))</f>
        <v>WARN_UNMATCHED_HAPLOTYPE</v>
      </c>
      <c r="Q169" s="16"/>
      <c r="R169" s="16"/>
      <c r="S169" s="17" t="str">
        <f aca="false">A169&amp;MID(X169,1,1)</f>
        <v>CRUK0028_SU_T1-R1C</v>
      </c>
      <c r="T169" s="17" t="str">
        <f aca="false">IFERROR(IF(RIGHT(X169,1)="1",INDEX(LOHHLA!C:C,MATCH(S169,LOHHLA!B:B,0)),INDEX(LOHHLA!D:D,MATCH(S169,LOHHLA!B:B,0))),"HOM")</f>
        <v>hla_c_05_01_01_02</v>
      </c>
      <c r="U169" s="17" t="str">
        <f aca="false">IF(T169="HOM","HOM",UPPER(MID(T169,5,1))&amp;"*"&amp;MID(T169,7,2)&amp;":"&amp;MID(T169,10,2))</f>
        <v>C*05:01</v>
      </c>
      <c r="V169" s="17" t="s">
        <v>113</v>
      </c>
      <c r="W169" s="17" t="n">
        <f aca="false">U169=V169</f>
        <v>1</v>
      </c>
      <c r="X169" s="16" t="s">
        <v>54</v>
      </c>
      <c r="Y169" s="11" t="s">
        <v>113</v>
      </c>
      <c r="Z169" s="11" t="n">
        <v>1505</v>
      </c>
      <c r="AA169" s="11" t="n">
        <v>599</v>
      </c>
      <c r="AB169" s="11" t="n">
        <v>906</v>
      </c>
      <c r="AC169" s="11" t="n">
        <v>0</v>
      </c>
      <c r="AD169" s="11" t="n">
        <v>2186</v>
      </c>
      <c r="AE169" s="11" t="n">
        <v>1086</v>
      </c>
      <c r="AF169" s="11" t="n">
        <v>1100</v>
      </c>
      <c r="AG169" s="11" t="n">
        <v>0</v>
      </c>
      <c r="AH169" s="11" t="n">
        <v>0</v>
      </c>
      <c r="AI169" s="11" t="n">
        <v>0</v>
      </c>
      <c r="AJ169" s="11" t="n">
        <v>0</v>
      </c>
      <c r="AK169" s="11" t="n">
        <v>0</v>
      </c>
      <c r="AL169" s="15" t="n">
        <v>2.05</v>
      </c>
      <c r="AM169" s="11" t="n">
        <v>0</v>
      </c>
      <c r="AN169" s="11" t="n">
        <v>0</v>
      </c>
      <c r="AO169" s="11" t="n">
        <v>0</v>
      </c>
      <c r="AP169" s="11" t="n">
        <v>0</v>
      </c>
      <c r="AQ169" s="11" t="n">
        <v>0</v>
      </c>
    </row>
    <row r="170" customFormat="false" ht="16" hidden="false" customHeight="false" outlineLevel="0" collapsed="false">
      <c r="A170" s="11" t="s">
        <v>151</v>
      </c>
      <c r="B170" s="11"/>
      <c r="C170" s="11" t="n">
        <f aca="false">AL170&lt;0.5</f>
        <v>0</v>
      </c>
      <c r="D170" s="12" t="n">
        <f aca="false">COUNTIFS(S:S,S170,C:C,1)&gt;0</f>
        <v>0</v>
      </c>
      <c r="E170" s="12" t="str">
        <f aca="false">IFERROR(INDEX(LOHHLA!H:H,MATCH($S170,LOHHLA!$B:$B,0)),"na")</f>
        <v>na</v>
      </c>
      <c r="F170" s="12" t="n">
        <f aca="false">AND(D170&lt;&gt;E170,E170&lt;&gt;"na")</f>
        <v>0</v>
      </c>
      <c r="G170" s="12"/>
      <c r="H170" s="12"/>
      <c r="I170" s="13" t="str">
        <f aca="false">IFERROR(INDEX(LOHHLA!E:E,MATCH($S170,LOHHLA!$B:$B,0)),"na")</f>
        <v>na</v>
      </c>
      <c r="J170" s="13" t="str">
        <f aca="false">IFERROR(INDEX(LOHHLA!F:F,MATCH($S170,LOHHLA!$B:$B,0)),"na")</f>
        <v>na</v>
      </c>
      <c r="K170" s="14" t="n">
        <f aca="false">INDEX(HMFPurity!B:B,MATCH(A170,HMFPurity!A:A,0))</f>
        <v>0.17</v>
      </c>
      <c r="L170" s="15" t="n">
        <f aca="false">INDEX(HMFPurity!F:F,MATCH(A170,HMFPurity!A:A,0))</f>
        <v>4.0689</v>
      </c>
      <c r="M170" s="15" t="str">
        <f aca="false">IFERROR(INDEX(LOHHLA!I:I,MATCH($S170,LOHHLA!$B:$B,0)),"na")</f>
        <v>na</v>
      </c>
      <c r="N170" s="14" t="str">
        <f aca="false">IFERROR(INDEX(LOHHLA!J:J,MATCH($S170,LOHHLA!$B:$B,0)),"na")</f>
        <v>na</v>
      </c>
      <c r="O170" s="16" t="n">
        <f aca="false">COUNTIFS(A:A,A170,W:W,0)</f>
        <v>6</v>
      </c>
      <c r="P170" s="16" t="str">
        <f aca="false">INDEX(LilacQC!D:D,MATCH(A170,LilacQC!C:C,0))</f>
        <v>PASS</v>
      </c>
      <c r="Q170" s="16" t="s">
        <v>148</v>
      </c>
      <c r="R170" s="16" t="s">
        <v>152</v>
      </c>
      <c r="S170" s="17" t="str">
        <f aca="false">A170&amp;MID(X170,1,1)</f>
        <v>CRUK0029_SU_T1-R1A</v>
      </c>
      <c r="T170" s="17" t="str">
        <f aca="false">IFERROR(IF(RIGHT(X170,1)="1",INDEX(LOHHLA!C:C,MATCH(S170,LOHHLA!B:B,0)),INDEX(LOHHLA!D:D,MATCH(S170,LOHHLA!B:B,0))),"HOM")</f>
        <v>HOM</v>
      </c>
      <c r="U170" s="17" t="str">
        <f aca="false">IF(T170="HOM","HOM",UPPER(MID(T170,5,1))&amp;"*"&amp;MID(T170,7,2)&amp;":"&amp;MID(T170,10,2))</f>
        <v>HOM</v>
      </c>
      <c r="V170" s="17" t="s">
        <v>44</v>
      </c>
      <c r="W170" s="17" t="n">
        <f aca="false">U170=V170</f>
        <v>0</v>
      </c>
      <c r="X170" s="16" t="s">
        <v>45</v>
      </c>
      <c r="Y170" s="11" t="s">
        <v>44</v>
      </c>
      <c r="Z170" s="11" t="n">
        <v>2420</v>
      </c>
      <c r="AA170" s="11" t="n">
        <v>352</v>
      </c>
      <c r="AB170" s="11" t="n">
        <v>2068</v>
      </c>
      <c r="AC170" s="11" t="n">
        <v>0</v>
      </c>
      <c r="AD170" s="11" t="n">
        <v>1959</v>
      </c>
      <c r="AE170" s="11" t="n">
        <v>329</v>
      </c>
      <c r="AF170" s="11" t="n">
        <v>1630</v>
      </c>
      <c r="AG170" s="11" t="n">
        <v>0</v>
      </c>
      <c r="AH170" s="11" t="n">
        <v>0</v>
      </c>
      <c r="AI170" s="11" t="n">
        <v>0</v>
      </c>
      <c r="AJ170" s="11" t="n">
        <v>0</v>
      </c>
      <c r="AK170" s="11" t="n">
        <v>0</v>
      </c>
      <c r="AL170" s="15" t="n">
        <v>4.17</v>
      </c>
      <c r="AM170" s="11" t="n">
        <v>0</v>
      </c>
      <c r="AN170" s="11" t="n">
        <v>0</v>
      </c>
      <c r="AO170" s="11" t="n">
        <v>0</v>
      </c>
      <c r="AP170" s="11" t="n">
        <v>0</v>
      </c>
      <c r="AQ170" s="11" t="n">
        <v>0</v>
      </c>
    </row>
    <row r="171" customFormat="false" ht="16" hidden="false" customHeight="false" outlineLevel="0" collapsed="false">
      <c r="A171" s="11" t="s">
        <v>151</v>
      </c>
      <c r="B171" s="11"/>
      <c r="C171" s="11" t="n">
        <f aca="false">AL171&lt;0.5</f>
        <v>0</v>
      </c>
      <c r="D171" s="12" t="n">
        <f aca="false">COUNTIFS(S:S,S171,C:C,1)&gt;0</f>
        <v>0</v>
      </c>
      <c r="E171" s="12" t="str">
        <f aca="false">IFERROR(INDEX(LOHHLA!H:H,MATCH($S171,LOHHLA!$B:$B,0)),"na")</f>
        <v>na</v>
      </c>
      <c r="F171" s="12" t="n">
        <f aca="false">AND(D171&lt;&gt;E171,E171&lt;&gt;"na")</f>
        <v>0</v>
      </c>
      <c r="G171" s="12"/>
      <c r="H171" s="12"/>
      <c r="I171" s="13" t="str">
        <f aca="false">IFERROR(INDEX(LOHHLA!E:E,MATCH($S171,LOHHLA!$B:$B,0)),"na")</f>
        <v>na</v>
      </c>
      <c r="J171" s="13" t="str">
        <f aca="false">IFERROR(INDEX(LOHHLA!F:F,MATCH($S171,LOHHLA!$B:$B,0)),"na")</f>
        <v>na</v>
      </c>
      <c r="K171" s="14" t="n">
        <f aca="false">INDEX(HMFPurity!B:B,MATCH(A171,HMFPurity!A:A,0))</f>
        <v>0.17</v>
      </c>
      <c r="L171" s="15" t="n">
        <f aca="false">INDEX(HMFPurity!F:F,MATCH(A171,HMFPurity!A:A,0))</f>
        <v>4.0689</v>
      </c>
      <c r="M171" s="15" t="str">
        <f aca="false">IFERROR(INDEX(LOHHLA!I:I,MATCH($S171,LOHHLA!$B:$B,0)),"na")</f>
        <v>na</v>
      </c>
      <c r="N171" s="14" t="str">
        <f aca="false">IFERROR(INDEX(LOHHLA!J:J,MATCH($S171,LOHHLA!$B:$B,0)),"na")</f>
        <v>na</v>
      </c>
      <c r="O171" s="16" t="n">
        <f aca="false">COUNTIFS(A:A,A171,W:W,0)</f>
        <v>6</v>
      </c>
      <c r="P171" s="16" t="str">
        <f aca="false">INDEX(LilacQC!D:D,MATCH(A171,LilacQC!C:C,0))</f>
        <v>PASS</v>
      </c>
      <c r="Q171" s="16" t="s">
        <v>148</v>
      </c>
      <c r="R171" s="16" t="s">
        <v>152</v>
      </c>
      <c r="S171" s="17" t="str">
        <f aca="false">A171&amp;MID(X171,1,1)</f>
        <v>CRUK0029_SU_T1-R1A</v>
      </c>
      <c r="T171" s="17" t="str">
        <f aca="false">IFERROR(IF(RIGHT(X171,1)="1",INDEX(LOHHLA!C:C,MATCH(S171,LOHHLA!B:B,0)),INDEX(LOHHLA!D:D,MATCH(S171,LOHHLA!B:B,0))),"HOM")</f>
        <v>HOM</v>
      </c>
      <c r="U171" s="17" t="str">
        <f aca="false">IF(T171="HOM","HOM",UPPER(MID(T171,5,1))&amp;"*"&amp;MID(T171,7,2)&amp;":"&amp;MID(T171,10,2))</f>
        <v>HOM</v>
      </c>
      <c r="V171" s="17" t="s">
        <v>86</v>
      </c>
      <c r="W171" s="17" t="n">
        <f aca="false">U171=V171</f>
        <v>0</v>
      </c>
      <c r="X171" s="16" t="s">
        <v>47</v>
      </c>
      <c r="Y171" s="11" t="s">
        <v>86</v>
      </c>
      <c r="Z171" s="11" t="n">
        <v>2443</v>
      </c>
      <c r="AA171" s="11" t="n">
        <v>368</v>
      </c>
      <c r="AB171" s="11" t="n">
        <v>2075</v>
      </c>
      <c r="AC171" s="11" t="n">
        <v>0</v>
      </c>
      <c r="AD171" s="11" t="n">
        <v>1950</v>
      </c>
      <c r="AE171" s="11" t="n">
        <v>314</v>
      </c>
      <c r="AF171" s="11" t="n">
        <v>1636</v>
      </c>
      <c r="AG171" s="11" t="n">
        <v>0</v>
      </c>
      <c r="AH171" s="11" t="n">
        <v>0</v>
      </c>
      <c r="AI171" s="11" t="n">
        <v>0</v>
      </c>
      <c r="AJ171" s="11" t="n">
        <v>0</v>
      </c>
      <c r="AK171" s="11" t="n">
        <v>0</v>
      </c>
      <c r="AL171" s="15" t="n">
        <v>2.41</v>
      </c>
      <c r="AM171" s="11" t="n">
        <v>0</v>
      </c>
      <c r="AN171" s="11" t="n">
        <v>0</v>
      </c>
      <c r="AO171" s="11" t="n">
        <v>0</v>
      </c>
      <c r="AP171" s="11" t="n">
        <v>0</v>
      </c>
      <c r="AQ171" s="11" t="n">
        <v>0</v>
      </c>
    </row>
    <row r="172" customFormat="false" ht="16" hidden="false" customHeight="false" outlineLevel="0" collapsed="false">
      <c r="A172" s="11" t="s">
        <v>151</v>
      </c>
      <c r="B172" s="11"/>
      <c r="C172" s="11" t="n">
        <f aca="false">AL172&lt;0.5</f>
        <v>0</v>
      </c>
      <c r="D172" s="12" t="n">
        <f aca="false">COUNTIFS(S:S,S172,C:C,1)&gt;0</f>
        <v>0</v>
      </c>
      <c r="E172" s="12" t="str">
        <f aca="false">IFERROR(INDEX(LOHHLA!H:H,MATCH($S172,LOHHLA!$B:$B,0)),"na")</f>
        <v>na</v>
      </c>
      <c r="F172" s="12" t="n">
        <f aca="false">AND(D172&lt;&gt;E172,E172&lt;&gt;"na")</f>
        <v>0</v>
      </c>
      <c r="G172" s="12"/>
      <c r="H172" s="12"/>
      <c r="I172" s="13" t="str">
        <f aca="false">IFERROR(INDEX(LOHHLA!E:E,MATCH($S172,LOHHLA!$B:$B,0)),"na")</f>
        <v>na</v>
      </c>
      <c r="J172" s="13" t="str">
        <f aca="false">IFERROR(INDEX(LOHHLA!F:F,MATCH($S172,LOHHLA!$B:$B,0)),"na")</f>
        <v>na</v>
      </c>
      <c r="K172" s="14" t="n">
        <f aca="false">INDEX(HMFPurity!B:B,MATCH(A172,HMFPurity!A:A,0))</f>
        <v>0.17</v>
      </c>
      <c r="L172" s="15" t="n">
        <f aca="false">INDEX(HMFPurity!F:F,MATCH(A172,HMFPurity!A:A,0))</f>
        <v>4.0689</v>
      </c>
      <c r="M172" s="15" t="str">
        <f aca="false">IFERROR(INDEX(LOHHLA!I:I,MATCH($S172,LOHHLA!$B:$B,0)),"na")</f>
        <v>na</v>
      </c>
      <c r="N172" s="14" t="str">
        <f aca="false">IFERROR(INDEX(LOHHLA!J:J,MATCH($S172,LOHHLA!$B:$B,0)),"na")</f>
        <v>na</v>
      </c>
      <c r="O172" s="16" t="n">
        <f aca="false">COUNTIFS(A:A,A172,W:W,0)</f>
        <v>6</v>
      </c>
      <c r="P172" s="16" t="str">
        <f aca="false">INDEX(LilacQC!D:D,MATCH(A172,LilacQC!C:C,0))</f>
        <v>PASS</v>
      </c>
      <c r="Q172" s="16" t="s">
        <v>148</v>
      </c>
      <c r="R172" s="16" t="s">
        <v>152</v>
      </c>
      <c r="S172" s="17" t="str">
        <f aca="false">A172&amp;MID(X172,1,1)</f>
        <v>CRUK0029_SU_T1-R1B</v>
      </c>
      <c r="T172" s="17" t="str">
        <f aca="false">IFERROR(IF(RIGHT(X172,1)="1",INDEX(LOHHLA!C:C,MATCH(S172,LOHHLA!B:B,0)),INDEX(LOHHLA!D:D,MATCH(S172,LOHHLA!B:B,0))),"HOM")</f>
        <v>HOM</v>
      </c>
      <c r="U172" s="17" t="str">
        <f aca="false">IF(T172="HOM","HOM",UPPER(MID(T172,5,1))&amp;"*"&amp;MID(T172,7,2)&amp;":"&amp;MID(T172,10,2))</f>
        <v>HOM</v>
      </c>
      <c r="V172" s="17" t="s">
        <v>63</v>
      </c>
      <c r="W172" s="17" t="n">
        <f aca="false">U172=V172</f>
        <v>0</v>
      </c>
      <c r="X172" s="16" t="s">
        <v>49</v>
      </c>
      <c r="Y172" s="11" t="s">
        <v>63</v>
      </c>
      <c r="Z172" s="11" t="n">
        <v>2232</v>
      </c>
      <c r="AA172" s="11" t="n">
        <v>574</v>
      </c>
      <c r="AB172" s="11" t="n">
        <v>1658</v>
      </c>
      <c r="AC172" s="11" t="n">
        <v>0</v>
      </c>
      <c r="AD172" s="11" t="n">
        <v>1591</v>
      </c>
      <c r="AE172" s="11" t="n">
        <v>403</v>
      </c>
      <c r="AF172" s="11" t="n">
        <v>1188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5" t="n">
        <v>2.41</v>
      </c>
      <c r="AM172" s="11" t="n">
        <v>0</v>
      </c>
      <c r="AN172" s="11" t="n">
        <v>0</v>
      </c>
      <c r="AO172" s="11" t="n">
        <v>0</v>
      </c>
      <c r="AP172" s="11" t="n">
        <v>0</v>
      </c>
      <c r="AQ172" s="11" t="n">
        <v>0</v>
      </c>
    </row>
    <row r="173" customFormat="false" ht="16" hidden="false" customHeight="false" outlineLevel="0" collapsed="false">
      <c r="A173" s="11" t="s">
        <v>151</v>
      </c>
      <c r="B173" s="11"/>
      <c r="C173" s="11" t="n">
        <f aca="false">AL173&lt;0.5</f>
        <v>0</v>
      </c>
      <c r="D173" s="12" t="n">
        <f aca="false">COUNTIFS(S:S,S173,C:C,1)&gt;0</f>
        <v>0</v>
      </c>
      <c r="E173" s="12" t="str">
        <f aca="false">IFERROR(INDEX(LOHHLA!H:H,MATCH($S173,LOHHLA!$B:$B,0)),"na")</f>
        <v>na</v>
      </c>
      <c r="F173" s="12" t="n">
        <f aca="false">AND(D173&lt;&gt;E173,E173&lt;&gt;"na")</f>
        <v>0</v>
      </c>
      <c r="G173" s="12"/>
      <c r="H173" s="12"/>
      <c r="I173" s="13" t="str">
        <f aca="false">IFERROR(INDEX(LOHHLA!E:E,MATCH($S173,LOHHLA!$B:$B,0)),"na")</f>
        <v>na</v>
      </c>
      <c r="J173" s="13" t="str">
        <f aca="false">IFERROR(INDEX(LOHHLA!F:F,MATCH($S173,LOHHLA!$B:$B,0)),"na")</f>
        <v>na</v>
      </c>
      <c r="K173" s="14" t="n">
        <f aca="false">INDEX(HMFPurity!B:B,MATCH(A173,HMFPurity!A:A,0))</f>
        <v>0.17</v>
      </c>
      <c r="L173" s="15" t="n">
        <f aca="false">INDEX(HMFPurity!F:F,MATCH(A173,HMFPurity!A:A,0))</f>
        <v>4.0689</v>
      </c>
      <c r="M173" s="15" t="str">
        <f aca="false">IFERROR(INDEX(LOHHLA!I:I,MATCH($S173,LOHHLA!$B:$B,0)),"na")</f>
        <v>na</v>
      </c>
      <c r="N173" s="14" t="str">
        <f aca="false">IFERROR(INDEX(LOHHLA!J:J,MATCH($S173,LOHHLA!$B:$B,0)),"na")</f>
        <v>na</v>
      </c>
      <c r="O173" s="16" t="n">
        <f aca="false">COUNTIFS(A:A,A173,W:W,0)</f>
        <v>6</v>
      </c>
      <c r="P173" s="16" t="str">
        <f aca="false">INDEX(LilacQC!D:D,MATCH(A173,LilacQC!C:C,0))</f>
        <v>PASS</v>
      </c>
      <c r="Q173" s="16" t="s">
        <v>148</v>
      </c>
      <c r="R173" s="16" t="s">
        <v>152</v>
      </c>
      <c r="S173" s="17" t="str">
        <f aca="false">A173&amp;MID(X173,1,1)</f>
        <v>CRUK0029_SU_T1-R1B</v>
      </c>
      <c r="T173" s="17" t="str">
        <f aca="false">IFERROR(IF(RIGHT(X173,1)="1",INDEX(LOHHLA!C:C,MATCH(S173,LOHHLA!B:B,0)),INDEX(LOHHLA!D:D,MATCH(S173,LOHHLA!B:B,0))),"HOM")</f>
        <v>HOM</v>
      </c>
      <c r="U173" s="17" t="str">
        <f aca="false">IF(T173="HOM","HOM",UPPER(MID(T173,5,1))&amp;"*"&amp;MID(T173,7,2)&amp;":"&amp;MID(T173,10,2))</f>
        <v>HOM</v>
      </c>
      <c r="V173" s="17" t="s">
        <v>58</v>
      </c>
      <c r="W173" s="17" t="n">
        <f aca="false">U173=V173</f>
        <v>0</v>
      </c>
      <c r="X173" s="16" t="s">
        <v>51</v>
      </c>
      <c r="Y173" s="11" t="s">
        <v>58</v>
      </c>
      <c r="Z173" s="11" t="n">
        <v>2168</v>
      </c>
      <c r="AA173" s="11" t="n">
        <v>509</v>
      </c>
      <c r="AB173" s="11" t="n">
        <v>1659</v>
      </c>
      <c r="AC173" s="11" t="n">
        <v>0</v>
      </c>
      <c r="AD173" s="11" t="n">
        <v>1588</v>
      </c>
      <c r="AE173" s="11" t="n">
        <v>398</v>
      </c>
      <c r="AF173" s="11" t="n">
        <v>1190</v>
      </c>
      <c r="AG173" s="11" t="n">
        <v>0</v>
      </c>
      <c r="AH173" s="11" t="n">
        <v>0</v>
      </c>
      <c r="AI173" s="11" t="n">
        <v>0</v>
      </c>
      <c r="AJ173" s="11" t="n">
        <v>0</v>
      </c>
      <c r="AK173" s="11" t="n">
        <v>0</v>
      </c>
      <c r="AL173" s="15" t="n">
        <v>4.17</v>
      </c>
      <c r="AM173" s="11" t="n">
        <v>0</v>
      </c>
      <c r="AN173" s="11" t="n">
        <v>0</v>
      </c>
      <c r="AO173" s="11" t="n">
        <v>0</v>
      </c>
      <c r="AP173" s="11" t="n">
        <v>0</v>
      </c>
      <c r="AQ173" s="11" t="n">
        <v>0</v>
      </c>
    </row>
    <row r="174" customFormat="false" ht="16" hidden="false" customHeight="false" outlineLevel="0" collapsed="false">
      <c r="A174" s="11" t="s">
        <v>151</v>
      </c>
      <c r="B174" s="11"/>
      <c r="C174" s="11" t="n">
        <f aca="false">AL174&lt;0.5</f>
        <v>0</v>
      </c>
      <c r="D174" s="12" t="n">
        <f aca="false">COUNTIFS(S:S,S174,C:C,1)&gt;0</f>
        <v>0</v>
      </c>
      <c r="E174" s="12" t="str">
        <f aca="false">IFERROR(INDEX(LOHHLA!H:H,MATCH($S174,LOHHLA!$B:$B,0)),"na")</f>
        <v>na</v>
      </c>
      <c r="F174" s="12" t="n">
        <f aca="false">AND(D174&lt;&gt;E174,E174&lt;&gt;"na")</f>
        <v>0</v>
      </c>
      <c r="G174" s="12"/>
      <c r="H174" s="12"/>
      <c r="I174" s="13" t="str">
        <f aca="false">IFERROR(INDEX(LOHHLA!E:E,MATCH($S174,LOHHLA!$B:$B,0)),"na")</f>
        <v>na</v>
      </c>
      <c r="J174" s="13" t="str">
        <f aca="false">IFERROR(INDEX(LOHHLA!F:F,MATCH($S174,LOHHLA!$B:$B,0)),"na")</f>
        <v>na</v>
      </c>
      <c r="K174" s="14" t="n">
        <f aca="false">INDEX(HMFPurity!B:B,MATCH(A174,HMFPurity!A:A,0))</f>
        <v>0.17</v>
      </c>
      <c r="L174" s="15" t="n">
        <f aca="false">INDEX(HMFPurity!F:F,MATCH(A174,HMFPurity!A:A,0))</f>
        <v>4.0689</v>
      </c>
      <c r="M174" s="15" t="str">
        <f aca="false">IFERROR(INDEX(LOHHLA!I:I,MATCH($S174,LOHHLA!$B:$B,0)),"na")</f>
        <v>na</v>
      </c>
      <c r="N174" s="14" t="str">
        <f aca="false">IFERROR(INDEX(LOHHLA!J:J,MATCH($S174,LOHHLA!$B:$B,0)),"na")</f>
        <v>na</v>
      </c>
      <c r="O174" s="16" t="n">
        <f aca="false">COUNTIFS(A:A,A174,W:W,0)</f>
        <v>6</v>
      </c>
      <c r="P174" s="16" t="str">
        <f aca="false">INDEX(LilacQC!D:D,MATCH(A174,LilacQC!C:C,0))</f>
        <v>PASS</v>
      </c>
      <c r="Q174" s="16" t="s">
        <v>148</v>
      </c>
      <c r="R174" s="16" t="s">
        <v>152</v>
      </c>
      <c r="S174" s="17" t="str">
        <f aca="false">A174&amp;MID(X174,1,1)</f>
        <v>CRUK0029_SU_T1-R1C</v>
      </c>
      <c r="T174" s="17" t="str">
        <f aca="false">IFERROR(IF(RIGHT(X174,1)="1",INDEX(LOHHLA!C:C,MATCH(S174,LOHHLA!B:B,0)),INDEX(LOHHLA!D:D,MATCH(S174,LOHHLA!B:B,0))),"HOM")</f>
        <v>HOM</v>
      </c>
      <c r="U174" s="17" t="str">
        <f aca="false">IF(T174="HOM","HOM",UPPER(MID(T174,5,1))&amp;"*"&amp;MID(T174,7,2)&amp;":"&amp;MID(T174,10,2))</f>
        <v>HOM</v>
      </c>
      <c r="V174" s="17" t="s">
        <v>61</v>
      </c>
      <c r="W174" s="17" t="n">
        <f aca="false">U174=V174</f>
        <v>0</v>
      </c>
      <c r="X174" s="16" t="s">
        <v>52</v>
      </c>
      <c r="Y174" s="11" t="s">
        <v>61</v>
      </c>
      <c r="Z174" s="11" t="n">
        <v>2310</v>
      </c>
      <c r="AA174" s="11" t="n">
        <v>231</v>
      </c>
      <c r="AB174" s="11" t="n">
        <v>2079</v>
      </c>
      <c r="AC174" s="11" t="n">
        <v>0</v>
      </c>
      <c r="AD174" s="11" t="n">
        <v>1713</v>
      </c>
      <c r="AE174" s="11" t="n">
        <v>160</v>
      </c>
      <c r="AF174" s="11" t="n">
        <v>1553</v>
      </c>
      <c r="AG174" s="11" t="n">
        <v>0</v>
      </c>
      <c r="AH174" s="11" t="n">
        <v>0</v>
      </c>
      <c r="AI174" s="11" t="n">
        <v>0</v>
      </c>
      <c r="AJ174" s="11" t="n">
        <v>0</v>
      </c>
      <c r="AK174" s="11" t="n">
        <v>0</v>
      </c>
      <c r="AL174" s="15" t="n">
        <v>4.17</v>
      </c>
      <c r="AM174" s="11" t="n">
        <v>0</v>
      </c>
      <c r="AN174" s="11" t="n">
        <v>0</v>
      </c>
      <c r="AO174" s="11" t="n">
        <v>0</v>
      </c>
      <c r="AP174" s="11" t="n">
        <v>0</v>
      </c>
      <c r="AQ174" s="11" t="n">
        <v>0</v>
      </c>
    </row>
    <row r="175" customFormat="false" ht="16" hidden="false" customHeight="false" outlineLevel="0" collapsed="false">
      <c r="A175" s="11" t="s">
        <v>151</v>
      </c>
      <c r="B175" s="11"/>
      <c r="C175" s="11" t="n">
        <f aca="false">AL175&lt;0.5</f>
        <v>0</v>
      </c>
      <c r="D175" s="12" t="n">
        <f aca="false">COUNTIFS(S:S,S175,C:C,1)&gt;0</f>
        <v>0</v>
      </c>
      <c r="E175" s="12" t="str">
        <f aca="false">IFERROR(INDEX(LOHHLA!H:H,MATCH($S175,LOHHLA!$B:$B,0)),"na")</f>
        <v>na</v>
      </c>
      <c r="F175" s="12" t="n">
        <f aca="false">AND(D175&lt;&gt;E175,E175&lt;&gt;"na")</f>
        <v>0</v>
      </c>
      <c r="G175" s="12"/>
      <c r="H175" s="12"/>
      <c r="I175" s="13" t="str">
        <f aca="false">IFERROR(INDEX(LOHHLA!E:E,MATCH($S175,LOHHLA!$B:$B,0)),"na")</f>
        <v>na</v>
      </c>
      <c r="J175" s="13" t="str">
        <f aca="false">IFERROR(INDEX(LOHHLA!F:F,MATCH($S175,LOHHLA!$B:$B,0)),"na")</f>
        <v>na</v>
      </c>
      <c r="K175" s="14" t="n">
        <f aca="false">INDEX(HMFPurity!B:B,MATCH(A175,HMFPurity!A:A,0))</f>
        <v>0.17</v>
      </c>
      <c r="L175" s="15" t="n">
        <f aca="false">INDEX(HMFPurity!F:F,MATCH(A175,HMFPurity!A:A,0))</f>
        <v>4.0689</v>
      </c>
      <c r="M175" s="15" t="str">
        <f aca="false">IFERROR(INDEX(LOHHLA!I:I,MATCH($S175,LOHHLA!$B:$B,0)),"na")</f>
        <v>na</v>
      </c>
      <c r="N175" s="14" t="str">
        <f aca="false">IFERROR(INDEX(LOHHLA!J:J,MATCH($S175,LOHHLA!$B:$B,0)),"na")</f>
        <v>na</v>
      </c>
      <c r="O175" s="16" t="n">
        <f aca="false">COUNTIFS(A:A,A175,W:W,0)</f>
        <v>6</v>
      </c>
      <c r="P175" s="16" t="str">
        <f aca="false">INDEX(LilacQC!D:D,MATCH(A175,LilacQC!C:C,0))</f>
        <v>PASS</v>
      </c>
      <c r="Q175" s="16" t="s">
        <v>148</v>
      </c>
      <c r="R175" s="16" t="s">
        <v>152</v>
      </c>
      <c r="S175" s="17" t="str">
        <f aca="false">A175&amp;MID(X175,1,1)</f>
        <v>CRUK0029_SU_T1-R1C</v>
      </c>
      <c r="T175" s="17" t="str">
        <f aca="false">IFERROR(IF(RIGHT(X175,1)="1",INDEX(LOHHLA!C:C,MATCH(S175,LOHHLA!B:B,0)),INDEX(LOHHLA!D:D,MATCH(S175,LOHHLA!B:B,0))),"HOM")</f>
        <v>HOM</v>
      </c>
      <c r="U175" s="17" t="str">
        <f aca="false">IF(T175="HOM","HOM",UPPER(MID(T175,5,1))&amp;"*"&amp;MID(T175,7,2)&amp;":"&amp;MID(T175,10,2))</f>
        <v>HOM</v>
      </c>
      <c r="V175" s="17" t="s">
        <v>66</v>
      </c>
      <c r="W175" s="17" t="n">
        <f aca="false">U175=V175</f>
        <v>0</v>
      </c>
      <c r="X175" s="16" t="s">
        <v>54</v>
      </c>
      <c r="Y175" s="11" t="s">
        <v>66</v>
      </c>
      <c r="Z175" s="11" t="n">
        <v>2306</v>
      </c>
      <c r="AA175" s="11" t="n">
        <v>228</v>
      </c>
      <c r="AB175" s="11" t="n">
        <v>2078</v>
      </c>
      <c r="AC175" s="11" t="n">
        <v>0</v>
      </c>
      <c r="AD175" s="11" t="n">
        <v>1689</v>
      </c>
      <c r="AE175" s="11" t="n">
        <v>137</v>
      </c>
      <c r="AF175" s="11" t="n">
        <v>1552</v>
      </c>
      <c r="AG175" s="11" t="n">
        <v>0</v>
      </c>
      <c r="AH175" s="11" t="n">
        <v>0</v>
      </c>
      <c r="AI175" s="11" t="n">
        <v>0</v>
      </c>
      <c r="AJ175" s="11" t="n">
        <v>0</v>
      </c>
      <c r="AK175" s="11" t="n">
        <v>0</v>
      </c>
      <c r="AL175" s="15" t="n">
        <v>2.41</v>
      </c>
      <c r="AM175" s="11" t="n">
        <v>0</v>
      </c>
      <c r="AN175" s="11" t="n">
        <v>0</v>
      </c>
      <c r="AO175" s="11" t="n">
        <v>0</v>
      </c>
      <c r="AP175" s="11" t="n">
        <v>0</v>
      </c>
      <c r="AQ175" s="11" t="n">
        <v>0</v>
      </c>
    </row>
    <row r="176" customFormat="false" ht="16" hidden="false" customHeight="false" outlineLevel="0" collapsed="false">
      <c r="A176" s="11" t="s">
        <v>153</v>
      </c>
      <c r="B176" s="11"/>
      <c r="C176" s="11" t="n">
        <f aca="false">AL176&lt;0.5</f>
        <v>0</v>
      </c>
      <c r="D176" s="12" t="n">
        <f aca="false">COUNTIFS(S:S,S176,C:C,1)&gt;0</f>
        <v>0</v>
      </c>
      <c r="E176" s="12" t="n">
        <f aca="false">IFERROR(INDEX(LOHHLA!H:H,MATCH($S176,LOHHLA!$B:$B,0)),"na")</f>
        <v>0</v>
      </c>
      <c r="F176" s="12" t="n">
        <f aca="false">AND(D176&lt;&gt;E176,E176&lt;&gt;"na")</f>
        <v>0</v>
      </c>
      <c r="G176" s="12"/>
      <c r="H176" s="12"/>
      <c r="I176" s="13" t="str">
        <f aca="false">IFERROR(INDEX(LOHHLA!E:E,MATCH($S176,LOHHLA!$B:$B,0)),"na")</f>
        <v>            0.70</v>
      </c>
      <c r="J176" s="13" t="str">
        <f aca="false">IFERROR(INDEX(LOHHLA!F:F,MATCH($S176,LOHHLA!$B:$B,0)),"na")</f>
        <v>            1.12</v>
      </c>
      <c r="K176" s="14" t="n">
        <f aca="false">INDEX(HMFPurity!B:B,MATCH(A176,HMFPurity!A:A,0))</f>
        <v>1</v>
      </c>
      <c r="L176" s="15" t="n">
        <f aca="false">INDEX(HMFPurity!F:F,MATCH(A176,HMFPurity!A:A,0))</f>
        <v>1.98</v>
      </c>
      <c r="M176" s="15" t="n">
        <f aca="false">IFERROR(INDEX(LOHHLA!I:I,MATCH($S176,LOHHLA!$B:$B,0)),"na")</f>
        <v>1.898607733</v>
      </c>
      <c r="N176" s="14" t="n">
        <f aca="false">IFERROR(INDEX(LOHHLA!J:J,MATCH($S176,LOHHLA!$B:$B,0)),"na")</f>
        <v>0.18</v>
      </c>
      <c r="O176" s="16" t="n">
        <f aca="false">COUNTIFS(A:A,A176,W:W,0)</f>
        <v>0</v>
      </c>
      <c r="P176" s="16" t="str">
        <f aca="false">INDEX(LilacQC!D:D,MATCH(A176,LilacQC!C:C,0))</f>
        <v>PASS</v>
      </c>
      <c r="Q176" s="16"/>
      <c r="R176" s="16"/>
      <c r="S176" s="17" t="str">
        <f aca="false">A176&amp;MID(X176,1,1)</f>
        <v>CRUK0030_SU_T2-R1A</v>
      </c>
      <c r="T176" s="17" t="str">
        <f aca="false">IFERROR(IF(RIGHT(X176,1)="1",INDEX(LOHHLA!C:C,MATCH(S176,LOHHLA!B:B,0)),INDEX(LOHHLA!D:D,MATCH(S176,LOHHLA!B:B,0))),"HOM")</f>
        <v>hla_a_02_01_01_01</v>
      </c>
      <c r="U176" s="17" t="str">
        <f aca="false">IF(T176="HOM","HOM",UPPER(MID(T176,5,1))&amp;"*"&amp;MID(T176,7,2)&amp;":"&amp;MID(T176,10,2))</f>
        <v>A*02:01</v>
      </c>
      <c r="V176" s="17" t="s">
        <v>56</v>
      </c>
      <c r="W176" s="17" t="n">
        <f aca="false">U176=V176</f>
        <v>1</v>
      </c>
      <c r="X176" s="16" t="s">
        <v>45</v>
      </c>
      <c r="Y176" s="11" t="s">
        <v>56</v>
      </c>
      <c r="Z176" s="11" t="n">
        <v>2094</v>
      </c>
      <c r="AA176" s="11" t="n">
        <v>1019</v>
      </c>
      <c r="AB176" s="11" t="n">
        <v>1075</v>
      </c>
      <c r="AC176" s="11" t="n">
        <v>0</v>
      </c>
      <c r="AD176" s="11" t="n">
        <v>1965</v>
      </c>
      <c r="AE176" s="11" t="n">
        <v>977</v>
      </c>
      <c r="AF176" s="11" t="n">
        <v>988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5" t="n">
        <v>0.91</v>
      </c>
      <c r="AM176" s="11" t="n">
        <v>0</v>
      </c>
      <c r="AN176" s="11" t="n">
        <v>0</v>
      </c>
      <c r="AO176" s="11" t="n">
        <v>0</v>
      </c>
      <c r="AP176" s="11" t="n">
        <v>0</v>
      </c>
      <c r="AQ176" s="11" t="n">
        <v>0</v>
      </c>
    </row>
    <row r="177" customFormat="false" ht="16" hidden="false" customHeight="false" outlineLevel="0" collapsed="false">
      <c r="A177" s="11" t="s">
        <v>153</v>
      </c>
      <c r="B177" s="11"/>
      <c r="C177" s="11" t="n">
        <f aca="false">AL177&lt;0.5</f>
        <v>0</v>
      </c>
      <c r="D177" s="12" t="n">
        <f aca="false">COUNTIFS(S:S,S177,C:C,1)&gt;0</f>
        <v>0</v>
      </c>
      <c r="E177" s="12" t="n">
        <f aca="false">IFERROR(INDEX(LOHHLA!H:H,MATCH($S177,LOHHLA!$B:$B,0)),"na")</f>
        <v>0</v>
      </c>
      <c r="F177" s="12" t="n">
        <f aca="false">AND(D177&lt;&gt;E177,E177&lt;&gt;"na")</f>
        <v>0</v>
      </c>
      <c r="G177" s="12"/>
      <c r="H177" s="12"/>
      <c r="I177" s="13" t="str">
        <f aca="false">IFERROR(INDEX(LOHHLA!E:E,MATCH($S177,LOHHLA!$B:$B,0)),"na")</f>
        <v>            0.70</v>
      </c>
      <c r="J177" s="13" t="str">
        <f aca="false">IFERROR(INDEX(LOHHLA!F:F,MATCH($S177,LOHHLA!$B:$B,0)),"na")</f>
        <v>            1.12</v>
      </c>
      <c r="K177" s="14" t="n">
        <f aca="false">INDEX(HMFPurity!B:B,MATCH(A177,HMFPurity!A:A,0))</f>
        <v>1</v>
      </c>
      <c r="L177" s="15" t="n">
        <f aca="false">INDEX(HMFPurity!F:F,MATCH(A177,HMFPurity!A:A,0))</f>
        <v>1.98</v>
      </c>
      <c r="M177" s="15" t="n">
        <f aca="false">IFERROR(INDEX(LOHHLA!I:I,MATCH($S177,LOHHLA!$B:$B,0)),"na")</f>
        <v>1.898607733</v>
      </c>
      <c r="N177" s="14" t="n">
        <f aca="false">IFERROR(INDEX(LOHHLA!J:J,MATCH($S177,LOHHLA!$B:$B,0)),"na")</f>
        <v>0.18</v>
      </c>
      <c r="O177" s="16" t="n">
        <f aca="false">COUNTIFS(A:A,A177,W:W,0)</f>
        <v>0</v>
      </c>
      <c r="P177" s="16" t="str">
        <f aca="false">INDEX(LilacQC!D:D,MATCH(A177,LilacQC!C:C,0))</f>
        <v>PASS</v>
      </c>
      <c r="Q177" s="16"/>
      <c r="R177" s="16"/>
      <c r="S177" s="17" t="str">
        <f aca="false">A177&amp;MID(X177,1,1)</f>
        <v>CRUK0030_SU_T2-R1A</v>
      </c>
      <c r="T177" s="17" t="str">
        <f aca="false">IFERROR(IF(RIGHT(X177,1)="1",INDEX(LOHHLA!C:C,MATCH(S177,LOHHLA!B:B,0)),INDEX(LOHHLA!D:D,MATCH(S177,LOHHLA!B:B,0))),"HOM")</f>
        <v>hla_a_24_02_01_01</v>
      </c>
      <c r="U177" s="17" t="str">
        <f aca="false">IF(T177="HOM","HOM",UPPER(MID(T177,5,1))&amp;"*"&amp;MID(T177,7,2)&amp;":"&amp;MID(T177,10,2))</f>
        <v>A*24:02</v>
      </c>
      <c r="V177" s="17" t="s">
        <v>125</v>
      </c>
      <c r="W177" s="17" t="n">
        <f aca="false">U177=V177</f>
        <v>1</v>
      </c>
      <c r="X177" s="16" t="s">
        <v>47</v>
      </c>
      <c r="Y177" s="11" t="s">
        <v>125</v>
      </c>
      <c r="Z177" s="11" t="n">
        <v>2490</v>
      </c>
      <c r="AA177" s="11" t="n">
        <v>1315</v>
      </c>
      <c r="AB177" s="11" t="n">
        <v>1175</v>
      </c>
      <c r="AC177" s="11" t="n">
        <v>0</v>
      </c>
      <c r="AD177" s="11" t="n">
        <v>2356</v>
      </c>
      <c r="AE177" s="11" t="n">
        <v>1260</v>
      </c>
      <c r="AF177" s="11" t="n">
        <v>1096</v>
      </c>
      <c r="AG177" s="11" t="n">
        <v>0</v>
      </c>
      <c r="AH177" s="11" t="n">
        <v>0</v>
      </c>
      <c r="AI177" s="11" t="n">
        <v>0</v>
      </c>
      <c r="AJ177" s="11" t="n">
        <v>0</v>
      </c>
      <c r="AK177" s="11" t="n">
        <v>0</v>
      </c>
      <c r="AL177" s="15" t="n">
        <v>1.1</v>
      </c>
      <c r="AM177" s="11" t="n">
        <v>0</v>
      </c>
      <c r="AN177" s="11" t="n">
        <v>0</v>
      </c>
      <c r="AO177" s="11" t="n">
        <v>0</v>
      </c>
      <c r="AP177" s="11" t="n">
        <v>0</v>
      </c>
      <c r="AQ177" s="11" t="n">
        <v>0</v>
      </c>
    </row>
    <row r="178" customFormat="false" ht="16" hidden="false" customHeight="false" outlineLevel="0" collapsed="false">
      <c r="A178" s="11" t="s">
        <v>153</v>
      </c>
      <c r="B178" s="11"/>
      <c r="C178" s="11" t="n">
        <f aca="false">AL178&lt;0.5</f>
        <v>0</v>
      </c>
      <c r="D178" s="12" t="n">
        <f aca="false">COUNTIFS(S:S,S178,C:C,1)&gt;0</f>
        <v>0</v>
      </c>
      <c r="E178" s="12" t="n">
        <f aca="false">IFERROR(INDEX(LOHHLA!H:H,MATCH($S178,LOHHLA!$B:$B,0)),"na")</f>
        <v>0</v>
      </c>
      <c r="F178" s="12" t="n">
        <f aca="false">AND(D178&lt;&gt;E178,E178&lt;&gt;"na")</f>
        <v>0</v>
      </c>
      <c r="G178" s="12"/>
      <c r="H178" s="12"/>
      <c r="I178" s="13" t="str">
        <f aca="false">IFERROR(INDEX(LOHHLA!E:E,MATCH($S178,LOHHLA!$B:$B,0)),"na")</f>
        <v>            0.95</v>
      </c>
      <c r="J178" s="13" t="str">
        <f aca="false">IFERROR(INDEX(LOHHLA!F:F,MATCH($S178,LOHHLA!$B:$B,0)),"na")</f>
        <v>            0.79</v>
      </c>
      <c r="K178" s="14" t="n">
        <f aca="false">INDEX(HMFPurity!B:B,MATCH(A178,HMFPurity!A:A,0))</f>
        <v>1</v>
      </c>
      <c r="L178" s="15" t="n">
        <f aca="false">INDEX(HMFPurity!F:F,MATCH(A178,HMFPurity!A:A,0))</f>
        <v>1.98</v>
      </c>
      <c r="M178" s="15" t="n">
        <f aca="false">IFERROR(INDEX(LOHHLA!I:I,MATCH($S178,LOHHLA!$B:$B,0)),"na")</f>
        <v>1.898607733</v>
      </c>
      <c r="N178" s="14" t="n">
        <f aca="false">IFERROR(INDEX(LOHHLA!J:J,MATCH($S178,LOHHLA!$B:$B,0)),"na")</f>
        <v>0.18</v>
      </c>
      <c r="O178" s="16" t="n">
        <f aca="false">COUNTIFS(A:A,A178,W:W,0)</f>
        <v>0</v>
      </c>
      <c r="P178" s="16" t="str">
        <f aca="false">INDEX(LilacQC!D:D,MATCH(A178,LilacQC!C:C,0))</f>
        <v>PASS</v>
      </c>
      <c r="Q178" s="16"/>
      <c r="R178" s="16"/>
      <c r="S178" s="17" t="str">
        <f aca="false">A178&amp;MID(X178,1,1)</f>
        <v>CRUK0030_SU_T2-R1B</v>
      </c>
      <c r="T178" s="17" t="str">
        <f aca="false">IFERROR(IF(RIGHT(X178,1)="1",INDEX(LOHHLA!C:C,MATCH(S178,LOHHLA!B:B,0)),INDEX(LOHHLA!D:D,MATCH(S178,LOHHLA!B:B,0))),"HOM")</f>
        <v>hla_b_07_02_01</v>
      </c>
      <c r="U178" s="17" t="str">
        <f aca="false">IF(T178="HOM","HOM",UPPER(MID(T178,5,1))&amp;"*"&amp;MID(T178,7,2)&amp;":"&amp;MID(T178,10,2))</f>
        <v>B*07:02</v>
      </c>
      <c r="V178" s="17" t="s">
        <v>63</v>
      </c>
      <c r="W178" s="17" t="n">
        <f aca="false">U178=V178</f>
        <v>1</v>
      </c>
      <c r="X178" s="16" t="s">
        <v>49</v>
      </c>
      <c r="Y178" s="11" t="s">
        <v>63</v>
      </c>
      <c r="Z178" s="11" t="n">
        <v>2238</v>
      </c>
      <c r="AA178" s="11" t="n">
        <v>860</v>
      </c>
      <c r="AB178" s="11" t="n">
        <v>1378</v>
      </c>
      <c r="AC178" s="11" t="n">
        <v>0</v>
      </c>
      <c r="AD178" s="11" t="n">
        <v>2121</v>
      </c>
      <c r="AE178" s="11" t="n">
        <v>834</v>
      </c>
      <c r="AF178" s="11" t="n">
        <v>1287</v>
      </c>
      <c r="AG178" s="11" t="n">
        <v>0</v>
      </c>
      <c r="AH178" s="11" t="n">
        <v>0</v>
      </c>
      <c r="AI178" s="11" t="n">
        <v>0</v>
      </c>
      <c r="AJ178" s="11" t="n">
        <v>0</v>
      </c>
      <c r="AK178" s="11" t="n">
        <v>0</v>
      </c>
      <c r="AL178" s="15" t="n">
        <v>0.91</v>
      </c>
      <c r="AM178" s="11" t="n">
        <v>0</v>
      </c>
      <c r="AN178" s="11" t="n">
        <v>0</v>
      </c>
      <c r="AO178" s="11" t="n">
        <v>0</v>
      </c>
      <c r="AP178" s="11" t="n">
        <v>0</v>
      </c>
      <c r="AQ178" s="11" t="n">
        <v>0</v>
      </c>
    </row>
    <row r="179" customFormat="false" ht="16" hidden="false" customHeight="false" outlineLevel="0" collapsed="false">
      <c r="A179" s="11" t="s">
        <v>153</v>
      </c>
      <c r="B179" s="11"/>
      <c r="C179" s="11" t="n">
        <f aca="false">AL179&lt;0.5</f>
        <v>0</v>
      </c>
      <c r="D179" s="12" t="n">
        <f aca="false">COUNTIFS(S:S,S179,C:C,1)&gt;0</f>
        <v>0</v>
      </c>
      <c r="E179" s="12" t="n">
        <f aca="false">IFERROR(INDEX(LOHHLA!H:H,MATCH($S179,LOHHLA!$B:$B,0)),"na")</f>
        <v>0</v>
      </c>
      <c r="F179" s="12" t="n">
        <f aca="false">AND(D179&lt;&gt;E179,E179&lt;&gt;"na")</f>
        <v>0</v>
      </c>
      <c r="G179" s="12"/>
      <c r="H179" s="12"/>
      <c r="I179" s="13" t="str">
        <f aca="false">IFERROR(INDEX(LOHHLA!E:E,MATCH($S179,LOHHLA!$B:$B,0)),"na")</f>
        <v>            0.95</v>
      </c>
      <c r="J179" s="13" t="str">
        <f aca="false">IFERROR(INDEX(LOHHLA!F:F,MATCH($S179,LOHHLA!$B:$B,0)),"na")</f>
        <v>            0.79</v>
      </c>
      <c r="K179" s="14" t="n">
        <f aca="false">INDEX(HMFPurity!B:B,MATCH(A179,HMFPurity!A:A,0))</f>
        <v>1</v>
      </c>
      <c r="L179" s="15" t="n">
        <f aca="false">INDEX(HMFPurity!F:F,MATCH(A179,HMFPurity!A:A,0))</f>
        <v>1.98</v>
      </c>
      <c r="M179" s="15" t="n">
        <f aca="false">IFERROR(INDEX(LOHHLA!I:I,MATCH($S179,LOHHLA!$B:$B,0)),"na")</f>
        <v>1.898607733</v>
      </c>
      <c r="N179" s="14" t="n">
        <f aca="false">IFERROR(INDEX(LOHHLA!J:J,MATCH($S179,LOHHLA!$B:$B,0)),"na")</f>
        <v>0.18</v>
      </c>
      <c r="O179" s="16" t="n">
        <f aca="false">COUNTIFS(A:A,A179,W:W,0)</f>
        <v>0</v>
      </c>
      <c r="P179" s="16" t="str">
        <f aca="false">INDEX(LilacQC!D:D,MATCH(A179,LilacQC!C:C,0))</f>
        <v>PASS</v>
      </c>
      <c r="Q179" s="16"/>
      <c r="R179" s="16"/>
      <c r="S179" s="17" t="str">
        <f aca="false">A179&amp;MID(X179,1,1)</f>
        <v>CRUK0030_SU_T2-R1B</v>
      </c>
      <c r="T179" s="17" t="str">
        <f aca="false">IFERROR(IF(RIGHT(X179,1)="1",INDEX(LOHHLA!C:C,MATCH(S179,LOHHLA!B:B,0)),INDEX(LOHHLA!D:D,MATCH(S179,LOHHLA!B:B,0))),"HOM")</f>
        <v>hla_b_40_01_02</v>
      </c>
      <c r="U179" s="17" t="str">
        <f aca="false">IF(T179="HOM","HOM",UPPER(MID(T179,5,1))&amp;"*"&amp;MID(T179,7,2)&amp;":"&amp;MID(T179,10,2))</f>
        <v>B*40:01</v>
      </c>
      <c r="V179" s="17" t="s">
        <v>91</v>
      </c>
      <c r="W179" s="17" t="n">
        <f aca="false">U179=V179</f>
        <v>1</v>
      </c>
      <c r="X179" s="16" t="s">
        <v>51</v>
      </c>
      <c r="Y179" s="11" t="s">
        <v>91</v>
      </c>
      <c r="Z179" s="11" t="n">
        <v>2098</v>
      </c>
      <c r="AA179" s="11" t="n">
        <v>744</v>
      </c>
      <c r="AB179" s="11" t="n">
        <v>1354</v>
      </c>
      <c r="AC179" s="11" t="n">
        <v>0</v>
      </c>
      <c r="AD179" s="11" t="n">
        <v>2025</v>
      </c>
      <c r="AE179" s="11" t="n">
        <v>748</v>
      </c>
      <c r="AF179" s="11" t="n">
        <v>1277</v>
      </c>
      <c r="AG179" s="11" t="n">
        <v>0</v>
      </c>
      <c r="AH179" s="11" t="n">
        <v>0</v>
      </c>
      <c r="AI179" s="11" t="n">
        <v>0</v>
      </c>
      <c r="AJ179" s="11" t="n">
        <v>0</v>
      </c>
      <c r="AK179" s="11" t="n">
        <v>0</v>
      </c>
      <c r="AL179" s="15" t="n">
        <v>1.1</v>
      </c>
      <c r="AM179" s="11" t="n">
        <v>0</v>
      </c>
      <c r="AN179" s="11" t="n">
        <v>0</v>
      </c>
      <c r="AO179" s="11" t="n">
        <v>0</v>
      </c>
      <c r="AP179" s="11" t="n">
        <v>0</v>
      </c>
      <c r="AQ179" s="11" t="n">
        <v>0</v>
      </c>
    </row>
    <row r="180" customFormat="false" ht="16" hidden="false" customHeight="false" outlineLevel="0" collapsed="false">
      <c r="A180" s="11" t="s">
        <v>153</v>
      </c>
      <c r="B180" s="11"/>
      <c r="C180" s="11" t="n">
        <f aca="false">AL180&lt;0.5</f>
        <v>0</v>
      </c>
      <c r="D180" s="12" t="n">
        <f aca="false">COUNTIFS(S:S,S180,C:C,1)&gt;0</f>
        <v>0</v>
      </c>
      <c r="E180" s="12" t="n">
        <f aca="false">IFERROR(INDEX(LOHHLA!H:H,MATCH($S180,LOHHLA!$B:$B,0)),"na")</f>
        <v>0</v>
      </c>
      <c r="F180" s="12" t="n">
        <f aca="false">AND(D180&lt;&gt;E180,E180&lt;&gt;"na")</f>
        <v>0</v>
      </c>
      <c r="G180" s="12"/>
      <c r="H180" s="12"/>
      <c r="I180" s="13" t="str">
        <f aca="false">IFERROR(INDEX(LOHHLA!E:E,MATCH($S180,LOHHLA!$B:$B,0)),"na")</f>
        <v>            0.31</v>
      </c>
      <c r="J180" s="13" t="str">
        <f aca="false">IFERROR(INDEX(LOHHLA!F:F,MATCH($S180,LOHHLA!$B:$B,0)),"na")</f>
        <v>            0.92</v>
      </c>
      <c r="K180" s="14" t="n">
        <f aca="false">INDEX(HMFPurity!B:B,MATCH(A180,HMFPurity!A:A,0))</f>
        <v>1</v>
      </c>
      <c r="L180" s="15" t="n">
        <f aca="false">INDEX(HMFPurity!F:F,MATCH(A180,HMFPurity!A:A,0))</f>
        <v>1.98</v>
      </c>
      <c r="M180" s="15" t="n">
        <f aca="false">IFERROR(INDEX(LOHHLA!I:I,MATCH($S180,LOHHLA!$B:$B,0)),"na")</f>
        <v>1.898607733</v>
      </c>
      <c r="N180" s="14" t="n">
        <f aca="false">IFERROR(INDEX(LOHHLA!J:J,MATCH($S180,LOHHLA!$B:$B,0)),"na")</f>
        <v>0.18</v>
      </c>
      <c r="O180" s="16" t="n">
        <f aca="false">COUNTIFS(A:A,A180,W:W,0)</f>
        <v>0</v>
      </c>
      <c r="P180" s="16" t="str">
        <f aca="false">INDEX(LilacQC!D:D,MATCH(A180,LilacQC!C:C,0))</f>
        <v>PASS</v>
      </c>
      <c r="Q180" s="16"/>
      <c r="R180" s="16"/>
      <c r="S180" s="17" t="str">
        <f aca="false">A180&amp;MID(X180,1,1)</f>
        <v>CRUK0030_SU_T2-R1C</v>
      </c>
      <c r="T180" s="17" t="str">
        <f aca="false">IFERROR(IF(RIGHT(X180,1)="1",INDEX(LOHHLA!C:C,MATCH(S180,LOHHLA!B:B,0)),INDEX(LOHHLA!D:D,MATCH(S180,LOHHLA!B:B,0))),"HOM")</f>
        <v>hla_c_03_04_01_01</v>
      </c>
      <c r="U180" s="17" t="str">
        <f aca="false">IF(T180="HOM","HOM",UPPER(MID(T180,5,1))&amp;"*"&amp;MID(T180,7,2)&amp;":"&amp;MID(T180,10,2))</f>
        <v>C*03:04</v>
      </c>
      <c r="V180" s="17" t="s">
        <v>93</v>
      </c>
      <c r="W180" s="17" t="n">
        <f aca="false">U180=V180</f>
        <v>1</v>
      </c>
      <c r="X180" s="16" t="s">
        <v>52</v>
      </c>
      <c r="Y180" s="11" t="s">
        <v>93</v>
      </c>
      <c r="Z180" s="11" t="n">
        <v>1885</v>
      </c>
      <c r="AA180" s="11" t="n">
        <v>1369</v>
      </c>
      <c r="AB180" s="11" t="n">
        <v>516</v>
      </c>
      <c r="AC180" s="11" t="n">
        <v>0</v>
      </c>
      <c r="AD180" s="11" t="n">
        <v>1752</v>
      </c>
      <c r="AE180" s="11" t="n">
        <v>1284</v>
      </c>
      <c r="AF180" s="11" t="n">
        <v>468</v>
      </c>
      <c r="AG180" s="11" t="n">
        <v>0</v>
      </c>
      <c r="AH180" s="11" t="n">
        <v>0</v>
      </c>
      <c r="AI180" s="11" t="n">
        <v>0</v>
      </c>
      <c r="AJ180" s="11" t="n">
        <v>0</v>
      </c>
      <c r="AK180" s="11" t="n">
        <v>0</v>
      </c>
      <c r="AL180" s="15" t="n">
        <v>1.1</v>
      </c>
      <c r="AM180" s="11" t="n">
        <v>0</v>
      </c>
      <c r="AN180" s="11" t="n">
        <v>0</v>
      </c>
      <c r="AO180" s="11" t="n">
        <v>0</v>
      </c>
      <c r="AP180" s="11" t="n">
        <v>0</v>
      </c>
      <c r="AQ180" s="11" t="n">
        <v>0</v>
      </c>
    </row>
    <row r="181" customFormat="false" ht="16" hidden="false" customHeight="false" outlineLevel="0" collapsed="false">
      <c r="A181" s="11" t="s">
        <v>153</v>
      </c>
      <c r="B181" s="11"/>
      <c r="C181" s="11" t="n">
        <f aca="false">AL181&lt;0.5</f>
        <v>0</v>
      </c>
      <c r="D181" s="12" t="n">
        <f aca="false">COUNTIFS(S:S,S181,C:C,1)&gt;0</f>
        <v>0</v>
      </c>
      <c r="E181" s="12" t="n">
        <f aca="false">IFERROR(INDEX(LOHHLA!H:H,MATCH($S181,LOHHLA!$B:$B,0)),"na")</f>
        <v>0</v>
      </c>
      <c r="F181" s="12" t="n">
        <f aca="false">AND(D181&lt;&gt;E181,E181&lt;&gt;"na")</f>
        <v>0</v>
      </c>
      <c r="G181" s="12"/>
      <c r="H181" s="12"/>
      <c r="I181" s="13" t="str">
        <f aca="false">IFERROR(INDEX(LOHHLA!E:E,MATCH($S181,LOHHLA!$B:$B,0)),"na")</f>
        <v>            0.31</v>
      </c>
      <c r="J181" s="13" t="str">
        <f aca="false">IFERROR(INDEX(LOHHLA!F:F,MATCH($S181,LOHHLA!$B:$B,0)),"na")</f>
        <v>            0.92</v>
      </c>
      <c r="K181" s="14" t="n">
        <f aca="false">INDEX(HMFPurity!B:B,MATCH(A181,HMFPurity!A:A,0))</f>
        <v>1</v>
      </c>
      <c r="L181" s="15" t="n">
        <f aca="false">INDEX(HMFPurity!F:F,MATCH(A181,HMFPurity!A:A,0))</f>
        <v>1.98</v>
      </c>
      <c r="M181" s="15" t="n">
        <f aca="false">IFERROR(INDEX(LOHHLA!I:I,MATCH($S181,LOHHLA!$B:$B,0)),"na")</f>
        <v>1.898607733</v>
      </c>
      <c r="N181" s="14" t="n">
        <f aca="false">IFERROR(INDEX(LOHHLA!J:J,MATCH($S181,LOHHLA!$B:$B,0)),"na")</f>
        <v>0.18</v>
      </c>
      <c r="O181" s="16" t="n">
        <f aca="false">COUNTIFS(A:A,A181,W:W,0)</f>
        <v>0</v>
      </c>
      <c r="P181" s="16" t="str">
        <f aca="false">INDEX(LilacQC!D:D,MATCH(A181,LilacQC!C:C,0))</f>
        <v>PASS</v>
      </c>
      <c r="Q181" s="16"/>
      <c r="R181" s="16"/>
      <c r="S181" s="17" t="str">
        <f aca="false">A181&amp;MID(X181,1,1)</f>
        <v>CRUK0030_SU_T2-R1C</v>
      </c>
      <c r="T181" s="17" t="str">
        <f aca="false">IFERROR(IF(RIGHT(X181,1)="1",INDEX(LOHHLA!C:C,MATCH(S181,LOHHLA!B:B,0)),INDEX(LOHHLA!D:D,MATCH(S181,LOHHLA!B:B,0))),"HOM")</f>
        <v>hla_c_07_02_01_03</v>
      </c>
      <c r="U181" s="17" t="str">
        <f aca="false">IF(T181="HOM","HOM",UPPER(MID(T181,5,1))&amp;"*"&amp;MID(T181,7,2)&amp;":"&amp;MID(T181,10,2))</f>
        <v>C*07:02</v>
      </c>
      <c r="V181" s="17" t="s">
        <v>66</v>
      </c>
      <c r="W181" s="17" t="n">
        <f aca="false">U181=V181</f>
        <v>1</v>
      </c>
      <c r="X181" s="16" t="s">
        <v>54</v>
      </c>
      <c r="Y181" s="11" t="s">
        <v>66</v>
      </c>
      <c r="Z181" s="11" t="n">
        <v>2236</v>
      </c>
      <c r="AA181" s="11" t="n">
        <v>1687</v>
      </c>
      <c r="AB181" s="11" t="n">
        <v>549</v>
      </c>
      <c r="AC181" s="11" t="n">
        <v>0</v>
      </c>
      <c r="AD181" s="11" t="n">
        <v>2055</v>
      </c>
      <c r="AE181" s="11" t="n">
        <v>1560</v>
      </c>
      <c r="AF181" s="11" t="n">
        <v>495</v>
      </c>
      <c r="AG181" s="11" t="n">
        <v>0</v>
      </c>
      <c r="AH181" s="11" t="n">
        <v>0</v>
      </c>
      <c r="AI181" s="11" t="n">
        <v>0</v>
      </c>
      <c r="AJ181" s="11" t="n">
        <v>0</v>
      </c>
      <c r="AK181" s="11" t="n">
        <v>0</v>
      </c>
      <c r="AL181" s="15" t="n">
        <v>0.91</v>
      </c>
      <c r="AM181" s="11" t="n">
        <v>0</v>
      </c>
      <c r="AN181" s="11" t="n">
        <v>0</v>
      </c>
      <c r="AO181" s="11" t="n">
        <v>0</v>
      </c>
      <c r="AP181" s="11" t="n">
        <v>0</v>
      </c>
      <c r="AQ181" s="11" t="n">
        <v>0</v>
      </c>
    </row>
    <row r="182" customFormat="false" ht="16" hidden="false" customHeight="false" outlineLevel="0" collapsed="false">
      <c r="A182" s="11" t="s">
        <v>154</v>
      </c>
      <c r="B182" s="11"/>
      <c r="C182" s="11" t="n">
        <f aca="false">AL182&lt;0.5</f>
        <v>0</v>
      </c>
      <c r="D182" s="12" t="n">
        <f aca="false">COUNTIFS(S:S,S182,C:C,1)&gt;0</f>
        <v>0</v>
      </c>
      <c r="E182" s="12" t="n">
        <f aca="false">IFERROR(INDEX(LOHHLA!H:H,MATCH($S182,LOHHLA!$B:$B,0)),"na")</f>
        <v>0</v>
      </c>
      <c r="F182" s="12" t="n">
        <f aca="false">AND(D182&lt;&gt;E182,E182&lt;&gt;"na")</f>
        <v>0</v>
      </c>
      <c r="G182" s="12"/>
      <c r="H182" s="12"/>
      <c r="I182" s="13" t="str">
        <f aca="false">IFERROR(INDEX(LOHHLA!E:E,MATCH($S182,LOHHLA!$B:$B,0)),"na")</f>
        <v>            1.60</v>
      </c>
      <c r="J182" s="13" t="str">
        <f aca="false">IFERROR(INDEX(LOHHLA!F:F,MATCH($S182,LOHHLA!$B:$B,0)),"na")</f>
        <v>            2.20</v>
      </c>
      <c r="K182" s="14" t="n">
        <f aca="false">INDEX(HMFPurity!B:B,MATCH(A182,HMFPurity!A:A,0))</f>
        <v>0.74</v>
      </c>
      <c r="L182" s="15" t="n">
        <f aca="false">INDEX(HMFPurity!F:F,MATCH(A182,HMFPurity!A:A,0))</f>
        <v>1.6606</v>
      </c>
      <c r="M182" s="15" t="n">
        <f aca="false">IFERROR(INDEX(LOHHLA!I:I,MATCH($S182,LOHHLA!$B:$B,0)),"na")</f>
        <v>3.1775675</v>
      </c>
      <c r="N182" s="14" t="n">
        <f aca="false">IFERROR(INDEX(LOHHLA!J:J,MATCH($S182,LOHHLA!$B:$B,0)),"na")</f>
        <v>0.58</v>
      </c>
      <c r="O182" s="16" t="n">
        <f aca="false">COUNTIFS(A:A,A182,W:W,0)</f>
        <v>0</v>
      </c>
      <c r="P182" s="16" t="str">
        <f aca="false">INDEX(LilacQC!D:D,MATCH(A182,LilacQC!C:C,0))</f>
        <v>PASS</v>
      </c>
      <c r="Q182" s="16"/>
      <c r="R182" s="16"/>
      <c r="S182" s="17" t="str">
        <f aca="false">A182&amp;MID(X182,1,1)</f>
        <v>CRUK0031_SU_T1-R1A</v>
      </c>
      <c r="T182" s="17" t="str">
        <f aca="false">IFERROR(IF(RIGHT(X182,1)="1",INDEX(LOHHLA!C:C,MATCH(S182,LOHHLA!B:B,0)),INDEX(LOHHLA!D:D,MATCH(S182,LOHHLA!B:B,0))),"HOM")</f>
        <v>hla_a_03_01_01_01</v>
      </c>
      <c r="U182" s="17" t="str">
        <f aca="false">IF(T182="HOM","HOM",UPPER(MID(T182,5,1))&amp;"*"&amp;MID(T182,7,2)&amp;":"&amp;MID(T182,10,2))</f>
        <v>A*03:01</v>
      </c>
      <c r="V182" s="17" t="s">
        <v>86</v>
      </c>
      <c r="W182" s="17" t="n">
        <f aca="false">U182=V182</f>
        <v>1</v>
      </c>
      <c r="X182" s="16" t="s">
        <v>45</v>
      </c>
      <c r="Y182" s="11" t="s">
        <v>86</v>
      </c>
      <c r="Z182" s="11" t="n">
        <v>2635</v>
      </c>
      <c r="AA182" s="11" t="n">
        <v>498</v>
      </c>
      <c r="AB182" s="11" t="n">
        <v>2137</v>
      </c>
      <c r="AC182" s="11" t="n">
        <v>0</v>
      </c>
      <c r="AD182" s="11" t="n">
        <v>4374</v>
      </c>
      <c r="AE182" s="11" t="n">
        <v>727</v>
      </c>
      <c r="AF182" s="11" t="n">
        <v>3647</v>
      </c>
      <c r="AG182" s="11" t="n">
        <v>0</v>
      </c>
      <c r="AH182" s="11" t="n">
        <v>0</v>
      </c>
      <c r="AI182" s="11" t="n">
        <v>0</v>
      </c>
      <c r="AJ182" s="11" t="n">
        <v>0</v>
      </c>
      <c r="AK182" s="11" t="n">
        <v>0</v>
      </c>
      <c r="AL182" s="15" t="n">
        <v>0.93</v>
      </c>
      <c r="AM182" s="11" t="n">
        <v>0</v>
      </c>
      <c r="AN182" s="11" t="n">
        <v>0</v>
      </c>
      <c r="AO182" s="11" t="n">
        <v>0</v>
      </c>
      <c r="AP182" s="11" t="n">
        <v>0</v>
      </c>
      <c r="AQ182" s="11" t="n">
        <v>0</v>
      </c>
    </row>
    <row r="183" customFormat="false" ht="16" hidden="false" customHeight="false" outlineLevel="0" collapsed="false">
      <c r="A183" s="11" t="s">
        <v>154</v>
      </c>
      <c r="B183" s="11"/>
      <c r="C183" s="11" t="n">
        <f aca="false">AL183&lt;0.5</f>
        <v>0</v>
      </c>
      <c r="D183" s="12" t="n">
        <f aca="false">COUNTIFS(S:S,S183,C:C,1)&gt;0</f>
        <v>0</v>
      </c>
      <c r="E183" s="12" t="n">
        <f aca="false">IFERROR(INDEX(LOHHLA!H:H,MATCH($S183,LOHHLA!$B:$B,0)),"na")</f>
        <v>0</v>
      </c>
      <c r="F183" s="12" t="n">
        <f aca="false">AND(D183&lt;&gt;E183,E183&lt;&gt;"na")</f>
        <v>0</v>
      </c>
      <c r="G183" s="12"/>
      <c r="H183" s="12"/>
      <c r="I183" s="13" t="str">
        <f aca="false">IFERROR(INDEX(LOHHLA!E:E,MATCH($S183,LOHHLA!$B:$B,0)),"na")</f>
        <v>            1.60</v>
      </c>
      <c r="J183" s="13" t="str">
        <f aca="false">IFERROR(INDEX(LOHHLA!F:F,MATCH($S183,LOHHLA!$B:$B,0)),"na")</f>
        <v>            2.20</v>
      </c>
      <c r="K183" s="14" t="n">
        <f aca="false">INDEX(HMFPurity!B:B,MATCH(A183,HMFPurity!A:A,0))</f>
        <v>0.74</v>
      </c>
      <c r="L183" s="15" t="n">
        <f aca="false">INDEX(HMFPurity!F:F,MATCH(A183,HMFPurity!A:A,0))</f>
        <v>1.6606</v>
      </c>
      <c r="M183" s="15" t="n">
        <f aca="false">IFERROR(INDEX(LOHHLA!I:I,MATCH($S183,LOHHLA!$B:$B,0)),"na")</f>
        <v>3.1775675</v>
      </c>
      <c r="N183" s="14" t="n">
        <f aca="false">IFERROR(INDEX(LOHHLA!J:J,MATCH($S183,LOHHLA!$B:$B,0)),"na")</f>
        <v>0.58</v>
      </c>
      <c r="O183" s="16" t="n">
        <f aca="false">COUNTIFS(A:A,A183,W:W,0)</f>
        <v>0</v>
      </c>
      <c r="P183" s="16" t="str">
        <f aca="false">INDEX(LilacQC!D:D,MATCH(A183,LilacQC!C:C,0))</f>
        <v>PASS</v>
      </c>
      <c r="Q183" s="16"/>
      <c r="R183" s="16"/>
      <c r="S183" s="17" t="str">
        <f aca="false">A183&amp;MID(X183,1,1)</f>
        <v>CRUK0031_SU_T1-R1A</v>
      </c>
      <c r="T183" s="17" t="str">
        <f aca="false">IFERROR(IF(RIGHT(X183,1)="1",INDEX(LOHHLA!C:C,MATCH(S183,LOHHLA!B:B,0)),INDEX(LOHHLA!D:D,MATCH(S183,LOHHLA!B:B,0))),"HOM")</f>
        <v>hla_a_30_02_01</v>
      </c>
      <c r="U183" s="17" t="str">
        <f aca="false">IF(T183="HOM","HOM",UPPER(MID(T183,5,1))&amp;"*"&amp;MID(T183,7,2)&amp;":"&amp;MID(T183,10,2))</f>
        <v>A*30:02</v>
      </c>
      <c r="V183" s="17" t="s">
        <v>155</v>
      </c>
      <c r="W183" s="17" t="n">
        <f aca="false">U183=V183</f>
        <v>1</v>
      </c>
      <c r="X183" s="16" t="s">
        <v>47</v>
      </c>
      <c r="Y183" s="11" t="s">
        <v>155</v>
      </c>
      <c r="Z183" s="11" t="n">
        <v>2583</v>
      </c>
      <c r="AA183" s="11" t="n">
        <v>445</v>
      </c>
      <c r="AB183" s="11" t="n">
        <v>2138</v>
      </c>
      <c r="AC183" s="11" t="n">
        <v>0</v>
      </c>
      <c r="AD183" s="11" t="n">
        <v>4632</v>
      </c>
      <c r="AE183" s="11" t="n">
        <v>976</v>
      </c>
      <c r="AF183" s="11" t="n">
        <v>3656</v>
      </c>
      <c r="AG183" s="11" t="n">
        <v>0</v>
      </c>
      <c r="AH183" s="11" t="n">
        <v>0</v>
      </c>
      <c r="AI183" s="11" t="n">
        <v>0</v>
      </c>
      <c r="AJ183" s="11" t="n">
        <v>0</v>
      </c>
      <c r="AK183" s="11" t="n">
        <v>0</v>
      </c>
      <c r="AL183" s="15" t="n">
        <v>1.44</v>
      </c>
      <c r="AM183" s="11" t="n">
        <v>0</v>
      </c>
      <c r="AN183" s="11" t="n">
        <v>0</v>
      </c>
      <c r="AO183" s="11" t="n">
        <v>0</v>
      </c>
      <c r="AP183" s="11" t="n">
        <v>0</v>
      </c>
      <c r="AQ183" s="11" t="n">
        <v>0</v>
      </c>
    </row>
    <row r="184" customFormat="false" ht="16" hidden="false" customHeight="false" outlineLevel="0" collapsed="false">
      <c r="A184" s="11" t="s">
        <v>154</v>
      </c>
      <c r="B184" s="11"/>
      <c r="C184" s="11" t="n">
        <f aca="false">AL184&lt;0.5</f>
        <v>0</v>
      </c>
      <c r="D184" s="12" t="n">
        <f aca="false">COUNTIFS(S:S,S184,C:C,1)&gt;0</f>
        <v>0</v>
      </c>
      <c r="E184" s="12" t="n">
        <f aca="false">IFERROR(INDEX(LOHHLA!H:H,MATCH($S184,LOHHLA!$B:$B,0)),"na")</f>
        <v>0</v>
      </c>
      <c r="F184" s="12" t="n">
        <f aca="false">AND(D184&lt;&gt;E184,E184&lt;&gt;"na")</f>
        <v>0</v>
      </c>
      <c r="G184" s="12"/>
      <c r="H184" s="12"/>
      <c r="I184" s="13" t="str">
        <f aca="false">IFERROR(INDEX(LOHHLA!E:E,MATCH($S184,LOHHLA!$B:$B,0)),"na")</f>
        <v>            2.39</v>
      </c>
      <c r="J184" s="13" t="str">
        <f aca="false">IFERROR(INDEX(LOHHLA!F:F,MATCH($S184,LOHHLA!$B:$B,0)),"na")</f>
        <v>            1.71</v>
      </c>
      <c r="K184" s="14" t="n">
        <f aca="false">INDEX(HMFPurity!B:B,MATCH(A184,HMFPurity!A:A,0))</f>
        <v>0.74</v>
      </c>
      <c r="L184" s="15" t="n">
        <f aca="false">INDEX(HMFPurity!F:F,MATCH(A184,HMFPurity!A:A,0))</f>
        <v>1.6606</v>
      </c>
      <c r="M184" s="15" t="n">
        <f aca="false">IFERROR(INDEX(LOHHLA!I:I,MATCH($S184,LOHHLA!$B:$B,0)),"na")</f>
        <v>3.1775675</v>
      </c>
      <c r="N184" s="14" t="n">
        <f aca="false">IFERROR(INDEX(LOHHLA!J:J,MATCH($S184,LOHHLA!$B:$B,0)),"na")</f>
        <v>0.58</v>
      </c>
      <c r="O184" s="16" t="n">
        <f aca="false">COUNTIFS(A:A,A184,W:W,0)</f>
        <v>0</v>
      </c>
      <c r="P184" s="16" t="str">
        <f aca="false">INDEX(LilacQC!D:D,MATCH(A184,LilacQC!C:C,0))</f>
        <v>PASS</v>
      </c>
      <c r="Q184" s="16"/>
      <c r="R184" s="16"/>
      <c r="S184" s="17" t="str">
        <f aca="false">A184&amp;MID(X184,1,1)</f>
        <v>CRUK0031_SU_T1-R1B</v>
      </c>
      <c r="T184" s="17" t="str">
        <f aca="false">IFERROR(IF(RIGHT(X184,1)="1",INDEX(LOHHLA!C:C,MATCH(S184,LOHHLA!B:B,0)),INDEX(LOHHLA!D:D,MATCH(S184,LOHHLA!B:B,0))),"HOM")</f>
        <v>hla_b_35_01_01_01</v>
      </c>
      <c r="U184" s="17" t="str">
        <f aca="false">IF(T184="HOM","HOM",UPPER(MID(T184,5,1))&amp;"*"&amp;MID(T184,7,2)&amp;":"&amp;MID(T184,10,2))</f>
        <v>B*35:01</v>
      </c>
      <c r="V184" s="17" t="s">
        <v>64</v>
      </c>
      <c r="W184" s="17" t="n">
        <f aca="false">U184=V184</f>
        <v>1</v>
      </c>
      <c r="X184" s="16" t="s">
        <v>49</v>
      </c>
      <c r="Y184" s="11" t="s">
        <v>64</v>
      </c>
      <c r="Z184" s="11" t="n">
        <v>2302</v>
      </c>
      <c r="AA184" s="11" t="n">
        <v>1609</v>
      </c>
      <c r="AB184" s="11" t="n">
        <v>693</v>
      </c>
      <c r="AC184" s="11" t="n">
        <v>0</v>
      </c>
      <c r="AD184" s="11" t="n">
        <v>4485</v>
      </c>
      <c r="AE184" s="11" t="n">
        <v>3183</v>
      </c>
      <c r="AF184" s="11" t="n">
        <v>1302</v>
      </c>
      <c r="AG184" s="11" t="n">
        <v>0</v>
      </c>
      <c r="AH184" s="11" t="n">
        <v>0</v>
      </c>
      <c r="AI184" s="11" t="n">
        <v>0</v>
      </c>
      <c r="AJ184" s="11" t="n">
        <v>0</v>
      </c>
      <c r="AK184" s="11" t="n">
        <v>0</v>
      </c>
      <c r="AL184" s="15" t="n">
        <v>1.44</v>
      </c>
      <c r="AM184" s="11" t="n">
        <v>0</v>
      </c>
      <c r="AN184" s="11" t="n">
        <v>0</v>
      </c>
      <c r="AO184" s="11" t="n">
        <v>0</v>
      </c>
      <c r="AP184" s="11" t="n">
        <v>0</v>
      </c>
      <c r="AQ184" s="11" t="n">
        <v>0</v>
      </c>
    </row>
    <row r="185" customFormat="false" ht="16" hidden="false" customHeight="false" outlineLevel="0" collapsed="false">
      <c r="A185" s="11" t="s">
        <v>154</v>
      </c>
      <c r="B185" s="11"/>
      <c r="C185" s="11" t="n">
        <f aca="false">AL185&lt;0.5</f>
        <v>0</v>
      </c>
      <c r="D185" s="12" t="n">
        <f aca="false">COUNTIFS(S:S,S185,C:C,1)&gt;0</f>
        <v>0</v>
      </c>
      <c r="E185" s="12" t="n">
        <f aca="false">IFERROR(INDEX(LOHHLA!H:H,MATCH($S185,LOHHLA!$B:$B,0)),"na")</f>
        <v>0</v>
      </c>
      <c r="F185" s="12" t="n">
        <f aca="false">AND(D185&lt;&gt;E185,E185&lt;&gt;"na")</f>
        <v>0</v>
      </c>
      <c r="G185" s="12"/>
      <c r="H185" s="12"/>
      <c r="I185" s="13" t="str">
        <f aca="false">IFERROR(INDEX(LOHHLA!E:E,MATCH($S185,LOHHLA!$B:$B,0)),"na")</f>
        <v>            2.39</v>
      </c>
      <c r="J185" s="13" t="str">
        <f aca="false">IFERROR(INDEX(LOHHLA!F:F,MATCH($S185,LOHHLA!$B:$B,0)),"na")</f>
        <v>            1.71</v>
      </c>
      <c r="K185" s="14" t="n">
        <f aca="false">INDEX(HMFPurity!B:B,MATCH(A185,HMFPurity!A:A,0))</f>
        <v>0.74</v>
      </c>
      <c r="L185" s="15" t="n">
        <f aca="false">INDEX(HMFPurity!F:F,MATCH(A185,HMFPurity!A:A,0))</f>
        <v>1.6606</v>
      </c>
      <c r="M185" s="15" t="n">
        <f aca="false">IFERROR(INDEX(LOHHLA!I:I,MATCH($S185,LOHHLA!$B:$B,0)),"na")</f>
        <v>3.1775675</v>
      </c>
      <c r="N185" s="14" t="n">
        <f aca="false">IFERROR(INDEX(LOHHLA!J:J,MATCH($S185,LOHHLA!$B:$B,0)),"na")</f>
        <v>0.58</v>
      </c>
      <c r="O185" s="16" t="n">
        <f aca="false">COUNTIFS(A:A,A185,W:W,0)</f>
        <v>0</v>
      </c>
      <c r="P185" s="16" t="str">
        <f aca="false">INDEX(LilacQC!D:D,MATCH(A185,LilacQC!C:C,0))</f>
        <v>PASS</v>
      </c>
      <c r="Q185" s="16"/>
      <c r="R185" s="16"/>
      <c r="S185" s="17" t="str">
        <f aca="false">A185&amp;MID(X185,1,1)</f>
        <v>CRUK0031_SU_T1-R1B</v>
      </c>
      <c r="T185" s="17" t="str">
        <f aca="false">IFERROR(IF(RIGHT(X185,1)="1",INDEX(LOHHLA!C:C,MATCH(S185,LOHHLA!B:B,0)),INDEX(LOHHLA!D:D,MATCH(S185,LOHHLA!B:B,0))),"HOM")</f>
        <v>hla_b_44_03_01</v>
      </c>
      <c r="U185" s="17" t="str">
        <f aca="false">IF(T185="HOM","HOM",UPPER(MID(T185,5,1))&amp;"*"&amp;MID(T185,7,2)&amp;":"&amp;MID(T185,10,2))</f>
        <v>B*44:03</v>
      </c>
      <c r="V185" s="17" t="s">
        <v>50</v>
      </c>
      <c r="W185" s="17" t="n">
        <f aca="false">U185=V185</f>
        <v>1</v>
      </c>
      <c r="X185" s="16" t="s">
        <v>51</v>
      </c>
      <c r="Y185" s="11" t="s">
        <v>50</v>
      </c>
      <c r="Z185" s="11" t="n">
        <v>2206</v>
      </c>
      <c r="AA185" s="11" t="n">
        <v>1548</v>
      </c>
      <c r="AB185" s="11" t="n">
        <v>658</v>
      </c>
      <c r="AC185" s="11" t="n">
        <v>0</v>
      </c>
      <c r="AD185" s="11" t="n">
        <v>3761</v>
      </c>
      <c r="AE185" s="11" t="n">
        <v>2529</v>
      </c>
      <c r="AF185" s="11" t="n">
        <v>1232</v>
      </c>
      <c r="AG185" s="11" t="n">
        <v>0</v>
      </c>
      <c r="AH185" s="11" t="n">
        <v>0</v>
      </c>
      <c r="AI185" s="11" t="n">
        <v>0</v>
      </c>
      <c r="AJ185" s="11" t="n">
        <v>0</v>
      </c>
      <c r="AK185" s="11" t="n">
        <v>0</v>
      </c>
      <c r="AL185" s="15" t="n">
        <v>0.93</v>
      </c>
      <c r="AM185" s="11" t="n">
        <v>0</v>
      </c>
      <c r="AN185" s="11" t="n">
        <v>0</v>
      </c>
      <c r="AO185" s="11" t="n">
        <v>0</v>
      </c>
      <c r="AP185" s="11" t="n">
        <v>0</v>
      </c>
      <c r="AQ185" s="11" t="n">
        <v>0</v>
      </c>
    </row>
    <row r="186" customFormat="false" ht="16" hidden="false" customHeight="false" outlineLevel="0" collapsed="false">
      <c r="A186" s="11" t="s">
        <v>154</v>
      </c>
      <c r="B186" s="11"/>
      <c r="C186" s="11" t="n">
        <f aca="false">AL186&lt;0.5</f>
        <v>0</v>
      </c>
      <c r="D186" s="12" t="n">
        <f aca="false">COUNTIFS(S:S,S186,C:C,1)&gt;0</f>
        <v>0</v>
      </c>
      <c r="E186" s="12" t="n">
        <f aca="false">IFERROR(INDEX(LOHHLA!H:H,MATCH($S186,LOHHLA!$B:$B,0)),"na")</f>
        <v>0</v>
      </c>
      <c r="F186" s="12" t="n">
        <f aca="false">AND(D186&lt;&gt;E186,E186&lt;&gt;"na")</f>
        <v>0</v>
      </c>
      <c r="G186" s="12"/>
      <c r="H186" s="12"/>
      <c r="I186" s="13" t="str">
        <f aca="false">IFERROR(INDEX(LOHHLA!E:E,MATCH($S186,LOHHLA!$B:$B,0)),"na")</f>
        <v>            1.78</v>
      </c>
      <c r="J186" s="13" t="str">
        <f aca="false">IFERROR(INDEX(LOHHLA!F:F,MATCH($S186,LOHHLA!$B:$B,0)),"na")</f>
        <v>            2.67</v>
      </c>
      <c r="K186" s="14" t="n">
        <f aca="false">INDEX(HMFPurity!B:B,MATCH(A186,HMFPurity!A:A,0))</f>
        <v>0.74</v>
      </c>
      <c r="L186" s="15" t="n">
        <f aca="false">INDEX(HMFPurity!F:F,MATCH(A186,HMFPurity!A:A,0))</f>
        <v>1.6606</v>
      </c>
      <c r="M186" s="15" t="n">
        <f aca="false">IFERROR(INDEX(LOHHLA!I:I,MATCH($S186,LOHHLA!$B:$B,0)),"na")</f>
        <v>3.1775675</v>
      </c>
      <c r="N186" s="14" t="n">
        <f aca="false">IFERROR(INDEX(LOHHLA!J:J,MATCH($S186,LOHHLA!$B:$B,0)),"na")</f>
        <v>0.58</v>
      </c>
      <c r="O186" s="16" t="n">
        <f aca="false">COUNTIFS(A:A,A186,W:W,0)</f>
        <v>0</v>
      </c>
      <c r="P186" s="16" t="str">
        <f aca="false">INDEX(LilacQC!D:D,MATCH(A186,LilacQC!C:C,0))</f>
        <v>PASS</v>
      </c>
      <c r="Q186" s="16"/>
      <c r="R186" s="16"/>
      <c r="S186" s="17" t="str">
        <f aca="false">A186&amp;MID(X186,1,1)</f>
        <v>CRUK0031_SU_T1-R1C</v>
      </c>
      <c r="T186" s="17" t="str">
        <f aca="false">IFERROR(IF(RIGHT(X186,1)="1",INDEX(LOHHLA!C:C,MATCH(S186,LOHHLA!B:B,0)),INDEX(LOHHLA!D:D,MATCH(S186,LOHHLA!B:B,0))),"HOM")</f>
        <v>hla_c_04_01_01_01</v>
      </c>
      <c r="U186" s="17" t="str">
        <f aca="false">IF(T186="HOM","HOM",UPPER(MID(T186,5,1))&amp;"*"&amp;MID(T186,7,2)&amp;":"&amp;MID(T186,10,2))</f>
        <v>C*04:01</v>
      </c>
      <c r="V186" s="17" t="s">
        <v>65</v>
      </c>
      <c r="W186" s="17" t="n">
        <f aca="false">U186=V186</f>
        <v>1</v>
      </c>
      <c r="X186" s="16" t="s">
        <v>52</v>
      </c>
      <c r="Y186" s="11" t="s">
        <v>65</v>
      </c>
      <c r="Z186" s="11" t="n">
        <v>1946</v>
      </c>
      <c r="AA186" s="11" t="n">
        <v>1467</v>
      </c>
      <c r="AB186" s="11" t="n">
        <v>479</v>
      </c>
      <c r="AC186" s="11" t="n">
        <v>0</v>
      </c>
      <c r="AD186" s="11" t="n">
        <v>3465</v>
      </c>
      <c r="AE186" s="11" t="n">
        <v>2573</v>
      </c>
      <c r="AF186" s="11" t="n">
        <v>892</v>
      </c>
      <c r="AG186" s="11" t="n">
        <v>0</v>
      </c>
      <c r="AH186" s="11" t="n">
        <v>0</v>
      </c>
      <c r="AI186" s="11" t="n">
        <v>0</v>
      </c>
      <c r="AJ186" s="11" t="n">
        <v>0</v>
      </c>
      <c r="AK186" s="11" t="n">
        <v>0</v>
      </c>
      <c r="AL186" s="15" t="n">
        <v>0.93</v>
      </c>
      <c r="AM186" s="11" t="n">
        <v>0</v>
      </c>
      <c r="AN186" s="11" t="n">
        <v>0</v>
      </c>
      <c r="AO186" s="11" t="n">
        <v>0</v>
      </c>
      <c r="AP186" s="11" t="n">
        <v>0</v>
      </c>
      <c r="AQ186" s="11" t="n">
        <v>0</v>
      </c>
    </row>
    <row r="187" customFormat="false" ht="16" hidden="false" customHeight="false" outlineLevel="0" collapsed="false">
      <c r="A187" s="11" t="s">
        <v>154</v>
      </c>
      <c r="B187" s="11"/>
      <c r="C187" s="11" t="n">
        <f aca="false">AL187&lt;0.5</f>
        <v>0</v>
      </c>
      <c r="D187" s="12" t="n">
        <f aca="false">COUNTIFS(S:S,S187,C:C,1)&gt;0</f>
        <v>0</v>
      </c>
      <c r="E187" s="12" t="n">
        <f aca="false">IFERROR(INDEX(LOHHLA!H:H,MATCH($S187,LOHHLA!$B:$B,0)),"na")</f>
        <v>0</v>
      </c>
      <c r="F187" s="12" t="n">
        <f aca="false">AND(D187&lt;&gt;E187,E187&lt;&gt;"na")</f>
        <v>0</v>
      </c>
      <c r="G187" s="12"/>
      <c r="H187" s="12"/>
      <c r="I187" s="13" t="str">
        <f aca="false">IFERROR(INDEX(LOHHLA!E:E,MATCH($S187,LOHHLA!$B:$B,0)),"na")</f>
        <v>            1.78</v>
      </c>
      <c r="J187" s="13" t="str">
        <f aca="false">IFERROR(INDEX(LOHHLA!F:F,MATCH($S187,LOHHLA!$B:$B,0)),"na")</f>
        <v>            2.67</v>
      </c>
      <c r="K187" s="14" t="n">
        <f aca="false">INDEX(HMFPurity!B:B,MATCH(A187,HMFPurity!A:A,0))</f>
        <v>0.74</v>
      </c>
      <c r="L187" s="15" t="n">
        <f aca="false">INDEX(HMFPurity!F:F,MATCH(A187,HMFPurity!A:A,0))</f>
        <v>1.6606</v>
      </c>
      <c r="M187" s="15" t="n">
        <f aca="false">IFERROR(INDEX(LOHHLA!I:I,MATCH($S187,LOHHLA!$B:$B,0)),"na")</f>
        <v>3.1775675</v>
      </c>
      <c r="N187" s="14" t="n">
        <f aca="false">IFERROR(INDEX(LOHHLA!J:J,MATCH($S187,LOHHLA!$B:$B,0)),"na")</f>
        <v>0.58</v>
      </c>
      <c r="O187" s="16" t="n">
        <f aca="false">COUNTIFS(A:A,A187,W:W,0)</f>
        <v>0</v>
      </c>
      <c r="P187" s="16" t="str">
        <f aca="false">INDEX(LilacQC!D:D,MATCH(A187,LilacQC!C:C,0))</f>
        <v>PASS</v>
      </c>
      <c r="Q187" s="16"/>
      <c r="R187" s="16"/>
      <c r="S187" s="17" t="str">
        <f aca="false">A187&amp;MID(X187,1,1)</f>
        <v>CRUK0031_SU_T1-R1C</v>
      </c>
      <c r="T187" s="17" t="str">
        <f aca="false">IFERROR(IF(RIGHT(X187,1)="1",INDEX(LOHHLA!C:C,MATCH(S187,LOHHLA!B:B,0)),INDEX(LOHHLA!D:D,MATCH(S187,LOHHLA!B:B,0))),"HOM")</f>
        <v>hla_c_07_01_01_01</v>
      </c>
      <c r="U187" s="17" t="str">
        <f aca="false">IF(T187="HOM","HOM",UPPER(MID(T187,5,1))&amp;"*"&amp;MID(T187,7,2)&amp;":"&amp;MID(T187,10,2))</f>
        <v>C*07:01</v>
      </c>
      <c r="V187" s="17" t="s">
        <v>61</v>
      </c>
      <c r="W187" s="17" t="n">
        <f aca="false">U187=V187</f>
        <v>1</v>
      </c>
      <c r="X187" s="16" t="s">
        <v>54</v>
      </c>
      <c r="Y187" s="11" t="s">
        <v>61</v>
      </c>
      <c r="Z187" s="11" t="n">
        <v>2499</v>
      </c>
      <c r="AA187" s="11" t="n">
        <v>1967</v>
      </c>
      <c r="AB187" s="11" t="n">
        <v>532</v>
      </c>
      <c r="AC187" s="11" t="n">
        <v>0</v>
      </c>
      <c r="AD187" s="11" t="n">
        <v>5100</v>
      </c>
      <c r="AE187" s="11" t="n">
        <v>4112</v>
      </c>
      <c r="AF187" s="11" t="n">
        <v>988</v>
      </c>
      <c r="AG187" s="11" t="n">
        <v>0</v>
      </c>
      <c r="AH187" s="11" t="n">
        <v>0</v>
      </c>
      <c r="AI187" s="11" t="n">
        <v>0</v>
      </c>
      <c r="AJ187" s="11" t="n">
        <v>0</v>
      </c>
      <c r="AK187" s="11" t="n">
        <v>0</v>
      </c>
      <c r="AL187" s="15" t="n">
        <v>1.44</v>
      </c>
      <c r="AM187" s="11" t="n">
        <v>0</v>
      </c>
      <c r="AN187" s="11" t="n">
        <v>0</v>
      </c>
      <c r="AO187" s="11" t="n">
        <v>0</v>
      </c>
      <c r="AP187" s="11" t="n">
        <v>0</v>
      </c>
      <c r="AQ187" s="11" t="n">
        <v>0</v>
      </c>
    </row>
    <row r="188" customFormat="false" ht="16" hidden="false" customHeight="false" outlineLevel="0" collapsed="false">
      <c r="A188" s="11" t="s">
        <v>156</v>
      </c>
      <c r="B188" s="11"/>
      <c r="C188" s="11" t="n">
        <f aca="false">AL188&lt;0.5</f>
        <v>1</v>
      </c>
      <c r="D188" s="12" t="n">
        <f aca="false">COUNTIFS(S:S,S188,C:C,1)&gt;0</f>
        <v>1</v>
      </c>
      <c r="E188" s="12" t="n">
        <f aca="false">IFERROR(INDEX(LOHHLA!H:H,MATCH($S188,LOHHLA!$B:$B,0)),"na")</f>
        <v>1</v>
      </c>
      <c r="F188" s="12" t="n">
        <f aca="false">AND(D188&lt;&gt;E188,E188&lt;&gt;"na")</f>
        <v>0</v>
      </c>
      <c r="G188" s="12"/>
      <c r="H188" s="12"/>
      <c r="I188" s="13" t="str">
        <f aca="false">IFERROR(INDEX(LOHHLA!E:E,MATCH($S188,LOHHLA!$B:$B,0)),"na")</f>
        <v>          (0.13)</v>
      </c>
      <c r="J188" s="13" t="str">
        <f aca="false">IFERROR(INDEX(LOHHLA!F:F,MATCH($S188,LOHHLA!$B:$B,0)),"na")</f>
        <v>            2.53</v>
      </c>
      <c r="K188" s="14" t="n">
        <f aca="false">INDEX(HMFPurity!B:B,MATCH(A188,HMFPurity!A:A,0))</f>
        <v>0.32</v>
      </c>
      <c r="L188" s="15" t="n">
        <f aca="false">INDEX(HMFPurity!F:F,MATCH(A188,HMFPurity!A:A,0))</f>
        <v>3.65</v>
      </c>
      <c r="M188" s="15" t="n">
        <f aca="false">IFERROR(INDEX(LOHHLA!I:I,MATCH($S188,LOHHLA!$B:$B,0)),"na")</f>
        <v>3.765754991</v>
      </c>
      <c r="N188" s="14" t="n">
        <f aca="false">IFERROR(INDEX(LOHHLA!J:J,MATCH($S188,LOHHLA!$B:$B,0)),"na")</f>
        <v>0.29</v>
      </c>
      <c r="O188" s="16" t="n">
        <f aca="false">COUNTIFS(A:A,A188,W:W,0)</f>
        <v>0</v>
      </c>
      <c r="P188" s="16" t="str">
        <f aca="false">INDEX(LilacQC!D:D,MATCH(A188,LilacQC!C:C,0))</f>
        <v>PASS</v>
      </c>
      <c r="Q188" s="16"/>
      <c r="R188" s="16"/>
      <c r="S188" s="17" t="str">
        <f aca="false">A188&amp;MID(X188,1,1)</f>
        <v>CRUK0032_SU_T1-R1A</v>
      </c>
      <c r="T188" s="17" t="str">
        <f aca="false">IFERROR(IF(RIGHT(X188,1)="1",INDEX(LOHHLA!C:C,MATCH(S188,LOHHLA!B:B,0)),INDEX(LOHHLA!D:D,MATCH(S188,LOHHLA!B:B,0))),"HOM")</f>
        <v>hla_a_01_01_01_01</v>
      </c>
      <c r="U188" s="17" t="str">
        <f aca="false">IF(T188="HOM","HOM",UPPER(MID(T188,5,1))&amp;"*"&amp;MID(T188,7,2)&amp;":"&amp;MID(T188,10,2))</f>
        <v>A*01:01</v>
      </c>
      <c r="V188" s="17" t="s">
        <v>44</v>
      </c>
      <c r="W188" s="17" t="n">
        <f aca="false">U188=V188</f>
        <v>1</v>
      </c>
      <c r="X188" s="16" t="s">
        <v>45</v>
      </c>
      <c r="Y188" s="11" t="s">
        <v>44</v>
      </c>
      <c r="Z188" s="11" t="n">
        <v>3721</v>
      </c>
      <c r="AA188" s="11" t="n">
        <v>1839</v>
      </c>
      <c r="AB188" s="11" t="n">
        <v>1882</v>
      </c>
      <c r="AC188" s="11" t="n">
        <v>0</v>
      </c>
      <c r="AD188" s="11" t="n">
        <v>2466</v>
      </c>
      <c r="AE188" s="11" t="n">
        <v>969</v>
      </c>
      <c r="AF188" s="11" t="n">
        <v>1497</v>
      </c>
      <c r="AG188" s="11" t="n">
        <v>0</v>
      </c>
      <c r="AH188" s="11" t="n">
        <v>0</v>
      </c>
      <c r="AI188" s="11" t="n">
        <v>0</v>
      </c>
      <c r="AJ188" s="11" t="n">
        <v>0</v>
      </c>
      <c r="AK188" s="11" t="n">
        <v>0</v>
      </c>
      <c r="AL188" s="15" t="n">
        <v>0</v>
      </c>
      <c r="AM188" s="11" t="n">
        <v>0</v>
      </c>
      <c r="AN188" s="11" t="n">
        <v>0</v>
      </c>
      <c r="AO188" s="11" t="n">
        <v>0</v>
      </c>
      <c r="AP188" s="11" t="n">
        <v>0</v>
      </c>
      <c r="AQ188" s="11" t="n">
        <v>0</v>
      </c>
    </row>
    <row r="189" customFormat="false" ht="16" hidden="false" customHeight="false" outlineLevel="0" collapsed="false">
      <c r="A189" s="11" t="s">
        <v>156</v>
      </c>
      <c r="B189" s="11"/>
      <c r="C189" s="11" t="n">
        <f aca="false">AL189&lt;0.5</f>
        <v>0</v>
      </c>
      <c r="D189" s="12" t="n">
        <f aca="false">COUNTIFS(S:S,S189,C:C,1)&gt;0</f>
        <v>1</v>
      </c>
      <c r="E189" s="12" t="n">
        <f aca="false">IFERROR(INDEX(LOHHLA!H:H,MATCH($S189,LOHHLA!$B:$B,0)),"na")</f>
        <v>1</v>
      </c>
      <c r="F189" s="12" t="n">
        <f aca="false">AND(D189&lt;&gt;E189,E189&lt;&gt;"na")</f>
        <v>0</v>
      </c>
      <c r="G189" s="12"/>
      <c r="H189" s="12"/>
      <c r="I189" s="13" t="str">
        <f aca="false">IFERROR(INDEX(LOHHLA!E:E,MATCH($S189,LOHHLA!$B:$B,0)),"na")</f>
        <v>          (0.13)</v>
      </c>
      <c r="J189" s="13" t="str">
        <f aca="false">IFERROR(INDEX(LOHHLA!F:F,MATCH($S189,LOHHLA!$B:$B,0)),"na")</f>
        <v>            2.53</v>
      </c>
      <c r="K189" s="14" t="n">
        <f aca="false">INDEX(HMFPurity!B:B,MATCH(A189,HMFPurity!A:A,0))</f>
        <v>0.32</v>
      </c>
      <c r="L189" s="15" t="n">
        <f aca="false">INDEX(HMFPurity!F:F,MATCH(A189,HMFPurity!A:A,0))</f>
        <v>3.65</v>
      </c>
      <c r="M189" s="15" t="n">
        <f aca="false">IFERROR(INDEX(LOHHLA!I:I,MATCH($S189,LOHHLA!$B:$B,0)),"na")</f>
        <v>3.765754991</v>
      </c>
      <c r="N189" s="14" t="n">
        <f aca="false">IFERROR(INDEX(LOHHLA!J:J,MATCH($S189,LOHHLA!$B:$B,0)),"na")</f>
        <v>0.29</v>
      </c>
      <c r="O189" s="16" t="n">
        <f aca="false">COUNTIFS(A:A,A189,W:W,0)</f>
        <v>0</v>
      </c>
      <c r="P189" s="16" t="str">
        <f aca="false">INDEX(LilacQC!D:D,MATCH(A189,LilacQC!C:C,0))</f>
        <v>PASS</v>
      </c>
      <c r="Q189" s="16"/>
      <c r="R189" s="16"/>
      <c r="S189" s="17" t="str">
        <f aca="false">A189&amp;MID(X189,1,1)</f>
        <v>CRUK0032_SU_T1-R1A</v>
      </c>
      <c r="T189" s="17" t="str">
        <f aca="false">IFERROR(IF(RIGHT(X189,1)="1",INDEX(LOHHLA!C:C,MATCH(S189,LOHHLA!B:B,0)),INDEX(LOHHLA!D:D,MATCH(S189,LOHHLA!B:B,0))),"HOM")</f>
        <v>hla_a_24_02_01_01</v>
      </c>
      <c r="U189" s="17" t="str">
        <f aca="false">IF(T189="HOM","HOM",UPPER(MID(T189,5,1))&amp;"*"&amp;MID(T189,7,2)&amp;":"&amp;MID(T189,10,2))</f>
        <v>A*24:02</v>
      </c>
      <c r="V189" s="17" t="s">
        <v>125</v>
      </c>
      <c r="W189" s="17" t="n">
        <f aca="false">U189=V189</f>
        <v>1</v>
      </c>
      <c r="X189" s="16" t="s">
        <v>47</v>
      </c>
      <c r="Y189" s="11" t="s">
        <v>125</v>
      </c>
      <c r="Z189" s="11" t="n">
        <v>3654</v>
      </c>
      <c r="AA189" s="11" t="n">
        <v>1720</v>
      </c>
      <c r="AB189" s="11" t="n">
        <v>1934</v>
      </c>
      <c r="AC189" s="11" t="n">
        <v>0</v>
      </c>
      <c r="AD189" s="11" t="n">
        <v>3533</v>
      </c>
      <c r="AE189" s="11" t="n">
        <v>1977</v>
      </c>
      <c r="AF189" s="11" t="n">
        <v>1556</v>
      </c>
      <c r="AG189" s="11" t="n">
        <v>0</v>
      </c>
      <c r="AH189" s="11" t="n">
        <v>0</v>
      </c>
      <c r="AI189" s="11" t="n">
        <v>0</v>
      </c>
      <c r="AJ189" s="11" t="n">
        <v>0</v>
      </c>
      <c r="AK189" s="11" t="n">
        <v>0</v>
      </c>
      <c r="AL189" s="15" t="n">
        <v>2.02</v>
      </c>
      <c r="AM189" s="11" t="n">
        <v>0</v>
      </c>
      <c r="AN189" s="11" t="n">
        <v>0</v>
      </c>
      <c r="AO189" s="11" t="n">
        <v>0</v>
      </c>
      <c r="AP189" s="11" t="n">
        <v>0</v>
      </c>
      <c r="AQ189" s="11" t="n">
        <v>0</v>
      </c>
    </row>
    <row r="190" customFormat="false" ht="16" hidden="false" customHeight="false" outlineLevel="0" collapsed="false">
      <c r="A190" s="11" t="s">
        <v>156</v>
      </c>
      <c r="B190" s="11"/>
      <c r="C190" s="11" t="n">
        <f aca="false">AL190&lt;0.5</f>
        <v>0</v>
      </c>
      <c r="D190" s="12" t="n">
        <f aca="false">COUNTIFS(S:S,S190,C:C,1)&gt;0</f>
        <v>1</v>
      </c>
      <c r="E190" s="12" t="n">
        <f aca="false">IFERROR(INDEX(LOHHLA!H:H,MATCH($S190,LOHHLA!$B:$B,0)),"na")</f>
        <v>1</v>
      </c>
      <c r="F190" s="12" t="n">
        <f aca="false">AND(D190&lt;&gt;E190,E190&lt;&gt;"na")</f>
        <v>0</v>
      </c>
      <c r="G190" s="12"/>
      <c r="H190" s="12"/>
      <c r="I190" s="13" t="str">
        <f aca="false">IFERROR(INDEX(LOHHLA!E:E,MATCH($S190,LOHHLA!$B:$B,0)),"na")</f>
        <v>            2.70</v>
      </c>
      <c r="J190" s="13" t="str">
        <f aca="false">IFERROR(INDEX(LOHHLA!F:F,MATCH($S190,LOHHLA!$B:$B,0)),"na")</f>
        <v>          (0.18)</v>
      </c>
      <c r="K190" s="14" t="n">
        <f aca="false">INDEX(HMFPurity!B:B,MATCH(A190,HMFPurity!A:A,0))</f>
        <v>0.32</v>
      </c>
      <c r="L190" s="15" t="n">
        <f aca="false">INDEX(HMFPurity!F:F,MATCH(A190,HMFPurity!A:A,0))</f>
        <v>3.65</v>
      </c>
      <c r="M190" s="15" t="n">
        <f aca="false">IFERROR(INDEX(LOHHLA!I:I,MATCH($S190,LOHHLA!$B:$B,0)),"na")</f>
        <v>3.765754991</v>
      </c>
      <c r="N190" s="14" t="n">
        <f aca="false">IFERROR(INDEX(LOHHLA!J:J,MATCH($S190,LOHHLA!$B:$B,0)),"na")</f>
        <v>0.29</v>
      </c>
      <c r="O190" s="16" t="n">
        <f aca="false">COUNTIFS(A:A,A190,W:W,0)</f>
        <v>0</v>
      </c>
      <c r="P190" s="16" t="str">
        <f aca="false">INDEX(LilacQC!D:D,MATCH(A190,LilacQC!C:C,0))</f>
        <v>PASS</v>
      </c>
      <c r="Q190" s="16"/>
      <c r="R190" s="16"/>
      <c r="S190" s="17" t="str">
        <f aca="false">A190&amp;MID(X190,1,1)</f>
        <v>CRUK0032_SU_T1-R1B</v>
      </c>
      <c r="T190" s="17" t="str">
        <f aca="false">IFERROR(IF(RIGHT(X190,1)="1",INDEX(LOHHLA!C:C,MATCH(S190,LOHHLA!B:B,0)),INDEX(LOHHLA!D:D,MATCH(S190,LOHHLA!B:B,0))),"HOM")</f>
        <v>hla_b_07_02_01</v>
      </c>
      <c r="U190" s="17" t="str">
        <f aca="false">IF(T190="HOM","HOM",UPPER(MID(T190,5,1))&amp;"*"&amp;MID(T190,7,2)&amp;":"&amp;MID(T190,10,2))</f>
        <v>B*07:02</v>
      </c>
      <c r="V190" s="17" t="s">
        <v>63</v>
      </c>
      <c r="W190" s="17" t="n">
        <f aca="false">U190=V190</f>
        <v>1</v>
      </c>
      <c r="X190" s="16" t="s">
        <v>49</v>
      </c>
      <c r="Y190" s="11" t="s">
        <v>63</v>
      </c>
      <c r="Z190" s="11" t="n">
        <v>3504</v>
      </c>
      <c r="AA190" s="11" t="n">
        <v>1365</v>
      </c>
      <c r="AB190" s="11" t="n">
        <v>2139</v>
      </c>
      <c r="AC190" s="11" t="n">
        <v>0</v>
      </c>
      <c r="AD190" s="11" t="n">
        <v>3384</v>
      </c>
      <c r="AE190" s="11" t="n">
        <v>1570</v>
      </c>
      <c r="AF190" s="11" t="n">
        <v>1814</v>
      </c>
      <c r="AG190" s="11" t="n">
        <v>0</v>
      </c>
      <c r="AH190" s="11" t="n">
        <v>0</v>
      </c>
      <c r="AI190" s="11" t="n">
        <v>0</v>
      </c>
      <c r="AJ190" s="11" t="n">
        <v>0</v>
      </c>
      <c r="AK190" s="11" t="n">
        <v>0</v>
      </c>
      <c r="AL190" s="15" t="n">
        <v>2.02</v>
      </c>
      <c r="AM190" s="11" t="n">
        <v>0</v>
      </c>
      <c r="AN190" s="11" t="n">
        <v>0</v>
      </c>
      <c r="AO190" s="11" t="n">
        <v>0</v>
      </c>
      <c r="AP190" s="11" t="n">
        <v>0</v>
      </c>
      <c r="AQ190" s="11" t="n">
        <v>0</v>
      </c>
    </row>
    <row r="191" customFormat="false" ht="16" hidden="false" customHeight="false" outlineLevel="0" collapsed="false">
      <c r="A191" s="11" t="s">
        <v>156</v>
      </c>
      <c r="B191" s="11"/>
      <c r="C191" s="11" t="n">
        <f aca="false">AL191&lt;0.5</f>
        <v>1</v>
      </c>
      <c r="D191" s="12" t="n">
        <f aca="false">COUNTIFS(S:S,S191,C:C,1)&gt;0</f>
        <v>1</v>
      </c>
      <c r="E191" s="12" t="n">
        <f aca="false">IFERROR(INDEX(LOHHLA!H:H,MATCH($S191,LOHHLA!$B:$B,0)),"na")</f>
        <v>1</v>
      </c>
      <c r="F191" s="12" t="n">
        <f aca="false">AND(D191&lt;&gt;E191,E191&lt;&gt;"na")</f>
        <v>0</v>
      </c>
      <c r="G191" s="12"/>
      <c r="H191" s="12"/>
      <c r="I191" s="13" t="str">
        <f aca="false">IFERROR(INDEX(LOHHLA!E:E,MATCH($S191,LOHHLA!$B:$B,0)),"na")</f>
        <v>            2.70</v>
      </c>
      <c r="J191" s="13" t="str">
        <f aca="false">IFERROR(INDEX(LOHHLA!F:F,MATCH($S191,LOHHLA!$B:$B,0)),"na")</f>
        <v>          (0.18)</v>
      </c>
      <c r="K191" s="14" t="n">
        <f aca="false">INDEX(HMFPurity!B:B,MATCH(A191,HMFPurity!A:A,0))</f>
        <v>0.32</v>
      </c>
      <c r="L191" s="15" t="n">
        <f aca="false">INDEX(HMFPurity!F:F,MATCH(A191,HMFPurity!A:A,0))</f>
        <v>3.65</v>
      </c>
      <c r="M191" s="15" t="n">
        <f aca="false">IFERROR(INDEX(LOHHLA!I:I,MATCH($S191,LOHHLA!$B:$B,0)),"na")</f>
        <v>3.765754991</v>
      </c>
      <c r="N191" s="14" t="n">
        <f aca="false">IFERROR(INDEX(LOHHLA!J:J,MATCH($S191,LOHHLA!$B:$B,0)),"na")</f>
        <v>0.29</v>
      </c>
      <c r="O191" s="16" t="n">
        <f aca="false">COUNTIFS(A:A,A191,W:W,0)</f>
        <v>0</v>
      </c>
      <c r="P191" s="16" t="str">
        <f aca="false">INDEX(LilacQC!D:D,MATCH(A191,LilacQC!C:C,0))</f>
        <v>PASS</v>
      </c>
      <c r="Q191" s="16"/>
      <c r="R191" s="16"/>
      <c r="S191" s="17" t="str">
        <f aca="false">A191&amp;MID(X191,1,1)</f>
        <v>CRUK0032_SU_T1-R1B</v>
      </c>
      <c r="T191" s="17" t="str">
        <f aca="false">IFERROR(IF(RIGHT(X191,1)="1",INDEX(LOHHLA!C:C,MATCH(S191,LOHHLA!B:B,0)),INDEX(LOHHLA!D:D,MATCH(S191,LOHHLA!B:B,0))),"HOM")</f>
        <v>hla_b_57_01_01</v>
      </c>
      <c r="U191" s="17" t="str">
        <f aca="false">IF(T191="HOM","HOM",UPPER(MID(T191,5,1))&amp;"*"&amp;MID(T191,7,2)&amp;":"&amp;MID(T191,10,2))</f>
        <v>B*57:01</v>
      </c>
      <c r="V191" s="17" t="s">
        <v>83</v>
      </c>
      <c r="W191" s="17" t="n">
        <f aca="false">U191=V191</f>
        <v>1</v>
      </c>
      <c r="X191" s="16" t="s">
        <v>51</v>
      </c>
      <c r="Y191" s="11" t="s">
        <v>83</v>
      </c>
      <c r="Z191" s="11" t="n">
        <v>2995</v>
      </c>
      <c r="AA191" s="11" t="n">
        <v>785</v>
      </c>
      <c r="AB191" s="11" t="n">
        <v>2210</v>
      </c>
      <c r="AC191" s="11" t="n">
        <v>0</v>
      </c>
      <c r="AD191" s="11" t="n">
        <v>2257</v>
      </c>
      <c r="AE191" s="11" t="n">
        <v>417</v>
      </c>
      <c r="AF191" s="11" t="n">
        <v>1840</v>
      </c>
      <c r="AG191" s="11" t="n">
        <v>0</v>
      </c>
      <c r="AH191" s="11" t="n">
        <v>0</v>
      </c>
      <c r="AI191" s="11" t="n">
        <v>0</v>
      </c>
      <c r="AJ191" s="11" t="n">
        <v>0</v>
      </c>
      <c r="AK191" s="11" t="n">
        <v>0</v>
      </c>
      <c r="AL191" s="15" t="n">
        <v>0</v>
      </c>
      <c r="AM191" s="11" t="n">
        <v>0</v>
      </c>
      <c r="AN191" s="11" t="n">
        <v>0</v>
      </c>
      <c r="AO191" s="11" t="n">
        <v>0</v>
      </c>
      <c r="AP191" s="11" t="n">
        <v>0</v>
      </c>
      <c r="AQ191" s="11" t="n">
        <v>0</v>
      </c>
    </row>
    <row r="192" customFormat="false" ht="16" hidden="false" customHeight="false" outlineLevel="0" collapsed="false">
      <c r="A192" s="11" t="s">
        <v>156</v>
      </c>
      <c r="B192" s="11"/>
      <c r="C192" s="11" t="n">
        <f aca="false">AL192&lt;0.5</f>
        <v>0</v>
      </c>
      <c r="D192" s="12" t="n">
        <f aca="false">COUNTIFS(S:S,S192,C:C,1)&gt;0</f>
        <v>1</v>
      </c>
      <c r="E192" s="12" t="n">
        <f aca="false">IFERROR(INDEX(LOHHLA!H:H,MATCH($S192,LOHHLA!$B:$B,0)),"na")</f>
        <v>1</v>
      </c>
      <c r="F192" s="12" t="n">
        <f aca="false">AND(D192&lt;&gt;E192,E192&lt;&gt;"na")</f>
        <v>0</v>
      </c>
      <c r="G192" s="12"/>
      <c r="H192" s="12"/>
      <c r="I192" s="13" t="str">
        <f aca="false">IFERROR(INDEX(LOHHLA!E:E,MATCH($S192,LOHHLA!$B:$B,0)),"na")</f>
        <v>            2.63</v>
      </c>
      <c r="J192" s="13" t="str">
        <f aca="false">IFERROR(INDEX(LOHHLA!F:F,MATCH($S192,LOHHLA!$B:$B,0)),"na")</f>
        <v>          (0.04)</v>
      </c>
      <c r="K192" s="14" t="n">
        <f aca="false">INDEX(HMFPurity!B:B,MATCH(A192,HMFPurity!A:A,0))</f>
        <v>0.32</v>
      </c>
      <c r="L192" s="15" t="n">
        <f aca="false">INDEX(HMFPurity!F:F,MATCH(A192,HMFPurity!A:A,0))</f>
        <v>3.65</v>
      </c>
      <c r="M192" s="15" t="n">
        <f aca="false">IFERROR(INDEX(LOHHLA!I:I,MATCH($S192,LOHHLA!$B:$B,0)),"na")</f>
        <v>3.765754991</v>
      </c>
      <c r="N192" s="14" t="n">
        <f aca="false">IFERROR(INDEX(LOHHLA!J:J,MATCH($S192,LOHHLA!$B:$B,0)),"na")</f>
        <v>0.29</v>
      </c>
      <c r="O192" s="16" t="n">
        <f aca="false">COUNTIFS(A:A,A192,W:W,0)</f>
        <v>0</v>
      </c>
      <c r="P192" s="16" t="str">
        <f aca="false">INDEX(LilacQC!D:D,MATCH(A192,LilacQC!C:C,0))</f>
        <v>PASS</v>
      </c>
      <c r="Q192" s="16"/>
      <c r="R192" s="16"/>
      <c r="S192" s="17" t="str">
        <f aca="false">A192&amp;MID(X192,1,1)</f>
        <v>CRUK0032_SU_T1-R1C</v>
      </c>
      <c r="T192" s="17" t="str">
        <f aca="false">IFERROR(IF(RIGHT(X192,1)="1",INDEX(LOHHLA!C:C,MATCH(S192,LOHHLA!B:B,0)),INDEX(LOHHLA!D:D,MATCH(S192,LOHHLA!B:B,0))),"HOM")</f>
        <v>hla_c_05_01_01_02</v>
      </c>
      <c r="U192" s="17" t="str">
        <f aca="false">IF(T192="HOM","HOM",UPPER(MID(T192,5,1))&amp;"*"&amp;MID(T192,7,2)&amp;":"&amp;MID(T192,10,2))</f>
        <v>C*05:01</v>
      </c>
      <c r="V192" s="17" t="s">
        <v>113</v>
      </c>
      <c r="W192" s="17" t="n">
        <f aca="false">U192=V192</f>
        <v>1</v>
      </c>
      <c r="X192" s="16" t="s">
        <v>52</v>
      </c>
      <c r="Y192" s="11" t="s">
        <v>113</v>
      </c>
      <c r="Z192" s="11" t="n">
        <v>2748</v>
      </c>
      <c r="AA192" s="11" t="n">
        <v>886</v>
      </c>
      <c r="AB192" s="11" t="n">
        <v>1862</v>
      </c>
      <c r="AC192" s="11" t="n">
        <v>0</v>
      </c>
      <c r="AD192" s="11" t="n">
        <v>2658</v>
      </c>
      <c r="AE192" s="11" t="n">
        <v>1103</v>
      </c>
      <c r="AF192" s="11" t="n">
        <v>1555</v>
      </c>
      <c r="AG192" s="11" t="n">
        <v>0</v>
      </c>
      <c r="AH192" s="11" t="n">
        <v>0</v>
      </c>
      <c r="AI192" s="11" t="n">
        <v>0</v>
      </c>
      <c r="AJ192" s="11" t="n">
        <v>0</v>
      </c>
      <c r="AK192" s="11" t="n">
        <v>0</v>
      </c>
      <c r="AL192" s="15" t="n">
        <v>2.02</v>
      </c>
      <c r="AM192" s="11" t="n">
        <v>0</v>
      </c>
      <c r="AN192" s="11" t="n">
        <v>0</v>
      </c>
      <c r="AO192" s="11" t="n">
        <v>0</v>
      </c>
      <c r="AP192" s="11" t="n">
        <v>0</v>
      </c>
      <c r="AQ192" s="11" t="n">
        <v>0</v>
      </c>
    </row>
    <row r="193" customFormat="false" ht="16" hidden="false" customHeight="false" outlineLevel="0" collapsed="false">
      <c r="A193" s="11" t="s">
        <v>156</v>
      </c>
      <c r="B193" s="11"/>
      <c r="C193" s="11" t="n">
        <f aca="false">AL193&lt;0.5</f>
        <v>1</v>
      </c>
      <c r="D193" s="12" t="n">
        <f aca="false">COUNTIFS(S:S,S193,C:C,1)&gt;0</f>
        <v>1</v>
      </c>
      <c r="E193" s="12" t="n">
        <f aca="false">IFERROR(INDEX(LOHHLA!H:H,MATCH($S193,LOHHLA!$B:$B,0)),"na")</f>
        <v>1</v>
      </c>
      <c r="F193" s="12" t="n">
        <f aca="false">AND(D193&lt;&gt;E193,E193&lt;&gt;"na")</f>
        <v>0</v>
      </c>
      <c r="G193" s="12"/>
      <c r="H193" s="12"/>
      <c r="I193" s="13" t="str">
        <f aca="false">IFERROR(INDEX(LOHHLA!E:E,MATCH($S193,LOHHLA!$B:$B,0)),"na")</f>
        <v>            2.63</v>
      </c>
      <c r="J193" s="13" t="str">
        <f aca="false">IFERROR(INDEX(LOHHLA!F:F,MATCH($S193,LOHHLA!$B:$B,0)),"na")</f>
        <v>          (0.04)</v>
      </c>
      <c r="K193" s="14" t="n">
        <f aca="false">INDEX(HMFPurity!B:B,MATCH(A193,HMFPurity!A:A,0))</f>
        <v>0.32</v>
      </c>
      <c r="L193" s="15" t="n">
        <f aca="false">INDEX(HMFPurity!F:F,MATCH(A193,HMFPurity!A:A,0))</f>
        <v>3.65</v>
      </c>
      <c r="M193" s="15" t="n">
        <f aca="false">IFERROR(INDEX(LOHHLA!I:I,MATCH($S193,LOHHLA!$B:$B,0)),"na")</f>
        <v>3.765754991</v>
      </c>
      <c r="N193" s="14" t="n">
        <f aca="false">IFERROR(INDEX(LOHHLA!J:J,MATCH($S193,LOHHLA!$B:$B,0)),"na")</f>
        <v>0.29</v>
      </c>
      <c r="O193" s="16" t="n">
        <f aca="false">COUNTIFS(A:A,A193,W:W,0)</f>
        <v>0</v>
      </c>
      <c r="P193" s="16" t="str">
        <f aca="false">INDEX(LilacQC!D:D,MATCH(A193,LilacQC!C:C,0))</f>
        <v>PASS</v>
      </c>
      <c r="Q193" s="16"/>
      <c r="R193" s="16"/>
      <c r="S193" s="17" t="str">
        <f aca="false">A193&amp;MID(X193,1,1)</f>
        <v>CRUK0032_SU_T1-R1C</v>
      </c>
      <c r="T193" s="17" t="str">
        <f aca="false">IFERROR(IF(RIGHT(X193,1)="1",INDEX(LOHHLA!C:C,MATCH(S193,LOHHLA!B:B,0)),INDEX(LOHHLA!D:D,MATCH(S193,LOHHLA!B:B,0))),"HOM")</f>
        <v>hla_c_06_02_01_01</v>
      </c>
      <c r="U193" s="17" t="str">
        <f aca="false">IF(T193="HOM","HOM",UPPER(MID(T193,5,1))&amp;"*"&amp;MID(T193,7,2)&amp;":"&amp;MID(T193,10,2))</f>
        <v>C*06:02</v>
      </c>
      <c r="V193" s="17" t="s">
        <v>84</v>
      </c>
      <c r="W193" s="17" t="n">
        <f aca="false">U193=V193</f>
        <v>1</v>
      </c>
      <c r="X193" s="16" t="s">
        <v>54</v>
      </c>
      <c r="Y193" s="11" t="s">
        <v>84</v>
      </c>
      <c r="Z193" s="11" t="n">
        <v>2848</v>
      </c>
      <c r="AA193" s="11" t="n">
        <v>940</v>
      </c>
      <c r="AB193" s="11" t="n">
        <v>1908</v>
      </c>
      <c r="AC193" s="11" t="n">
        <v>0</v>
      </c>
      <c r="AD193" s="11" t="n">
        <v>2048</v>
      </c>
      <c r="AE193" s="11" t="n">
        <v>485</v>
      </c>
      <c r="AF193" s="11" t="n">
        <v>1563</v>
      </c>
      <c r="AG193" s="11" t="n">
        <v>0</v>
      </c>
      <c r="AH193" s="11" t="n">
        <v>0</v>
      </c>
      <c r="AI193" s="11" t="n">
        <v>0</v>
      </c>
      <c r="AJ193" s="11" t="n">
        <v>0</v>
      </c>
      <c r="AK193" s="11" t="n">
        <v>0</v>
      </c>
      <c r="AL193" s="15" t="n">
        <v>0</v>
      </c>
      <c r="AM193" s="11" t="n">
        <v>0</v>
      </c>
      <c r="AN193" s="11" t="n">
        <v>0</v>
      </c>
      <c r="AO193" s="11" t="n">
        <v>0</v>
      </c>
      <c r="AP193" s="11" t="n">
        <v>0</v>
      </c>
      <c r="AQ193" s="11" t="n">
        <v>0</v>
      </c>
    </row>
    <row r="194" customFormat="false" ht="16" hidden="false" customHeight="false" outlineLevel="0" collapsed="false">
      <c r="A194" s="11" t="s">
        <v>157</v>
      </c>
      <c r="B194" s="11"/>
      <c r="C194" s="11" t="n">
        <f aca="false">AL194&lt;0.5</f>
        <v>0</v>
      </c>
      <c r="D194" s="12" t="n">
        <f aca="false">COUNTIFS(S:S,S194,C:C,1)&gt;0</f>
        <v>0</v>
      </c>
      <c r="E194" s="12" t="n">
        <f aca="false">IFERROR(INDEX(LOHHLA!H:H,MATCH($S194,LOHHLA!$B:$B,0)),"na")</f>
        <v>0</v>
      </c>
      <c r="F194" s="12" t="n">
        <f aca="false">AND(D194&lt;&gt;E194,E194&lt;&gt;"na")</f>
        <v>0</v>
      </c>
      <c r="G194" s="12"/>
      <c r="H194" s="12"/>
      <c r="I194" s="13" t="str">
        <f aca="false">IFERROR(INDEX(LOHHLA!E:E,MATCH($S194,LOHHLA!$B:$B,0)),"na")</f>
        <v>            1.03</v>
      </c>
      <c r="J194" s="13" t="str">
        <f aca="false">IFERROR(INDEX(LOHHLA!F:F,MATCH($S194,LOHHLA!$B:$B,0)),"na")</f>
        <v>            0.96</v>
      </c>
      <c r="K194" s="14" t="n">
        <f aca="false">INDEX(HMFPurity!B:B,MATCH(A194,HMFPurity!A:A,0))</f>
        <v>0.66</v>
      </c>
      <c r="L194" s="15" t="n">
        <f aca="false">INDEX(HMFPurity!F:F,MATCH(A194,HMFPurity!A:A,0))</f>
        <v>1.9403</v>
      </c>
      <c r="M194" s="15" t="n">
        <f aca="false">IFERROR(INDEX(LOHHLA!I:I,MATCH($S194,LOHHLA!$B:$B,0)),"na")</f>
        <v>1.933691629</v>
      </c>
      <c r="N194" s="14" t="n">
        <f aca="false">IFERROR(INDEX(LOHHLA!J:J,MATCH($S194,LOHHLA!$B:$B,0)),"na")</f>
        <v>0.56</v>
      </c>
      <c r="O194" s="16" t="n">
        <f aca="false">COUNTIFS(A:A,A194,W:W,0)</f>
        <v>0</v>
      </c>
      <c r="P194" s="16" t="str">
        <f aca="false">INDEX(LilacQC!D:D,MATCH(A194,LilacQC!C:C,0))</f>
        <v>PASS</v>
      </c>
      <c r="Q194" s="16"/>
      <c r="R194" s="16"/>
      <c r="S194" s="17" t="str">
        <f aca="false">A194&amp;MID(X194,1,1)</f>
        <v>CRUK0033_SU_T1-R1A</v>
      </c>
      <c r="T194" s="17" t="str">
        <f aca="false">IFERROR(IF(RIGHT(X194,1)="1",INDEX(LOHHLA!C:C,MATCH(S194,LOHHLA!B:B,0)),INDEX(LOHHLA!D:D,MATCH(S194,LOHHLA!B:B,0))),"HOM")</f>
        <v>hla_a_02_05_01</v>
      </c>
      <c r="U194" s="17" t="str">
        <f aca="false">IF(T194="HOM","HOM",UPPER(MID(T194,5,1))&amp;"*"&amp;MID(T194,7,2)&amp;":"&amp;MID(T194,10,2))</f>
        <v>A*02:05</v>
      </c>
      <c r="V194" s="17" t="s">
        <v>158</v>
      </c>
      <c r="W194" s="17" t="n">
        <f aca="false">U194=V194</f>
        <v>1</v>
      </c>
      <c r="X194" s="16" t="s">
        <v>45</v>
      </c>
      <c r="Y194" s="11" t="s">
        <v>158</v>
      </c>
      <c r="Z194" s="11" t="n">
        <v>1692</v>
      </c>
      <c r="AA194" s="11" t="n">
        <v>1006</v>
      </c>
      <c r="AB194" s="11" t="n">
        <v>686</v>
      </c>
      <c r="AC194" s="11" t="n">
        <v>0</v>
      </c>
      <c r="AD194" s="11" t="n">
        <v>3951</v>
      </c>
      <c r="AE194" s="11" t="n">
        <v>2388</v>
      </c>
      <c r="AF194" s="11" t="n">
        <v>1563</v>
      </c>
      <c r="AG194" s="11" t="n">
        <v>0</v>
      </c>
      <c r="AH194" s="11" t="n">
        <v>0</v>
      </c>
      <c r="AI194" s="11" t="n">
        <v>0</v>
      </c>
      <c r="AJ194" s="11" t="n">
        <v>0</v>
      </c>
      <c r="AK194" s="11" t="n">
        <v>0</v>
      </c>
      <c r="AL194" s="15" t="n">
        <v>0.71</v>
      </c>
      <c r="AM194" s="11" t="n">
        <v>0</v>
      </c>
      <c r="AN194" s="11" t="n">
        <v>0</v>
      </c>
      <c r="AO194" s="11" t="n">
        <v>0</v>
      </c>
      <c r="AP194" s="11" t="n">
        <v>0</v>
      </c>
      <c r="AQ194" s="11" t="n">
        <v>0</v>
      </c>
    </row>
    <row r="195" customFormat="false" ht="16" hidden="false" customHeight="false" outlineLevel="0" collapsed="false">
      <c r="A195" s="11" t="s">
        <v>157</v>
      </c>
      <c r="B195" s="11"/>
      <c r="C195" s="11" t="n">
        <f aca="false">AL195&lt;0.5</f>
        <v>0</v>
      </c>
      <c r="D195" s="12" t="n">
        <f aca="false">COUNTIFS(S:S,S195,C:C,1)&gt;0</f>
        <v>0</v>
      </c>
      <c r="E195" s="12" t="n">
        <f aca="false">IFERROR(INDEX(LOHHLA!H:H,MATCH($S195,LOHHLA!$B:$B,0)),"na")</f>
        <v>0</v>
      </c>
      <c r="F195" s="12" t="n">
        <f aca="false">AND(D195&lt;&gt;E195,E195&lt;&gt;"na")</f>
        <v>0</v>
      </c>
      <c r="G195" s="12"/>
      <c r="H195" s="12"/>
      <c r="I195" s="13" t="str">
        <f aca="false">IFERROR(INDEX(LOHHLA!E:E,MATCH($S195,LOHHLA!$B:$B,0)),"na")</f>
        <v>            1.03</v>
      </c>
      <c r="J195" s="13" t="str">
        <f aca="false">IFERROR(INDEX(LOHHLA!F:F,MATCH($S195,LOHHLA!$B:$B,0)),"na")</f>
        <v>            0.96</v>
      </c>
      <c r="K195" s="14" t="n">
        <f aca="false">INDEX(HMFPurity!B:B,MATCH(A195,HMFPurity!A:A,0))</f>
        <v>0.66</v>
      </c>
      <c r="L195" s="15" t="n">
        <f aca="false">INDEX(HMFPurity!F:F,MATCH(A195,HMFPurity!A:A,0))</f>
        <v>1.9403</v>
      </c>
      <c r="M195" s="15" t="n">
        <f aca="false">IFERROR(INDEX(LOHHLA!I:I,MATCH($S195,LOHHLA!$B:$B,0)),"na")</f>
        <v>1.933691629</v>
      </c>
      <c r="N195" s="14" t="n">
        <f aca="false">IFERROR(INDEX(LOHHLA!J:J,MATCH($S195,LOHHLA!$B:$B,0)),"na")</f>
        <v>0.56</v>
      </c>
      <c r="O195" s="16" t="n">
        <f aca="false">COUNTIFS(A:A,A195,W:W,0)</f>
        <v>0</v>
      </c>
      <c r="P195" s="16" t="str">
        <f aca="false">INDEX(LilacQC!D:D,MATCH(A195,LilacQC!C:C,0))</f>
        <v>PASS</v>
      </c>
      <c r="Q195" s="16"/>
      <c r="R195" s="16"/>
      <c r="S195" s="17" t="str">
        <f aca="false">A195&amp;MID(X195,1,1)</f>
        <v>CRUK0033_SU_T1-R1A</v>
      </c>
      <c r="T195" s="17" t="str">
        <f aca="false">IFERROR(IF(RIGHT(X195,1)="1",INDEX(LOHHLA!C:C,MATCH(S195,LOHHLA!B:B,0)),INDEX(LOHHLA!D:D,MATCH(S195,LOHHLA!B:B,0))),"HOM")</f>
        <v>hla_a_03_01_01_01</v>
      </c>
      <c r="U195" s="17" t="str">
        <f aca="false">IF(T195="HOM","HOM",UPPER(MID(T195,5,1))&amp;"*"&amp;MID(T195,7,2)&amp;":"&amp;MID(T195,10,2))</f>
        <v>A*03:01</v>
      </c>
      <c r="V195" s="17" t="s">
        <v>86</v>
      </c>
      <c r="W195" s="17" t="n">
        <f aca="false">U195=V195</f>
        <v>1</v>
      </c>
      <c r="X195" s="16" t="s">
        <v>47</v>
      </c>
      <c r="Y195" s="11" t="s">
        <v>86</v>
      </c>
      <c r="Z195" s="11" t="n">
        <v>2103</v>
      </c>
      <c r="AA195" s="11" t="n">
        <v>1373</v>
      </c>
      <c r="AB195" s="11" t="n">
        <v>730</v>
      </c>
      <c r="AC195" s="11" t="n">
        <v>0</v>
      </c>
      <c r="AD195" s="11" t="n">
        <v>4803</v>
      </c>
      <c r="AE195" s="11" t="n">
        <v>3130</v>
      </c>
      <c r="AF195" s="11" t="n">
        <v>1673</v>
      </c>
      <c r="AG195" s="11" t="n">
        <v>0</v>
      </c>
      <c r="AH195" s="11" t="n">
        <v>0</v>
      </c>
      <c r="AI195" s="11" t="n">
        <v>0</v>
      </c>
      <c r="AJ195" s="11" t="n">
        <v>0</v>
      </c>
      <c r="AK195" s="11" t="n">
        <v>0</v>
      </c>
      <c r="AL195" s="15" t="n">
        <v>0.56</v>
      </c>
      <c r="AM195" s="11" t="n">
        <v>0</v>
      </c>
      <c r="AN195" s="11" t="n">
        <v>0</v>
      </c>
      <c r="AO195" s="11" t="n">
        <v>0</v>
      </c>
      <c r="AP195" s="11" t="n">
        <v>0</v>
      </c>
      <c r="AQ195" s="11" t="n">
        <v>0</v>
      </c>
    </row>
    <row r="196" customFormat="false" ht="16" hidden="false" customHeight="false" outlineLevel="0" collapsed="false">
      <c r="A196" s="11" t="s">
        <v>157</v>
      </c>
      <c r="B196" s="11"/>
      <c r="C196" s="11" t="n">
        <f aca="false">AL196&lt;0.5</f>
        <v>0</v>
      </c>
      <c r="D196" s="12" t="n">
        <f aca="false">COUNTIFS(S:S,S196,C:C,1)&gt;0</f>
        <v>0</v>
      </c>
      <c r="E196" s="12" t="n">
        <f aca="false">IFERROR(INDEX(LOHHLA!H:H,MATCH($S196,LOHHLA!$B:$B,0)),"na")</f>
        <v>0</v>
      </c>
      <c r="F196" s="12" t="n">
        <f aca="false">AND(D196&lt;&gt;E196,E196&lt;&gt;"na")</f>
        <v>0</v>
      </c>
      <c r="G196" s="12"/>
      <c r="H196" s="12"/>
      <c r="I196" s="13" t="str">
        <f aca="false">IFERROR(INDEX(LOHHLA!E:E,MATCH($S196,LOHHLA!$B:$B,0)),"na")</f>
        <v>            1.10</v>
      </c>
      <c r="J196" s="13" t="str">
        <f aca="false">IFERROR(INDEX(LOHHLA!F:F,MATCH($S196,LOHHLA!$B:$B,0)),"na")</f>
        <v>            0.96</v>
      </c>
      <c r="K196" s="14" t="n">
        <f aca="false">INDEX(HMFPurity!B:B,MATCH(A196,HMFPurity!A:A,0))</f>
        <v>0.66</v>
      </c>
      <c r="L196" s="15" t="n">
        <f aca="false">INDEX(HMFPurity!F:F,MATCH(A196,HMFPurity!A:A,0))</f>
        <v>1.9403</v>
      </c>
      <c r="M196" s="15" t="n">
        <f aca="false">IFERROR(INDEX(LOHHLA!I:I,MATCH($S196,LOHHLA!$B:$B,0)),"na")</f>
        <v>1.933691629</v>
      </c>
      <c r="N196" s="14" t="n">
        <f aca="false">IFERROR(INDEX(LOHHLA!J:J,MATCH($S196,LOHHLA!$B:$B,0)),"na")</f>
        <v>0.56</v>
      </c>
      <c r="O196" s="16" t="n">
        <f aca="false">COUNTIFS(A:A,A196,W:W,0)</f>
        <v>0</v>
      </c>
      <c r="P196" s="16" t="str">
        <f aca="false">INDEX(LilacQC!D:D,MATCH(A196,LilacQC!C:C,0))</f>
        <v>PASS</v>
      </c>
      <c r="Q196" s="16"/>
      <c r="R196" s="16"/>
      <c r="S196" s="17" t="str">
        <f aca="false">A196&amp;MID(X196,1,1)</f>
        <v>CRUK0033_SU_T1-R1B</v>
      </c>
      <c r="T196" s="17" t="str">
        <f aca="false">IFERROR(IF(RIGHT(X196,1)="1",INDEX(LOHHLA!C:C,MATCH(S196,LOHHLA!B:B,0)),INDEX(LOHHLA!D:D,MATCH(S196,LOHHLA!B:B,0))),"HOM")</f>
        <v>hla_b_27_05_02</v>
      </c>
      <c r="U196" s="17" t="str">
        <f aca="false">IF(T196="HOM","HOM",UPPER(MID(T196,5,1))&amp;"*"&amp;MID(T196,7,2)&amp;":"&amp;MID(T196,10,2))</f>
        <v>B*27:05</v>
      </c>
      <c r="V196" s="17" t="s">
        <v>59</v>
      </c>
      <c r="W196" s="17" t="n">
        <f aca="false">U196=V196</f>
        <v>1</v>
      </c>
      <c r="X196" s="16" t="s">
        <v>49</v>
      </c>
      <c r="Y196" s="11" t="s">
        <v>59</v>
      </c>
      <c r="Z196" s="11" t="n">
        <v>1861</v>
      </c>
      <c r="AA196" s="11" t="n">
        <v>1098</v>
      </c>
      <c r="AB196" s="11" t="n">
        <v>763</v>
      </c>
      <c r="AC196" s="11" t="n">
        <v>0</v>
      </c>
      <c r="AD196" s="11" t="n">
        <v>4146</v>
      </c>
      <c r="AE196" s="11" t="n">
        <v>2421</v>
      </c>
      <c r="AF196" s="11" t="n">
        <v>1725</v>
      </c>
      <c r="AG196" s="11" t="n">
        <v>0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5" t="n">
        <v>0.56</v>
      </c>
      <c r="AM196" s="11" t="n">
        <v>0</v>
      </c>
      <c r="AN196" s="11" t="n">
        <v>0</v>
      </c>
      <c r="AO196" s="11" t="n">
        <v>0</v>
      </c>
      <c r="AP196" s="11" t="n">
        <v>0</v>
      </c>
      <c r="AQ196" s="11" t="n">
        <v>0</v>
      </c>
    </row>
    <row r="197" customFormat="false" ht="16" hidden="false" customHeight="false" outlineLevel="0" collapsed="false">
      <c r="A197" s="11" t="s">
        <v>157</v>
      </c>
      <c r="B197" s="11"/>
      <c r="C197" s="11" t="n">
        <f aca="false">AL197&lt;0.5</f>
        <v>0</v>
      </c>
      <c r="D197" s="12" t="n">
        <f aca="false">COUNTIFS(S:S,S197,C:C,1)&gt;0</f>
        <v>0</v>
      </c>
      <c r="E197" s="12" t="n">
        <f aca="false">IFERROR(INDEX(LOHHLA!H:H,MATCH($S197,LOHHLA!$B:$B,0)),"na")</f>
        <v>0</v>
      </c>
      <c r="F197" s="12" t="n">
        <f aca="false">AND(D197&lt;&gt;E197,E197&lt;&gt;"na")</f>
        <v>0</v>
      </c>
      <c r="G197" s="12"/>
      <c r="H197" s="12"/>
      <c r="I197" s="13" t="str">
        <f aca="false">IFERROR(INDEX(LOHHLA!E:E,MATCH($S197,LOHHLA!$B:$B,0)),"na")</f>
        <v>            1.10</v>
      </c>
      <c r="J197" s="13" t="str">
        <f aca="false">IFERROR(INDEX(LOHHLA!F:F,MATCH($S197,LOHHLA!$B:$B,0)),"na")</f>
        <v>            0.96</v>
      </c>
      <c r="K197" s="14" t="n">
        <f aca="false">INDEX(HMFPurity!B:B,MATCH(A197,HMFPurity!A:A,0))</f>
        <v>0.66</v>
      </c>
      <c r="L197" s="15" t="n">
        <f aca="false">INDEX(HMFPurity!F:F,MATCH(A197,HMFPurity!A:A,0))</f>
        <v>1.9403</v>
      </c>
      <c r="M197" s="15" t="n">
        <f aca="false">IFERROR(INDEX(LOHHLA!I:I,MATCH($S197,LOHHLA!$B:$B,0)),"na")</f>
        <v>1.933691629</v>
      </c>
      <c r="N197" s="14" t="n">
        <f aca="false">IFERROR(INDEX(LOHHLA!J:J,MATCH($S197,LOHHLA!$B:$B,0)),"na")</f>
        <v>0.56</v>
      </c>
      <c r="O197" s="16" t="n">
        <f aca="false">COUNTIFS(A:A,A197,W:W,0)</f>
        <v>0</v>
      </c>
      <c r="P197" s="16" t="str">
        <f aca="false">INDEX(LilacQC!D:D,MATCH(A197,LilacQC!C:C,0))</f>
        <v>PASS</v>
      </c>
      <c r="Q197" s="16"/>
      <c r="R197" s="16"/>
      <c r="S197" s="17" t="str">
        <f aca="false">A197&amp;MID(X197,1,1)</f>
        <v>CRUK0033_SU_T1-R1B</v>
      </c>
      <c r="T197" s="17" t="str">
        <f aca="false">IFERROR(IF(RIGHT(X197,1)="1",INDEX(LOHHLA!C:C,MATCH(S197,LOHHLA!B:B,0)),INDEX(LOHHLA!D:D,MATCH(S197,LOHHLA!B:B,0))),"HOM")</f>
        <v>hla_b_50_01_01</v>
      </c>
      <c r="U197" s="17" t="str">
        <f aca="false">IF(T197="HOM","HOM",UPPER(MID(T197,5,1))&amp;"*"&amp;MID(T197,7,2)&amp;":"&amp;MID(T197,10,2))</f>
        <v>B*50:01</v>
      </c>
      <c r="V197" s="17" t="s">
        <v>159</v>
      </c>
      <c r="W197" s="17" t="n">
        <f aca="false">U197=V197</f>
        <v>1</v>
      </c>
      <c r="X197" s="16" t="s">
        <v>51</v>
      </c>
      <c r="Y197" s="11" t="s">
        <v>159</v>
      </c>
      <c r="Z197" s="11" t="n">
        <v>1853</v>
      </c>
      <c r="AA197" s="11" t="n">
        <v>1088</v>
      </c>
      <c r="AB197" s="11" t="n">
        <v>765</v>
      </c>
      <c r="AC197" s="11" t="n">
        <v>0</v>
      </c>
      <c r="AD197" s="11" t="n">
        <v>4158</v>
      </c>
      <c r="AE197" s="11" t="n">
        <v>2421</v>
      </c>
      <c r="AF197" s="11" t="n">
        <v>1737</v>
      </c>
      <c r="AG197" s="11" t="n">
        <v>0</v>
      </c>
      <c r="AH197" s="11" t="n">
        <v>0</v>
      </c>
      <c r="AI197" s="11" t="n">
        <v>0</v>
      </c>
      <c r="AJ197" s="11" t="n">
        <v>0</v>
      </c>
      <c r="AK197" s="11" t="n">
        <v>0</v>
      </c>
      <c r="AL197" s="15" t="n">
        <v>0.71</v>
      </c>
      <c r="AM197" s="11" t="n">
        <v>0</v>
      </c>
      <c r="AN197" s="11" t="n">
        <v>0</v>
      </c>
      <c r="AO197" s="11" t="n">
        <v>0</v>
      </c>
      <c r="AP197" s="11" t="n">
        <v>0</v>
      </c>
      <c r="AQ197" s="11" t="n">
        <v>0</v>
      </c>
    </row>
    <row r="198" customFormat="false" ht="16" hidden="false" customHeight="false" outlineLevel="0" collapsed="false">
      <c r="A198" s="11" t="s">
        <v>157</v>
      </c>
      <c r="B198" s="11"/>
      <c r="C198" s="11" t="n">
        <f aca="false">AL198&lt;0.5</f>
        <v>0</v>
      </c>
      <c r="D198" s="12" t="n">
        <f aca="false">COUNTIFS(S:S,S198,C:C,1)&gt;0</f>
        <v>0</v>
      </c>
      <c r="E198" s="12" t="n">
        <f aca="false">IFERROR(INDEX(LOHHLA!H:H,MATCH($S198,LOHHLA!$B:$B,0)),"na")</f>
        <v>0</v>
      </c>
      <c r="F198" s="12" t="n">
        <f aca="false">AND(D198&lt;&gt;E198,E198&lt;&gt;"na")</f>
        <v>0</v>
      </c>
      <c r="G198" s="12"/>
      <c r="H198" s="12"/>
      <c r="I198" s="13" t="str">
        <f aca="false">IFERROR(INDEX(LOHHLA!E:E,MATCH($S198,LOHHLA!$B:$B,0)),"na")</f>
        <v>            1.05</v>
      </c>
      <c r="J198" s="13" t="str">
        <f aca="false">IFERROR(INDEX(LOHHLA!F:F,MATCH($S198,LOHHLA!$B:$B,0)),"na")</f>
        <v>            0.96</v>
      </c>
      <c r="K198" s="14" t="n">
        <f aca="false">INDEX(HMFPurity!B:B,MATCH(A198,HMFPurity!A:A,0))</f>
        <v>0.66</v>
      </c>
      <c r="L198" s="15" t="n">
        <f aca="false">INDEX(HMFPurity!F:F,MATCH(A198,HMFPurity!A:A,0))</f>
        <v>1.9403</v>
      </c>
      <c r="M198" s="15" t="n">
        <f aca="false">IFERROR(INDEX(LOHHLA!I:I,MATCH($S198,LOHHLA!$B:$B,0)),"na")</f>
        <v>1.933691629</v>
      </c>
      <c r="N198" s="14" t="n">
        <f aca="false">IFERROR(INDEX(LOHHLA!J:J,MATCH($S198,LOHHLA!$B:$B,0)),"na")</f>
        <v>0.56</v>
      </c>
      <c r="O198" s="16" t="n">
        <f aca="false">COUNTIFS(A:A,A198,W:W,0)</f>
        <v>0</v>
      </c>
      <c r="P198" s="16" t="str">
        <f aca="false">INDEX(LilacQC!D:D,MATCH(A198,LilacQC!C:C,0))</f>
        <v>PASS</v>
      </c>
      <c r="Q198" s="16"/>
      <c r="R198" s="16"/>
      <c r="S198" s="17" t="str">
        <f aca="false">A198&amp;MID(X198,1,1)</f>
        <v>CRUK0033_SU_T1-R1C</v>
      </c>
      <c r="T198" s="17" t="str">
        <f aca="false">IFERROR(IF(RIGHT(X198,1)="1",INDEX(LOHHLA!C:C,MATCH(S198,LOHHLA!B:B,0)),INDEX(LOHHLA!D:D,MATCH(S198,LOHHLA!B:B,0))),"HOM")</f>
        <v>hla_c_02_02_17</v>
      </c>
      <c r="U198" s="17" t="str">
        <f aca="false">IF(T198="HOM","HOM",UPPER(MID(T198,5,1))&amp;"*"&amp;MID(T198,7,2)&amp;":"&amp;MID(T198,10,2))</f>
        <v>C*02:02</v>
      </c>
      <c r="V198" s="17" t="s">
        <v>60</v>
      </c>
      <c r="W198" s="17" t="n">
        <f aca="false">U198=V198</f>
        <v>1</v>
      </c>
      <c r="X198" s="16" t="s">
        <v>52</v>
      </c>
      <c r="Y198" s="11" t="s">
        <v>60</v>
      </c>
      <c r="Z198" s="11" t="n">
        <v>1797</v>
      </c>
      <c r="AA198" s="11" t="n">
        <v>880</v>
      </c>
      <c r="AB198" s="11" t="n">
        <v>917</v>
      </c>
      <c r="AC198" s="11" t="n">
        <v>0</v>
      </c>
      <c r="AD198" s="11" t="n">
        <v>4011</v>
      </c>
      <c r="AE198" s="11" t="n">
        <v>1899</v>
      </c>
      <c r="AF198" s="11" t="n">
        <v>2112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5" t="n">
        <v>0.56</v>
      </c>
      <c r="AM198" s="11" t="n">
        <v>0</v>
      </c>
      <c r="AN198" s="11" t="n">
        <v>0</v>
      </c>
      <c r="AO198" s="11" t="n">
        <v>0</v>
      </c>
      <c r="AP198" s="11" t="n">
        <v>0</v>
      </c>
      <c r="AQ198" s="11" t="n">
        <v>0</v>
      </c>
    </row>
    <row r="199" customFormat="false" ht="16" hidden="false" customHeight="false" outlineLevel="0" collapsed="false">
      <c r="A199" s="11" t="s">
        <v>157</v>
      </c>
      <c r="B199" s="11"/>
      <c r="C199" s="11" t="n">
        <f aca="false">AL199&lt;0.5</f>
        <v>0</v>
      </c>
      <c r="D199" s="12" t="n">
        <f aca="false">COUNTIFS(S:S,S199,C:C,1)&gt;0</f>
        <v>0</v>
      </c>
      <c r="E199" s="12" t="n">
        <f aca="false">IFERROR(INDEX(LOHHLA!H:H,MATCH($S199,LOHHLA!$B:$B,0)),"na")</f>
        <v>0</v>
      </c>
      <c r="F199" s="12" t="n">
        <f aca="false">AND(D199&lt;&gt;E199,E199&lt;&gt;"na")</f>
        <v>0</v>
      </c>
      <c r="G199" s="12"/>
      <c r="H199" s="12"/>
      <c r="I199" s="13" t="str">
        <f aca="false">IFERROR(INDEX(LOHHLA!E:E,MATCH($S199,LOHHLA!$B:$B,0)),"na")</f>
        <v>            1.05</v>
      </c>
      <c r="J199" s="13" t="str">
        <f aca="false">IFERROR(INDEX(LOHHLA!F:F,MATCH($S199,LOHHLA!$B:$B,0)),"na")</f>
        <v>            0.96</v>
      </c>
      <c r="K199" s="14" t="n">
        <f aca="false">INDEX(HMFPurity!B:B,MATCH(A199,HMFPurity!A:A,0))</f>
        <v>0.66</v>
      </c>
      <c r="L199" s="15" t="n">
        <f aca="false">INDEX(HMFPurity!F:F,MATCH(A199,HMFPurity!A:A,0))</f>
        <v>1.9403</v>
      </c>
      <c r="M199" s="15" t="n">
        <f aca="false">IFERROR(INDEX(LOHHLA!I:I,MATCH($S199,LOHHLA!$B:$B,0)),"na")</f>
        <v>1.933691629</v>
      </c>
      <c r="N199" s="14" t="n">
        <f aca="false">IFERROR(INDEX(LOHHLA!J:J,MATCH($S199,LOHHLA!$B:$B,0)),"na")</f>
        <v>0.56</v>
      </c>
      <c r="O199" s="16" t="n">
        <f aca="false">COUNTIFS(A:A,A199,W:W,0)</f>
        <v>0</v>
      </c>
      <c r="P199" s="16" t="str">
        <f aca="false">INDEX(LilacQC!D:D,MATCH(A199,LilacQC!C:C,0))</f>
        <v>PASS</v>
      </c>
      <c r="Q199" s="16"/>
      <c r="R199" s="16"/>
      <c r="S199" s="17" t="str">
        <f aca="false">A199&amp;MID(X199,1,1)</f>
        <v>CRUK0033_SU_T1-R1C</v>
      </c>
      <c r="T199" s="17" t="str">
        <f aca="false">IFERROR(IF(RIGHT(X199,1)="1",INDEX(LOHHLA!C:C,MATCH(S199,LOHHLA!B:B,0)),INDEX(LOHHLA!D:D,MATCH(S199,LOHHLA!B:B,0))),"HOM")</f>
        <v>hla_c_06_02_01_02</v>
      </c>
      <c r="U199" s="17" t="str">
        <f aca="false">IF(T199="HOM","HOM",UPPER(MID(T199,5,1))&amp;"*"&amp;MID(T199,7,2)&amp;":"&amp;MID(T199,10,2))</f>
        <v>C*06:02</v>
      </c>
      <c r="V199" s="17" t="s">
        <v>84</v>
      </c>
      <c r="W199" s="17" t="n">
        <f aca="false">U199=V199</f>
        <v>1</v>
      </c>
      <c r="X199" s="16" t="s">
        <v>54</v>
      </c>
      <c r="Y199" s="11" t="s">
        <v>84</v>
      </c>
      <c r="Z199" s="11" t="n">
        <v>1713</v>
      </c>
      <c r="AA199" s="11" t="n">
        <v>810</v>
      </c>
      <c r="AB199" s="11" t="n">
        <v>903</v>
      </c>
      <c r="AC199" s="11" t="n">
        <v>0</v>
      </c>
      <c r="AD199" s="11" t="n">
        <v>3948</v>
      </c>
      <c r="AE199" s="11" t="n">
        <v>1856</v>
      </c>
      <c r="AF199" s="11" t="n">
        <v>2092</v>
      </c>
      <c r="AG199" s="11" t="n">
        <v>0</v>
      </c>
      <c r="AH199" s="11" t="n">
        <v>0</v>
      </c>
      <c r="AI199" s="11" t="n">
        <v>0</v>
      </c>
      <c r="AJ199" s="11" t="n">
        <v>0</v>
      </c>
      <c r="AK199" s="11" t="n">
        <v>0</v>
      </c>
      <c r="AL199" s="15" t="n">
        <v>0.71</v>
      </c>
      <c r="AM199" s="11" t="n">
        <v>0</v>
      </c>
      <c r="AN199" s="11" t="n">
        <v>0</v>
      </c>
      <c r="AO199" s="11" t="n">
        <v>0</v>
      </c>
      <c r="AP199" s="11" t="n">
        <v>0</v>
      </c>
      <c r="AQ199" s="11" t="n">
        <v>0</v>
      </c>
    </row>
    <row r="200" customFormat="false" ht="16" hidden="false" customHeight="false" outlineLevel="0" collapsed="false">
      <c r="A200" s="11" t="s">
        <v>160</v>
      </c>
      <c r="B200" s="11"/>
      <c r="C200" s="11" t="n">
        <f aca="false">AL200&lt;0.5</f>
        <v>0</v>
      </c>
      <c r="D200" s="12" t="n">
        <f aca="false">COUNTIFS(S:S,S200,C:C,1)&gt;0</f>
        <v>0</v>
      </c>
      <c r="E200" s="12" t="n">
        <f aca="false">IFERROR(INDEX(LOHHLA!H:H,MATCH($S200,LOHHLA!$B:$B,0)),"na")</f>
        <v>0</v>
      </c>
      <c r="F200" s="12" t="n">
        <f aca="false">AND(D200&lt;&gt;E200,E200&lt;&gt;"na")</f>
        <v>0</v>
      </c>
      <c r="G200" s="12"/>
      <c r="H200" s="12"/>
      <c r="I200" s="13" t="str">
        <f aca="false">IFERROR(INDEX(LOHHLA!E:E,MATCH($S200,LOHHLA!$B:$B,0)),"na")</f>
        <v>            2.00</v>
      </c>
      <c r="J200" s="13" t="str">
        <f aca="false">IFERROR(INDEX(LOHHLA!F:F,MATCH($S200,LOHHLA!$B:$B,0)),"na")</f>
        <v>            1.57</v>
      </c>
      <c r="K200" s="14" t="n">
        <f aca="false">INDEX(HMFPurity!B:B,MATCH(A200,HMFPurity!A:A,0))</f>
        <v>0.28</v>
      </c>
      <c r="L200" s="15" t="n">
        <f aca="false">INDEX(HMFPurity!F:F,MATCH(A200,HMFPurity!A:A,0))</f>
        <v>3.963</v>
      </c>
      <c r="M200" s="15" t="n">
        <f aca="false">IFERROR(INDEX(LOHHLA!I:I,MATCH($S200,LOHHLA!$B:$B,0)),"na")</f>
        <v>3.852313898</v>
      </c>
      <c r="N200" s="14" t="n">
        <f aca="false">IFERROR(INDEX(LOHHLA!J:J,MATCH($S200,LOHHLA!$B:$B,0)),"na")</f>
        <v>0.27</v>
      </c>
      <c r="O200" s="16" t="n">
        <f aca="false">COUNTIFS(A:A,A200,W:W,0)</f>
        <v>0</v>
      </c>
      <c r="P200" s="16" t="str">
        <f aca="false">INDEX(LilacQC!D:D,MATCH(A200,LilacQC!C:C,0))</f>
        <v>PASS</v>
      </c>
      <c r="Q200" s="16"/>
      <c r="R200" s="16"/>
      <c r="S200" s="17" t="str">
        <f aca="false">A200&amp;MID(X200,1,1)</f>
        <v>CRUK0034_SU_T1-R1A</v>
      </c>
      <c r="T200" s="17" t="str">
        <f aca="false">IFERROR(IF(RIGHT(X200,1)="1",INDEX(LOHHLA!C:C,MATCH(S200,LOHHLA!B:B,0)),INDEX(LOHHLA!D:D,MATCH(S200,LOHHLA!B:B,0))),"HOM")</f>
        <v>hla_a_03_01_01_01</v>
      </c>
      <c r="U200" s="17" t="str">
        <f aca="false">IF(T200="HOM","HOM",UPPER(MID(T200,5,1))&amp;"*"&amp;MID(T200,7,2)&amp;":"&amp;MID(T200,10,2))</f>
        <v>A*03:01</v>
      </c>
      <c r="V200" s="17" t="s">
        <v>86</v>
      </c>
      <c r="W200" s="17" t="n">
        <f aca="false">U200=V200</f>
        <v>1</v>
      </c>
      <c r="X200" s="16" t="s">
        <v>45</v>
      </c>
      <c r="Y200" s="11" t="s">
        <v>86</v>
      </c>
      <c r="Z200" s="11" t="n">
        <v>2421</v>
      </c>
      <c r="AA200" s="11" t="n">
        <v>1697</v>
      </c>
      <c r="AB200" s="11" t="n">
        <v>724</v>
      </c>
      <c r="AC200" s="11" t="n">
        <v>0</v>
      </c>
      <c r="AD200" s="11" t="n">
        <v>1900</v>
      </c>
      <c r="AE200" s="11" t="n">
        <v>1285</v>
      </c>
      <c r="AF200" s="11" t="n">
        <v>615</v>
      </c>
      <c r="AG200" s="11" t="n">
        <v>0</v>
      </c>
      <c r="AH200" s="11" t="n">
        <v>0</v>
      </c>
      <c r="AI200" s="11" t="n">
        <v>0</v>
      </c>
      <c r="AJ200" s="11" t="n">
        <v>0</v>
      </c>
      <c r="AK200" s="11" t="n">
        <v>0</v>
      </c>
      <c r="AL200" s="15" t="n">
        <v>1.89</v>
      </c>
      <c r="AM200" s="11" t="n">
        <v>0</v>
      </c>
      <c r="AN200" s="11" t="n">
        <v>0</v>
      </c>
      <c r="AO200" s="11" t="n">
        <v>0</v>
      </c>
      <c r="AP200" s="11" t="n">
        <v>0</v>
      </c>
      <c r="AQ200" s="11" t="n">
        <v>0</v>
      </c>
    </row>
    <row r="201" customFormat="false" ht="16" hidden="false" customHeight="false" outlineLevel="0" collapsed="false">
      <c r="A201" s="11" t="s">
        <v>160</v>
      </c>
      <c r="B201" s="11"/>
      <c r="C201" s="11" t="n">
        <f aca="false">AL201&lt;0.5</f>
        <v>0</v>
      </c>
      <c r="D201" s="12" t="n">
        <f aca="false">COUNTIFS(S:S,S201,C:C,1)&gt;0</f>
        <v>0</v>
      </c>
      <c r="E201" s="12" t="n">
        <f aca="false">IFERROR(INDEX(LOHHLA!H:H,MATCH($S201,LOHHLA!$B:$B,0)),"na")</f>
        <v>0</v>
      </c>
      <c r="F201" s="12" t="n">
        <f aca="false">AND(D201&lt;&gt;E201,E201&lt;&gt;"na")</f>
        <v>0</v>
      </c>
      <c r="G201" s="12"/>
      <c r="H201" s="12"/>
      <c r="I201" s="13" t="str">
        <f aca="false">IFERROR(INDEX(LOHHLA!E:E,MATCH($S201,LOHHLA!$B:$B,0)),"na")</f>
        <v>            2.00</v>
      </c>
      <c r="J201" s="13" t="str">
        <f aca="false">IFERROR(INDEX(LOHHLA!F:F,MATCH($S201,LOHHLA!$B:$B,0)),"na")</f>
        <v>            1.57</v>
      </c>
      <c r="K201" s="14" t="n">
        <f aca="false">INDEX(HMFPurity!B:B,MATCH(A201,HMFPurity!A:A,0))</f>
        <v>0.28</v>
      </c>
      <c r="L201" s="15" t="n">
        <f aca="false">INDEX(HMFPurity!F:F,MATCH(A201,HMFPurity!A:A,0))</f>
        <v>3.963</v>
      </c>
      <c r="M201" s="15" t="n">
        <f aca="false">IFERROR(INDEX(LOHHLA!I:I,MATCH($S201,LOHHLA!$B:$B,0)),"na")</f>
        <v>3.852313898</v>
      </c>
      <c r="N201" s="14" t="n">
        <f aca="false">IFERROR(INDEX(LOHHLA!J:J,MATCH($S201,LOHHLA!$B:$B,0)),"na")</f>
        <v>0.27</v>
      </c>
      <c r="O201" s="16" t="n">
        <f aca="false">COUNTIFS(A:A,A201,W:W,0)</f>
        <v>0</v>
      </c>
      <c r="P201" s="16" t="str">
        <f aca="false">INDEX(LilacQC!D:D,MATCH(A201,LilacQC!C:C,0))</f>
        <v>PASS</v>
      </c>
      <c r="Q201" s="16"/>
      <c r="R201" s="16"/>
      <c r="S201" s="17" t="str">
        <f aca="false">A201&amp;MID(X201,1,1)</f>
        <v>CRUK0034_SU_T1-R1A</v>
      </c>
      <c r="T201" s="17" t="str">
        <f aca="false">IFERROR(IF(RIGHT(X201,1)="1",INDEX(LOHHLA!C:C,MATCH(S201,LOHHLA!B:B,0)),INDEX(LOHHLA!D:D,MATCH(S201,LOHHLA!B:B,0))),"HOM")</f>
        <v>hla_a_32_01_01</v>
      </c>
      <c r="U201" s="17" t="str">
        <f aca="false">IF(T201="HOM","HOM",UPPER(MID(T201,5,1))&amp;"*"&amp;MID(T201,7,2)&amp;":"&amp;MID(T201,10,2))</f>
        <v>A*32:01</v>
      </c>
      <c r="V201" s="17" t="s">
        <v>87</v>
      </c>
      <c r="W201" s="17" t="n">
        <f aca="false">U201=V201</f>
        <v>1</v>
      </c>
      <c r="X201" s="16" t="s">
        <v>47</v>
      </c>
      <c r="Y201" s="11" t="s">
        <v>87</v>
      </c>
      <c r="Z201" s="11" t="n">
        <v>1895</v>
      </c>
      <c r="AA201" s="11" t="n">
        <v>1268</v>
      </c>
      <c r="AB201" s="11" t="n">
        <v>627</v>
      </c>
      <c r="AC201" s="11" t="n">
        <v>0</v>
      </c>
      <c r="AD201" s="11" t="n">
        <v>1507</v>
      </c>
      <c r="AE201" s="11" t="n">
        <v>971</v>
      </c>
      <c r="AF201" s="11" t="n">
        <v>536</v>
      </c>
      <c r="AG201" s="11" t="n">
        <v>0</v>
      </c>
      <c r="AH201" s="11" t="n">
        <v>0</v>
      </c>
      <c r="AI201" s="11" t="n">
        <v>0</v>
      </c>
      <c r="AJ201" s="11" t="n">
        <v>0</v>
      </c>
      <c r="AK201" s="11" t="n">
        <v>0</v>
      </c>
      <c r="AL201" s="15" t="n">
        <v>2.76</v>
      </c>
      <c r="AM201" s="11" t="n">
        <v>0</v>
      </c>
      <c r="AN201" s="11" t="n">
        <v>0</v>
      </c>
      <c r="AO201" s="11" t="n">
        <v>0</v>
      </c>
      <c r="AP201" s="11" t="n">
        <v>0</v>
      </c>
      <c r="AQ201" s="11" t="n">
        <v>0</v>
      </c>
    </row>
    <row r="202" customFormat="false" ht="16" hidden="false" customHeight="false" outlineLevel="0" collapsed="false">
      <c r="A202" s="11" t="s">
        <v>160</v>
      </c>
      <c r="B202" s="11"/>
      <c r="C202" s="11" t="n">
        <f aca="false">AL202&lt;0.5</f>
        <v>0</v>
      </c>
      <c r="D202" s="12" t="n">
        <f aca="false">COUNTIFS(S:S,S202,C:C,1)&gt;0</f>
        <v>0</v>
      </c>
      <c r="E202" s="12" t="n">
        <f aca="false">IFERROR(INDEX(LOHHLA!H:H,MATCH($S202,LOHHLA!$B:$B,0)),"na")</f>
        <v>0</v>
      </c>
      <c r="F202" s="12" t="n">
        <f aca="false">AND(D202&lt;&gt;E202,E202&lt;&gt;"na")</f>
        <v>0</v>
      </c>
      <c r="G202" s="12"/>
      <c r="H202" s="12"/>
      <c r="I202" s="13" t="str">
        <f aca="false">IFERROR(INDEX(LOHHLA!E:E,MATCH($S202,LOHHLA!$B:$B,0)),"na")</f>
        <v>            2.84</v>
      </c>
      <c r="J202" s="13" t="str">
        <f aca="false">IFERROR(INDEX(LOHHLA!F:F,MATCH($S202,LOHHLA!$B:$B,0)),"na")</f>
        <v>            2.14</v>
      </c>
      <c r="K202" s="14" t="n">
        <f aca="false">INDEX(HMFPurity!B:B,MATCH(A202,HMFPurity!A:A,0))</f>
        <v>0.28</v>
      </c>
      <c r="L202" s="15" t="n">
        <f aca="false">INDEX(HMFPurity!F:F,MATCH(A202,HMFPurity!A:A,0))</f>
        <v>3.963</v>
      </c>
      <c r="M202" s="15" t="n">
        <f aca="false">IFERROR(INDEX(LOHHLA!I:I,MATCH($S202,LOHHLA!$B:$B,0)),"na")</f>
        <v>3.852313898</v>
      </c>
      <c r="N202" s="14" t="n">
        <f aca="false">IFERROR(INDEX(LOHHLA!J:J,MATCH($S202,LOHHLA!$B:$B,0)),"na")</f>
        <v>0.27</v>
      </c>
      <c r="O202" s="16" t="n">
        <f aca="false">COUNTIFS(A:A,A202,W:W,0)</f>
        <v>0</v>
      </c>
      <c r="P202" s="16" t="str">
        <f aca="false">INDEX(LilacQC!D:D,MATCH(A202,LilacQC!C:C,0))</f>
        <v>PASS</v>
      </c>
      <c r="Q202" s="16"/>
      <c r="R202" s="16"/>
      <c r="S202" s="17" t="str">
        <f aca="false">A202&amp;MID(X202,1,1)</f>
        <v>CRUK0034_SU_T1-R1B</v>
      </c>
      <c r="T202" s="17" t="str">
        <f aca="false">IFERROR(IF(RIGHT(X202,1)="1",INDEX(LOHHLA!C:C,MATCH(S202,LOHHLA!B:B,0)),INDEX(LOHHLA!D:D,MATCH(S202,LOHHLA!B:B,0))),"HOM")</f>
        <v>hla_b_07_02_01</v>
      </c>
      <c r="U202" s="17" t="str">
        <f aca="false">IF(T202="HOM","HOM",UPPER(MID(T202,5,1))&amp;"*"&amp;MID(T202,7,2)&amp;":"&amp;MID(T202,10,2))</f>
        <v>B*07:02</v>
      </c>
      <c r="V202" s="17" t="s">
        <v>63</v>
      </c>
      <c r="W202" s="17" t="n">
        <f aca="false">U202=V202</f>
        <v>1</v>
      </c>
      <c r="X202" s="16" t="s">
        <v>49</v>
      </c>
      <c r="Y202" s="11" t="s">
        <v>63</v>
      </c>
      <c r="Z202" s="11" t="n">
        <v>2201</v>
      </c>
      <c r="AA202" s="11" t="n">
        <v>721</v>
      </c>
      <c r="AB202" s="11" t="n">
        <v>1480</v>
      </c>
      <c r="AC202" s="11" t="n">
        <v>0</v>
      </c>
      <c r="AD202" s="11" t="n">
        <v>1798</v>
      </c>
      <c r="AE202" s="11" t="n">
        <v>574</v>
      </c>
      <c r="AF202" s="11" t="n">
        <v>1224</v>
      </c>
      <c r="AG202" s="11" t="n">
        <v>0</v>
      </c>
      <c r="AH202" s="11" t="n">
        <v>0</v>
      </c>
      <c r="AI202" s="11" t="n">
        <v>0</v>
      </c>
      <c r="AJ202" s="11" t="n">
        <v>0</v>
      </c>
      <c r="AK202" s="11" t="n">
        <v>0</v>
      </c>
      <c r="AL202" s="15" t="n">
        <v>2.76</v>
      </c>
      <c r="AM202" s="11" t="n">
        <v>0</v>
      </c>
      <c r="AN202" s="11" t="n">
        <v>0</v>
      </c>
      <c r="AO202" s="11" t="n">
        <v>0</v>
      </c>
      <c r="AP202" s="11" t="n">
        <v>0</v>
      </c>
      <c r="AQ202" s="11" t="n">
        <v>0</v>
      </c>
    </row>
    <row r="203" customFormat="false" ht="16" hidden="false" customHeight="false" outlineLevel="0" collapsed="false">
      <c r="A203" s="11" t="s">
        <v>160</v>
      </c>
      <c r="B203" s="11"/>
      <c r="C203" s="11" t="n">
        <f aca="false">AL203&lt;0.5</f>
        <v>0</v>
      </c>
      <c r="D203" s="12" t="n">
        <f aca="false">COUNTIFS(S:S,S203,C:C,1)&gt;0</f>
        <v>0</v>
      </c>
      <c r="E203" s="12" t="n">
        <f aca="false">IFERROR(INDEX(LOHHLA!H:H,MATCH($S203,LOHHLA!$B:$B,0)),"na")</f>
        <v>0</v>
      </c>
      <c r="F203" s="12" t="n">
        <f aca="false">AND(D203&lt;&gt;E203,E203&lt;&gt;"na")</f>
        <v>0</v>
      </c>
      <c r="G203" s="12"/>
      <c r="H203" s="12"/>
      <c r="I203" s="13" t="str">
        <f aca="false">IFERROR(INDEX(LOHHLA!E:E,MATCH($S203,LOHHLA!$B:$B,0)),"na")</f>
        <v>            2.84</v>
      </c>
      <c r="J203" s="13" t="str">
        <f aca="false">IFERROR(INDEX(LOHHLA!F:F,MATCH($S203,LOHHLA!$B:$B,0)),"na")</f>
        <v>            2.14</v>
      </c>
      <c r="K203" s="14" t="n">
        <f aca="false">INDEX(HMFPurity!B:B,MATCH(A203,HMFPurity!A:A,0))</f>
        <v>0.28</v>
      </c>
      <c r="L203" s="15" t="n">
        <f aca="false">INDEX(HMFPurity!F:F,MATCH(A203,HMFPurity!A:A,0))</f>
        <v>3.963</v>
      </c>
      <c r="M203" s="15" t="n">
        <f aca="false">IFERROR(INDEX(LOHHLA!I:I,MATCH($S203,LOHHLA!$B:$B,0)),"na")</f>
        <v>3.852313898</v>
      </c>
      <c r="N203" s="14" t="n">
        <f aca="false">IFERROR(INDEX(LOHHLA!J:J,MATCH($S203,LOHHLA!$B:$B,0)),"na")</f>
        <v>0.27</v>
      </c>
      <c r="O203" s="16" t="n">
        <f aca="false">COUNTIFS(A:A,A203,W:W,0)</f>
        <v>0</v>
      </c>
      <c r="P203" s="16" t="str">
        <f aca="false">INDEX(LilacQC!D:D,MATCH(A203,LilacQC!C:C,0))</f>
        <v>PASS</v>
      </c>
      <c r="Q203" s="16"/>
      <c r="R203" s="16"/>
      <c r="S203" s="17" t="str">
        <f aca="false">A203&amp;MID(X203,1,1)</f>
        <v>CRUK0034_SU_T1-R1B</v>
      </c>
      <c r="T203" s="17" t="str">
        <f aca="false">IFERROR(IF(RIGHT(X203,1)="1",INDEX(LOHHLA!C:C,MATCH(S203,LOHHLA!B:B,0)),INDEX(LOHHLA!D:D,MATCH(S203,LOHHLA!B:B,0))),"HOM")</f>
        <v>hla_b_14_01_01</v>
      </c>
      <c r="U203" s="17" t="str">
        <f aca="false">IF(T203="HOM","HOM",UPPER(MID(T203,5,1))&amp;"*"&amp;MID(T203,7,2)&amp;":"&amp;MID(T203,10,2))</f>
        <v>B*14:01</v>
      </c>
      <c r="V203" s="17" t="s">
        <v>161</v>
      </c>
      <c r="W203" s="17" t="n">
        <f aca="false">U203=V203</f>
        <v>1</v>
      </c>
      <c r="X203" s="16" t="s">
        <v>51</v>
      </c>
      <c r="Y203" s="11" t="s">
        <v>161</v>
      </c>
      <c r="Z203" s="11" t="n">
        <v>2123</v>
      </c>
      <c r="AA203" s="11" t="n">
        <v>613</v>
      </c>
      <c r="AB203" s="11" t="n">
        <v>1510</v>
      </c>
      <c r="AC203" s="11" t="n">
        <v>0</v>
      </c>
      <c r="AD203" s="11" t="n">
        <v>1717</v>
      </c>
      <c r="AE203" s="11" t="n">
        <v>472</v>
      </c>
      <c r="AF203" s="11" t="n">
        <v>1245</v>
      </c>
      <c r="AG203" s="11" t="n">
        <v>0</v>
      </c>
      <c r="AH203" s="11" t="n">
        <v>0</v>
      </c>
      <c r="AI203" s="11" t="n">
        <v>0</v>
      </c>
      <c r="AJ203" s="11" t="n">
        <v>0</v>
      </c>
      <c r="AK203" s="11" t="n">
        <v>0</v>
      </c>
      <c r="AL203" s="15" t="n">
        <v>1.89</v>
      </c>
      <c r="AM203" s="11" t="n">
        <v>0</v>
      </c>
      <c r="AN203" s="11" t="n">
        <v>0</v>
      </c>
      <c r="AO203" s="11" t="n">
        <v>0</v>
      </c>
      <c r="AP203" s="11" t="n">
        <v>0</v>
      </c>
      <c r="AQ203" s="11" t="n">
        <v>0</v>
      </c>
    </row>
    <row r="204" customFormat="false" ht="16" hidden="false" customHeight="false" outlineLevel="0" collapsed="false">
      <c r="A204" s="11" t="s">
        <v>160</v>
      </c>
      <c r="B204" s="11"/>
      <c r="C204" s="11" t="n">
        <f aca="false">AL204&lt;0.5</f>
        <v>0</v>
      </c>
      <c r="D204" s="12" t="n">
        <f aca="false">COUNTIFS(S:S,S204,C:C,1)&gt;0</f>
        <v>0</v>
      </c>
      <c r="E204" s="12" t="n">
        <f aca="false">IFERROR(INDEX(LOHHLA!H:H,MATCH($S204,LOHHLA!$B:$B,0)),"na")</f>
        <v>0</v>
      </c>
      <c r="F204" s="12" t="n">
        <f aca="false">AND(D204&lt;&gt;E204,E204&lt;&gt;"na")</f>
        <v>0</v>
      </c>
      <c r="G204" s="12"/>
      <c r="H204" s="12"/>
      <c r="I204" s="13" t="str">
        <f aca="false">IFERROR(INDEX(LOHHLA!E:E,MATCH($S204,LOHHLA!$B:$B,0)),"na")</f>
        <v>            2.18</v>
      </c>
      <c r="J204" s="13" t="str">
        <f aca="false">IFERROR(INDEX(LOHHLA!F:F,MATCH($S204,LOHHLA!$B:$B,0)),"na")</f>
        <v>            1.90</v>
      </c>
      <c r="K204" s="14" t="n">
        <f aca="false">INDEX(HMFPurity!B:B,MATCH(A204,HMFPurity!A:A,0))</f>
        <v>0.28</v>
      </c>
      <c r="L204" s="15" t="n">
        <f aca="false">INDEX(HMFPurity!F:F,MATCH(A204,HMFPurity!A:A,0))</f>
        <v>3.963</v>
      </c>
      <c r="M204" s="15" t="n">
        <f aca="false">IFERROR(INDEX(LOHHLA!I:I,MATCH($S204,LOHHLA!$B:$B,0)),"na")</f>
        <v>3.852313898</v>
      </c>
      <c r="N204" s="14" t="n">
        <f aca="false">IFERROR(INDEX(LOHHLA!J:J,MATCH($S204,LOHHLA!$B:$B,0)),"na")</f>
        <v>0.27</v>
      </c>
      <c r="O204" s="16" t="n">
        <f aca="false">COUNTIFS(A:A,A204,W:W,0)</f>
        <v>0</v>
      </c>
      <c r="P204" s="16" t="str">
        <f aca="false">INDEX(LilacQC!D:D,MATCH(A204,LilacQC!C:C,0))</f>
        <v>PASS</v>
      </c>
      <c r="Q204" s="16"/>
      <c r="R204" s="16"/>
      <c r="S204" s="17" t="str">
        <f aca="false">A204&amp;MID(X204,1,1)</f>
        <v>CRUK0034_SU_T1-R1C</v>
      </c>
      <c r="T204" s="17" t="str">
        <f aca="false">IFERROR(IF(RIGHT(X204,1)="1",INDEX(LOHHLA!C:C,MATCH(S204,LOHHLA!B:B,0)),INDEX(LOHHLA!D:D,MATCH(S204,LOHHLA!B:B,0))),"HOM")</f>
        <v>hla_c_07_02_01_03</v>
      </c>
      <c r="U204" s="17" t="str">
        <f aca="false">IF(T204="HOM","HOM",UPPER(MID(T204,5,1))&amp;"*"&amp;MID(T204,7,2)&amp;":"&amp;MID(T204,10,2))</f>
        <v>C*07:02</v>
      </c>
      <c r="V204" s="17" t="s">
        <v>66</v>
      </c>
      <c r="W204" s="17" t="n">
        <f aca="false">U204=V204</f>
        <v>1</v>
      </c>
      <c r="X204" s="16" t="s">
        <v>52</v>
      </c>
      <c r="Y204" s="11" t="s">
        <v>66</v>
      </c>
      <c r="Z204" s="11" t="n">
        <v>2148</v>
      </c>
      <c r="AA204" s="11" t="n">
        <v>1723</v>
      </c>
      <c r="AB204" s="11" t="n">
        <v>425</v>
      </c>
      <c r="AC204" s="11" t="n">
        <v>0</v>
      </c>
      <c r="AD204" s="11" t="n">
        <v>1709</v>
      </c>
      <c r="AE204" s="11" t="n">
        <v>1356</v>
      </c>
      <c r="AF204" s="11" t="n">
        <v>353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5" t="n">
        <v>2.76</v>
      </c>
      <c r="AM204" s="11" t="n">
        <v>0</v>
      </c>
      <c r="AN204" s="11" t="n">
        <v>0</v>
      </c>
      <c r="AO204" s="11" t="n">
        <v>0</v>
      </c>
      <c r="AP204" s="11" t="n">
        <v>0</v>
      </c>
      <c r="AQ204" s="11" t="n">
        <v>0</v>
      </c>
    </row>
    <row r="205" customFormat="false" ht="16" hidden="false" customHeight="false" outlineLevel="0" collapsed="false">
      <c r="A205" s="11" t="s">
        <v>160</v>
      </c>
      <c r="B205" s="11"/>
      <c r="C205" s="11" t="n">
        <f aca="false">AL205&lt;0.5</f>
        <v>0</v>
      </c>
      <c r="D205" s="12" t="n">
        <f aca="false">COUNTIFS(S:S,S205,C:C,1)&gt;0</f>
        <v>0</v>
      </c>
      <c r="E205" s="12" t="n">
        <f aca="false">IFERROR(INDEX(LOHHLA!H:H,MATCH($S205,LOHHLA!$B:$B,0)),"na")</f>
        <v>0</v>
      </c>
      <c r="F205" s="12" t="n">
        <f aca="false">AND(D205&lt;&gt;E205,E205&lt;&gt;"na")</f>
        <v>0</v>
      </c>
      <c r="G205" s="12"/>
      <c r="H205" s="12"/>
      <c r="I205" s="13" t="str">
        <f aca="false">IFERROR(INDEX(LOHHLA!E:E,MATCH($S205,LOHHLA!$B:$B,0)),"na")</f>
        <v>            2.18</v>
      </c>
      <c r="J205" s="13" t="str">
        <f aca="false">IFERROR(INDEX(LOHHLA!F:F,MATCH($S205,LOHHLA!$B:$B,0)),"na")</f>
        <v>            1.90</v>
      </c>
      <c r="K205" s="14" t="n">
        <f aca="false">INDEX(HMFPurity!B:B,MATCH(A205,HMFPurity!A:A,0))</f>
        <v>0.28</v>
      </c>
      <c r="L205" s="15" t="n">
        <f aca="false">INDEX(HMFPurity!F:F,MATCH(A205,HMFPurity!A:A,0))</f>
        <v>3.963</v>
      </c>
      <c r="M205" s="15" t="n">
        <f aca="false">IFERROR(INDEX(LOHHLA!I:I,MATCH($S205,LOHHLA!$B:$B,0)),"na")</f>
        <v>3.852313898</v>
      </c>
      <c r="N205" s="14" t="n">
        <f aca="false">IFERROR(INDEX(LOHHLA!J:J,MATCH($S205,LOHHLA!$B:$B,0)),"na")</f>
        <v>0.27</v>
      </c>
      <c r="O205" s="16" t="n">
        <f aca="false">COUNTIFS(A:A,A205,W:W,0)</f>
        <v>0</v>
      </c>
      <c r="P205" s="16" t="str">
        <f aca="false">INDEX(LilacQC!D:D,MATCH(A205,LilacQC!C:C,0))</f>
        <v>PASS</v>
      </c>
      <c r="Q205" s="16"/>
      <c r="R205" s="16"/>
      <c r="S205" s="17" t="str">
        <f aca="false">A205&amp;MID(X205,1,1)</f>
        <v>CRUK0034_SU_T1-R1C</v>
      </c>
      <c r="T205" s="17" t="str">
        <f aca="false">IFERROR(IF(RIGHT(X205,1)="1",INDEX(LOHHLA!C:C,MATCH(S205,LOHHLA!B:B,0)),INDEX(LOHHLA!D:D,MATCH(S205,LOHHLA!B:B,0))),"HOM")</f>
        <v>hla_c_08_02_01</v>
      </c>
      <c r="U205" s="17" t="str">
        <f aca="false">IF(T205="HOM","HOM",UPPER(MID(T205,5,1))&amp;"*"&amp;MID(T205,7,2)&amp;":"&amp;MID(T205,10,2))</f>
        <v>C*08:02</v>
      </c>
      <c r="V205" s="17" t="s">
        <v>78</v>
      </c>
      <c r="W205" s="17" t="n">
        <f aca="false">U205=V205</f>
        <v>1</v>
      </c>
      <c r="X205" s="16" t="s">
        <v>54</v>
      </c>
      <c r="Y205" s="11" t="s">
        <v>78</v>
      </c>
      <c r="Z205" s="11" t="n">
        <v>1840</v>
      </c>
      <c r="AA205" s="11" t="n">
        <v>1397</v>
      </c>
      <c r="AB205" s="11" t="n">
        <v>443</v>
      </c>
      <c r="AC205" s="11" t="n">
        <v>0</v>
      </c>
      <c r="AD205" s="11" t="n">
        <v>1457</v>
      </c>
      <c r="AE205" s="11" t="n">
        <v>1090</v>
      </c>
      <c r="AF205" s="11" t="n">
        <v>367</v>
      </c>
      <c r="AG205" s="11" t="n">
        <v>0</v>
      </c>
      <c r="AH205" s="11" t="n">
        <v>0</v>
      </c>
      <c r="AI205" s="11" t="n">
        <v>0</v>
      </c>
      <c r="AJ205" s="11" t="n">
        <v>0</v>
      </c>
      <c r="AK205" s="11" t="n">
        <v>0</v>
      </c>
      <c r="AL205" s="15" t="n">
        <v>1.89</v>
      </c>
      <c r="AM205" s="11" t="n">
        <v>0</v>
      </c>
      <c r="AN205" s="11" t="n">
        <v>0</v>
      </c>
      <c r="AO205" s="11" t="n">
        <v>0</v>
      </c>
      <c r="AP205" s="11" t="n">
        <v>0</v>
      </c>
      <c r="AQ205" s="11" t="n">
        <v>0</v>
      </c>
    </row>
    <row r="206" customFormat="false" ht="16" hidden="false" customHeight="false" outlineLevel="0" collapsed="false">
      <c r="A206" s="11" t="s">
        <v>162</v>
      </c>
      <c r="B206" s="11"/>
      <c r="C206" s="11" t="n">
        <f aca="false">AL206&lt;0.5</f>
        <v>0</v>
      </c>
      <c r="D206" s="12" t="n">
        <f aca="false">COUNTIFS(S:S,S206,C:C,1)&gt;0</f>
        <v>0</v>
      </c>
      <c r="E206" s="12" t="n">
        <f aca="false">IFERROR(INDEX(LOHHLA!H:H,MATCH($S206,LOHHLA!$B:$B,0)),"na")</f>
        <v>0</v>
      </c>
      <c r="F206" s="12" t="n">
        <f aca="false">AND(D206&lt;&gt;E206,E206&lt;&gt;"na")</f>
        <v>0</v>
      </c>
      <c r="G206" s="12"/>
      <c r="H206" s="12"/>
      <c r="I206" s="13" t="str">
        <f aca="false">IFERROR(INDEX(LOHHLA!E:E,MATCH($S206,LOHHLA!$B:$B,0)),"na")</f>
        <v>            2.93</v>
      </c>
      <c r="J206" s="13" t="str">
        <f aca="false">IFERROR(INDEX(LOHHLA!F:F,MATCH($S206,LOHHLA!$B:$B,0)),"na")</f>
        <v>            2.20</v>
      </c>
      <c r="K206" s="14" t="n">
        <f aca="false">INDEX(HMFPurity!B:B,MATCH(A206,HMFPurity!A:A,0))</f>
        <v>0.16</v>
      </c>
      <c r="L206" s="15" t="n">
        <f aca="false">INDEX(HMFPurity!F:F,MATCH(A206,HMFPurity!A:A,0))</f>
        <v>3.165</v>
      </c>
      <c r="M206" s="15" t="n">
        <f aca="false">IFERROR(INDEX(LOHHLA!I:I,MATCH($S206,LOHHLA!$B:$B,0)),"na")</f>
        <v>2.826924531</v>
      </c>
      <c r="N206" s="14" t="n">
        <f aca="false">IFERROR(INDEX(LOHHLA!J:J,MATCH($S206,LOHHLA!$B:$B,0)),"na")</f>
        <v>0.1</v>
      </c>
      <c r="O206" s="16" t="n">
        <f aca="false">COUNTIFS(A:A,A206,W:W,0)</f>
        <v>1</v>
      </c>
      <c r="P206" s="16" t="str">
        <f aca="false">INDEX(LilacQC!D:D,MATCH(A206,LilacQC!C:C,0))</f>
        <v>PASS</v>
      </c>
      <c r="Q206" s="16"/>
      <c r="R206" s="16"/>
      <c r="S206" s="17" t="str">
        <f aca="false">A206&amp;MID(X206,1,1)</f>
        <v>CRUK0035_SU_LN1A</v>
      </c>
      <c r="T206" s="17" t="str">
        <f aca="false">IFERROR(IF(RIGHT(X206,1)="1",INDEX(LOHHLA!C:C,MATCH(S206,LOHHLA!B:B,0)),INDEX(LOHHLA!D:D,MATCH(S206,LOHHLA!B:B,0))),"HOM")</f>
        <v>hla_a_01_01_01_01</v>
      </c>
      <c r="U206" s="17" t="str">
        <f aca="false">IF(T206="HOM","HOM",UPPER(MID(T206,5,1))&amp;"*"&amp;MID(T206,7,2)&amp;":"&amp;MID(T206,10,2))</f>
        <v>A*01:01</v>
      </c>
      <c r="V206" s="17" t="s">
        <v>44</v>
      </c>
      <c r="W206" s="17" t="n">
        <f aca="false">U206=V206</f>
        <v>1</v>
      </c>
      <c r="X206" s="16" t="s">
        <v>45</v>
      </c>
      <c r="Y206" s="18" t="s">
        <v>44</v>
      </c>
      <c r="Z206" s="11" t="n">
        <v>4500</v>
      </c>
      <c r="AA206" s="11" t="n">
        <v>2760</v>
      </c>
      <c r="AB206" s="11" t="n">
        <v>1740</v>
      </c>
      <c r="AC206" s="11" t="n">
        <v>0</v>
      </c>
      <c r="AD206" s="11" t="n">
        <v>3071</v>
      </c>
      <c r="AE206" s="11" t="n">
        <v>2041</v>
      </c>
      <c r="AF206" s="11" t="n">
        <v>1030</v>
      </c>
      <c r="AG206" s="11" t="n">
        <v>0</v>
      </c>
      <c r="AH206" s="11" t="n">
        <v>0</v>
      </c>
      <c r="AI206" s="11" t="n">
        <v>0</v>
      </c>
      <c r="AJ206" s="11" t="n">
        <v>0</v>
      </c>
      <c r="AK206" s="11" t="n">
        <v>0</v>
      </c>
      <c r="AL206" s="15" t="n">
        <v>2.92</v>
      </c>
      <c r="AM206" s="11" t="n">
        <v>0</v>
      </c>
      <c r="AN206" s="11" t="n">
        <v>0</v>
      </c>
      <c r="AO206" s="11" t="n">
        <v>0</v>
      </c>
      <c r="AP206" s="11" t="n">
        <v>0</v>
      </c>
      <c r="AQ206" s="11" t="n">
        <v>0</v>
      </c>
    </row>
    <row r="207" customFormat="false" ht="16" hidden="false" customHeight="false" outlineLevel="0" collapsed="false">
      <c r="A207" s="11" t="s">
        <v>162</v>
      </c>
      <c r="B207" s="11"/>
      <c r="C207" s="11" t="n">
        <f aca="false">AL207&lt;0.5</f>
        <v>0</v>
      </c>
      <c r="D207" s="12" t="n">
        <f aca="false">COUNTIFS(S:S,S207,C:C,1)&gt;0</f>
        <v>0</v>
      </c>
      <c r="E207" s="12" t="n">
        <f aca="false">IFERROR(INDEX(LOHHLA!H:H,MATCH($S207,LOHHLA!$B:$B,0)),"na")</f>
        <v>0</v>
      </c>
      <c r="F207" s="12" t="n">
        <f aca="false">AND(D207&lt;&gt;E207,E207&lt;&gt;"na")</f>
        <v>0</v>
      </c>
      <c r="G207" s="12"/>
      <c r="H207" s="12"/>
      <c r="I207" s="13" t="str">
        <f aca="false">IFERROR(INDEX(LOHHLA!E:E,MATCH($S207,LOHHLA!$B:$B,0)),"na")</f>
        <v>            2.93</v>
      </c>
      <c r="J207" s="13" t="str">
        <f aca="false">IFERROR(INDEX(LOHHLA!F:F,MATCH($S207,LOHHLA!$B:$B,0)),"na")</f>
        <v>            2.20</v>
      </c>
      <c r="K207" s="14" t="n">
        <f aca="false">INDEX(HMFPurity!B:B,MATCH(A207,HMFPurity!A:A,0))</f>
        <v>0.16</v>
      </c>
      <c r="L207" s="15" t="n">
        <f aca="false">INDEX(HMFPurity!F:F,MATCH(A207,HMFPurity!A:A,0))</f>
        <v>3.165</v>
      </c>
      <c r="M207" s="15" t="n">
        <f aca="false">IFERROR(INDEX(LOHHLA!I:I,MATCH($S207,LOHHLA!$B:$B,0)),"na")</f>
        <v>2.826924531</v>
      </c>
      <c r="N207" s="14" t="n">
        <f aca="false">IFERROR(INDEX(LOHHLA!J:J,MATCH($S207,LOHHLA!$B:$B,0)),"na")</f>
        <v>0.1</v>
      </c>
      <c r="O207" s="16" t="n">
        <f aca="false">COUNTIFS(A:A,A207,W:W,0)</f>
        <v>1</v>
      </c>
      <c r="P207" s="16" t="str">
        <f aca="false">INDEX(LilacQC!D:D,MATCH(A207,LilacQC!C:C,0))</f>
        <v>PASS</v>
      </c>
      <c r="Q207" s="16"/>
      <c r="R207" s="16"/>
      <c r="S207" s="17" t="str">
        <f aca="false">A207&amp;MID(X207,1,1)</f>
        <v>CRUK0035_SU_LN1A</v>
      </c>
      <c r="T207" s="17" t="str">
        <f aca="false">IFERROR(IF(RIGHT(X207,1)="1",INDEX(LOHHLA!C:C,MATCH(S207,LOHHLA!B:B,0)),INDEX(LOHHLA!D:D,MATCH(S207,LOHHLA!B:B,0))),"HOM")</f>
        <v>hla_a_02_01_01_01</v>
      </c>
      <c r="U207" s="17" t="str">
        <f aca="false">IF(T207="HOM","HOM",UPPER(MID(T207,5,1))&amp;"*"&amp;MID(T207,7,2)&amp;":"&amp;MID(T207,10,2))</f>
        <v>A*02:01</v>
      </c>
      <c r="V207" s="17" t="s">
        <v>56</v>
      </c>
      <c r="W207" s="17" t="n">
        <f aca="false">U207=V207</f>
        <v>1</v>
      </c>
      <c r="X207" s="16" t="s">
        <v>47</v>
      </c>
      <c r="Y207" s="18" t="s">
        <v>56</v>
      </c>
      <c r="Z207" s="11" t="n">
        <v>3545</v>
      </c>
      <c r="AA207" s="11" t="n">
        <v>1883</v>
      </c>
      <c r="AB207" s="11" t="n">
        <v>1662</v>
      </c>
      <c r="AC207" s="11" t="n">
        <v>0</v>
      </c>
      <c r="AD207" s="11" t="n">
        <v>2177</v>
      </c>
      <c r="AE207" s="11" t="n">
        <v>1178</v>
      </c>
      <c r="AF207" s="11" t="n">
        <v>999</v>
      </c>
      <c r="AG207" s="11" t="n">
        <v>0</v>
      </c>
      <c r="AH207" s="11" t="n">
        <v>0</v>
      </c>
      <c r="AI207" s="11" t="n">
        <v>0</v>
      </c>
      <c r="AJ207" s="11" t="n">
        <v>0</v>
      </c>
      <c r="AK207" s="11" t="n">
        <v>0</v>
      </c>
      <c r="AL207" s="15" t="n">
        <v>1.62</v>
      </c>
      <c r="AM207" s="11" t="n">
        <v>0</v>
      </c>
      <c r="AN207" s="11" t="n">
        <v>0</v>
      </c>
      <c r="AO207" s="11" t="n">
        <v>0</v>
      </c>
      <c r="AP207" s="11" t="n">
        <v>0</v>
      </c>
      <c r="AQ207" s="11" t="n">
        <v>0</v>
      </c>
    </row>
    <row r="208" customFormat="false" ht="16" hidden="false" customHeight="false" outlineLevel="0" collapsed="false">
      <c r="A208" s="11" t="s">
        <v>162</v>
      </c>
      <c r="B208" s="11"/>
      <c r="C208" s="11" t="n">
        <f aca="false">AL208&lt;0.5</f>
        <v>0</v>
      </c>
      <c r="D208" s="12" t="n">
        <f aca="false">COUNTIFS(S:S,S208,C:C,1)&gt;0</f>
        <v>0</v>
      </c>
      <c r="E208" s="12" t="n">
        <f aca="false">IFERROR(INDEX(LOHHLA!H:H,MATCH($S208,LOHHLA!$B:$B,0)),"na")</f>
        <v>0</v>
      </c>
      <c r="F208" s="12" t="n">
        <f aca="false">AND(D208&lt;&gt;E208,E208&lt;&gt;"na")</f>
        <v>0</v>
      </c>
      <c r="G208" s="12"/>
      <c r="H208" s="12"/>
      <c r="I208" s="13" t="str">
        <f aca="false">IFERROR(INDEX(LOHHLA!E:E,MATCH($S208,LOHHLA!$B:$B,0)),"na")</f>
        <v>            3.24</v>
      </c>
      <c r="J208" s="13" t="str">
        <f aca="false">IFERROR(INDEX(LOHHLA!F:F,MATCH($S208,LOHHLA!$B:$B,0)),"na")</f>
        <v>            2.58</v>
      </c>
      <c r="K208" s="14" t="n">
        <f aca="false">INDEX(HMFPurity!B:B,MATCH(A208,HMFPurity!A:A,0))</f>
        <v>0.16</v>
      </c>
      <c r="L208" s="15" t="n">
        <f aca="false">INDEX(HMFPurity!F:F,MATCH(A208,HMFPurity!A:A,0))</f>
        <v>3.165</v>
      </c>
      <c r="M208" s="15" t="n">
        <f aca="false">IFERROR(INDEX(LOHHLA!I:I,MATCH($S208,LOHHLA!$B:$B,0)),"na")</f>
        <v>2.826924531</v>
      </c>
      <c r="N208" s="14" t="n">
        <f aca="false">IFERROR(INDEX(LOHHLA!J:J,MATCH($S208,LOHHLA!$B:$B,0)),"na")</f>
        <v>0.1</v>
      </c>
      <c r="O208" s="16" t="n">
        <f aca="false">COUNTIFS(A:A,A208,W:W,0)</f>
        <v>1</v>
      </c>
      <c r="P208" s="16" t="str">
        <f aca="false">INDEX(LilacQC!D:D,MATCH(A208,LilacQC!C:C,0))</f>
        <v>PASS</v>
      </c>
      <c r="Q208" s="16"/>
      <c r="R208" s="16"/>
      <c r="S208" s="17" t="str">
        <f aca="false">A208&amp;MID(X208,1,1)</f>
        <v>CRUK0035_SU_LN1B</v>
      </c>
      <c r="T208" s="17" t="str">
        <f aca="false">IFERROR(IF(RIGHT(X208,1)="1",INDEX(LOHHLA!C:C,MATCH(S208,LOHHLA!B:B,0)),INDEX(LOHHLA!D:D,MATCH(S208,LOHHLA!B:B,0))),"HOM")</f>
        <v>hla_b_35_01_01_01</v>
      </c>
      <c r="U208" s="17" t="str">
        <f aca="false">IF(T208="HOM","HOM",UPPER(MID(T208,5,1))&amp;"*"&amp;MID(T208,7,2)&amp;":"&amp;MID(T208,10,2))</f>
        <v>B*35:01</v>
      </c>
      <c r="V208" s="17" t="s">
        <v>64</v>
      </c>
      <c r="W208" s="17" t="n">
        <f aca="false">U208=V208</f>
        <v>1</v>
      </c>
      <c r="X208" s="16" t="s">
        <v>49</v>
      </c>
      <c r="Y208" s="19" t="s">
        <v>64</v>
      </c>
      <c r="Z208" s="11" t="n">
        <v>3420</v>
      </c>
      <c r="AA208" s="11" t="n">
        <v>524</v>
      </c>
      <c r="AB208" s="11" t="n">
        <v>2896</v>
      </c>
      <c r="AC208" s="11" t="n">
        <v>0</v>
      </c>
      <c r="AD208" s="11" t="n">
        <v>2438</v>
      </c>
      <c r="AE208" s="11" t="n">
        <v>452</v>
      </c>
      <c r="AF208" s="11" t="n">
        <v>1986</v>
      </c>
      <c r="AG208" s="11" t="n">
        <v>0</v>
      </c>
      <c r="AH208" s="11" t="n">
        <v>0</v>
      </c>
      <c r="AI208" s="11" t="n">
        <v>0</v>
      </c>
      <c r="AJ208" s="11" t="n">
        <v>0</v>
      </c>
      <c r="AK208" s="11" t="n">
        <v>0</v>
      </c>
      <c r="AL208" s="15" t="n">
        <v>2.92</v>
      </c>
      <c r="AM208" s="11" t="n">
        <v>0</v>
      </c>
      <c r="AN208" s="11" t="n">
        <v>0</v>
      </c>
      <c r="AO208" s="11" t="n">
        <v>0</v>
      </c>
      <c r="AP208" s="11" t="n">
        <v>0</v>
      </c>
      <c r="AQ208" s="11" t="n">
        <v>0</v>
      </c>
    </row>
    <row r="209" customFormat="false" ht="16" hidden="false" customHeight="false" outlineLevel="0" collapsed="false">
      <c r="A209" s="11" t="s">
        <v>162</v>
      </c>
      <c r="B209" s="11"/>
      <c r="C209" s="11" t="n">
        <f aca="false">AL209&lt;0.5</f>
        <v>0</v>
      </c>
      <c r="D209" s="12" t="n">
        <f aca="false">COUNTIFS(S:S,S209,C:C,1)&gt;0</f>
        <v>0</v>
      </c>
      <c r="E209" s="12" t="n">
        <f aca="false">IFERROR(INDEX(LOHHLA!H:H,MATCH($S209,LOHHLA!$B:$B,0)),"na")</f>
        <v>0</v>
      </c>
      <c r="F209" s="12" t="n">
        <f aca="false">AND(D209&lt;&gt;E209,E209&lt;&gt;"na")</f>
        <v>0</v>
      </c>
      <c r="G209" s="12"/>
      <c r="H209" s="12"/>
      <c r="I209" s="13" t="str">
        <f aca="false">IFERROR(INDEX(LOHHLA!E:E,MATCH($S209,LOHHLA!$B:$B,0)),"na")</f>
        <v>            3.24</v>
      </c>
      <c r="J209" s="13" t="str">
        <f aca="false">IFERROR(INDEX(LOHHLA!F:F,MATCH($S209,LOHHLA!$B:$B,0)),"na")</f>
        <v>            2.58</v>
      </c>
      <c r="K209" s="14" t="n">
        <f aca="false">INDEX(HMFPurity!B:B,MATCH(A209,HMFPurity!A:A,0))</f>
        <v>0.16</v>
      </c>
      <c r="L209" s="15" t="n">
        <f aca="false">INDEX(HMFPurity!F:F,MATCH(A209,HMFPurity!A:A,0))</f>
        <v>3.165</v>
      </c>
      <c r="M209" s="15" t="n">
        <f aca="false">IFERROR(INDEX(LOHHLA!I:I,MATCH($S209,LOHHLA!$B:$B,0)),"na")</f>
        <v>2.826924531</v>
      </c>
      <c r="N209" s="14" t="n">
        <f aca="false">IFERROR(INDEX(LOHHLA!J:J,MATCH($S209,LOHHLA!$B:$B,0)),"na")</f>
        <v>0.1</v>
      </c>
      <c r="O209" s="16" t="n">
        <f aca="false">COUNTIFS(A:A,A209,W:W,0)</f>
        <v>1</v>
      </c>
      <c r="P209" s="16" t="str">
        <f aca="false">INDEX(LilacQC!D:D,MATCH(A209,LilacQC!C:C,0))</f>
        <v>PASS</v>
      </c>
      <c r="Q209" s="16"/>
      <c r="R209" s="16"/>
      <c r="S209" s="17" t="str">
        <f aca="false">A209&amp;MID(X209,1,1)</f>
        <v>CRUK0035_SU_LN1B</v>
      </c>
      <c r="T209" s="17" t="str">
        <f aca="false">IFERROR(IF(RIGHT(X209,1)="1",INDEX(LOHHLA!C:C,MATCH(S209,LOHHLA!B:B,0)),INDEX(LOHHLA!D:D,MATCH(S209,LOHHLA!B:B,0))),"HOM")</f>
        <v>hla_b_51_01_01</v>
      </c>
      <c r="U209" s="17" t="str">
        <f aca="false">IF(T209="HOM","HOM",UPPER(MID(T209,5,1))&amp;"*"&amp;MID(T209,7,2)&amp;":"&amp;MID(T209,10,2))</f>
        <v>B*51:01</v>
      </c>
      <c r="V209" s="17" t="s">
        <v>118</v>
      </c>
      <c r="W209" s="17" t="n">
        <f aca="false">U209=V209</f>
        <v>1</v>
      </c>
      <c r="X209" s="16" t="s">
        <v>51</v>
      </c>
      <c r="Y209" s="19" t="s">
        <v>118</v>
      </c>
      <c r="Z209" s="11" t="n">
        <v>3384</v>
      </c>
      <c r="AA209" s="11" t="n">
        <v>587</v>
      </c>
      <c r="AB209" s="11" t="n">
        <v>2797</v>
      </c>
      <c r="AC209" s="11" t="n">
        <v>0</v>
      </c>
      <c r="AD209" s="11" t="n">
        <v>2310</v>
      </c>
      <c r="AE209" s="11" t="n">
        <v>395</v>
      </c>
      <c r="AF209" s="11" t="n">
        <v>1915</v>
      </c>
      <c r="AG209" s="11" t="n">
        <v>0</v>
      </c>
      <c r="AH209" s="11" t="n">
        <v>0</v>
      </c>
      <c r="AI209" s="11" t="n">
        <v>0</v>
      </c>
      <c r="AJ209" s="11" t="n">
        <v>0</v>
      </c>
      <c r="AK209" s="11" t="n">
        <v>0</v>
      </c>
      <c r="AL209" s="15" t="n">
        <v>1.62</v>
      </c>
      <c r="AM209" s="11" t="n">
        <v>0</v>
      </c>
      <c r="AN209" s="11" t="n">
        <v>0</v>
      </c>
      <c r="AO209" s="11" t="n">
        <v>0</v>
      </c>
      <c r="AP209" s="11" t="n">
        <v>0</v>
      </c>
      <c r="AQ209" s="11" t="n">
        <v>0</v>
      </c>
    </row>
    <row r="210" customFormat="false" ht="16" hidden="false" customHeight="false" outlineLevel="0" collapsed="false">
      <c r="A210" s="11" t="s">
        <v>162</v>
      </c>
      <c r="B210" s="11"/>
      <c r="C210" s="11" t="n">
        <f aca="false">AL210&lt;0.5</f>
        <v>0</v>
      </c>
      <c r="D210" s="12" t="n">
        <f aca="false">COUNTIFS(S:S,S210,C:C,1)&gt;0</f>
        <v>0</v>
      </c>
      <c r="E210" s="12" t="n">
        <f aca="false">IFERROR(INDEX(LOHHLA!H:H,MATCH($S210,LOHHLA!$B:$B,0)),"na")</f>
        <v>0</v>
      </c>
      <c r="F210" s="12" t="n">
        <f aca="false">AND(D210&lt;&gt;E210,E210&lt;&gt;"na")</f>
        <v>0</v>
      </c>
      <c r="G210" s="12"/>
      <c r="H210" s="12"/>
      <c r="I210" s="13" t="str">
        <f aca="false">IFERROR(INDEX(LOHHLA!E:E,MATCH($S210,LOHHLA!$B:$B,0)),"na")</f>
        <v>            2.97</v>
      </c>
      <c r="J210" s="13" t="str">
        <f aca="false">IFERROR(INDEX(LOHHLA!F:F,MATCH($S210,LOHHLA!$B:$B,0)),"na")</f>
        <v>            2.47</v>
      </c>
      <c r="K210" s="14" t="n">
        <f aca="false">INDEX(HMFPurity!B:B,MATCH(A210,HMFPurity!A:A,0))</f>
        <v>0.16</v>
      </c>
      <c r="L210" s="15" t="n">
        <f aca="false">INDEX(HMFPurity!F:F,MATCH(A210,HMFPurity!A:A,0))</f>
        <v>3.165</v>
      </c>
      <c r="M210" s="15" t="n">
        <f aca="false">IFERROR(INDEX(LOHHLA!I:I,MATCH($S210,LOHHLA!$B:$B,0)),"na")</f>
        <v>2.826924531</v>
      </c>
      <c r="N210" s="14" t="n">
        <f aca="false">IFERROR(INDEX(LOHHLA!J:J,MATCH($S210,LOHHLA!$B:$B,0)),"na")</f>
        <v>0.1</v>
      </c>
      <c r="O210" s="16" t="n">
        <f aca="false">COUNTIFS(A:A,A210,W:W,0)</f>
        <v>1</v>
      </c>
      <c r="P210" s="16" t="str">
        <f aca="false">INDEX(LilacQC!D:D,MATCH(A210,LilacQC!C:C,0))</f>
        <v>PASS</v>
      </c>
      <c r="Q210" s="16"/>
      <c r="R210" s="16"/>
      <c r="S210" s="17" t="str">
        <f aca="false">A210&amp;MID(X210,1,1)</f>
        <v>CRUK0035_SU_LN1C</v>
      </c>
      <c r="T210" s="17" t="str">
        <f aca="false">IFERROR(IF(RIGHT(X210,1)="1",INDEX(LOHHLA!C:C,MATCH(S210,LOHHLA!B:B,0)),INDEX(LOHHLA!D:D,MATCH(S210,LOHHLA!B:B,0))),"HOM")</f>
        <v>hla_c_04_01_01_01</v>
      </c>
      <c r="U210" s="17" t="str">
        <f aca="false">IF(T210="HOM","HOM",UPPER(MID(T210,5,1))&amp;"*"&amp;MID(T210,7,2)&amp;":"&amp;MID(T210,10,2))</f>
        <v>C*04:01</v>
      </c>
      <c r="V210" s="17" t="s">
        <v>65</v>
      </c>
      <c r="W210" s="17" t="n">
        <f aca="false">U210=V210</f>
        <v>1</v>
      </c>
      <c r="X210" s="16" t="s">
        <v>52</v>
      </c>
      <c r="Y210" s="18" t="s">
        <v>65</v>
      </c>
      <c r="Z210" s="11" t="n">
        <v>3314</v>
      </c>
      <c r="AA210" s="11" t="n">
        <v>1695</v>
      </c>
      <c r="AB210" s="11" t="n">
        <v>1619</v>
      </c>
      <c r="AC210" s="11" t="n">
        <v>0</v>
      </c>
      <c r="AD210" s="11" t="n">
        <v>2339</v>
      </c>
      <c r="AE210" s="11" t="n">
        <v>1337</v>
      </c>
      <c r="AF210" s="11" t="n">
        <v>1002</v>
      </c>
      <c r="AG210" s="11" t="n">
        <v>0</v>
      </c>
      <c r="AH210" s="11" t="n">
        <v>0</v>
      </c>
      <c r="AI210" s="11" t="n">
        <v>0</v>
      </c>
      <c r="AJ210" s="11" t="n">
        <v>0</v>
      </c>
      <c r="AK210" s="11" t="n">
        <v>0</v>
      </c>
      <c r="AL210" s="15" t="n">
        <v>2.92</v>
      </c>
      <c r="AM210" s="11" t="n">
        <v>0</v>
      </c>
      <c r="AN210" s="11" t="n">
        <v>0</v>
      </c>
      <c r="AO210" s="11" t="n">
        <v>0</v>
      </c>
      <c r="AP210" s="11" t="n">
        <v>0</v>
      </c>
      <c r="AQ210" s="11" t="n">
        <v>0</v>
      </c>
    </row>
    <row r="211" customFormat="false" ht="16" hidden="false" customHeight="false" outlineLevel="0" collapsed="false">
      <c r="A211" s="11" t="s">
        <v>162</v>
      </c>
      <c r="B211" s="11"/>
      <c r="C211" s="11" t="n">
        <f aca="false">AL211&lt;0.5</f>
        <v>0</v>
      </c>
      <c r="D211" s="12" t="n">
        <f aca="false">COUNTIFS(S:S,S211,C:C,1)&gt;0</f>
        <v>0</v>
      </c>
      <c r="E211" s="12" t="n">
        <f aca="false">IFERROR(INDEX(LOHHLA!H:H,MATCH($S211,LOHHLA!$B:$B,0)),"na")</f>
        <v>0</v>
      </c>
      <c r="F211" s="12" t="n">
        <f aca="false">AND(D211&lt;&gt;E211,E211&lt;&gt;"na")</f>
        <v>0</v>
      </c>
      <c r="G211" s="12"/>
      <c r="H211" s="12"/>
      <c r="I211" s="13" t="str">
        <f aca="false">IFERROR(INDEX(LOHHLA!E:E,MATCH($S211,LOHHLA!$B:$B,0)),"na")</f>
        <v>            2.97</v>
      </c>
      <c r="J211" s="13" t="str">
        <f aca="false">IFERROR(INDEX(LOHHLA!F:F,MATCH($S211,LOHHLA!$B:$B,0)),"na")</f>
        <v>            2.47</v>
      </c>
      <c r="K211" s="14" t="n">
        <f aca="false">INDEX(HMFPurity!B:B,MATCH(A211,HMFPurity!A:A,0))</f>
        <v>0.16</v>
      </c>
      <c r="L211" s="15" t="n">
        <f aca="false">INDEX(HMFPurity!F:F,MATCH(A211,HMFPurity!A:A,0))</f>
        <v>3.165</v>
      </c>
      <c r="M211" s="15" t="n">
        <f aca="false">IFERROR(INDEX(LOHHLA!I:I,MATCH($S211,LOHHLA!$B:$B,0)),"na")</f>
        <v>2.826924531</v>
      </c>
      <c r="N211" s="14" t="n">
        <f aca="false">IFERROR(INDEX(LOHHLA!J:J,MATCH($S211,LOHHLA!$B:$B,0)),"na")</f>
        <v>0.1</v>
      </c>
      <c r="O211" s="16" t="n">
        <f aca="false">COUNTIFS(A:A,A211,W:W,0)</f>
        <v>1</v>
      </c>
      <c r="P211" s="16" t="str">
        <f aca="false">INDEX(LilacQC!D:D,MATCH(A211,LilacQC!C:C,0))</f>
        <v>PASS</v>
      </c>
      <c r="Q211" s="16" t="s">
        <v>71</v>
      </c>
      <c r="R211" s="16" t="s">
        <v>163</v>
      </c>
      <c r="S211" s="17" t="str">
        <f aca="false">A211&amp;MID(X211,1,1)</f>
        <v>CRUK0035_SU_LN1C</v>
      </c>
      <c r="T211" s="17" t="str">
        <f aca="false">IFERROR(IF(RIGHT(X211,1)="1",INDEX(LOHHLA!C:C,MATCH(S211,LOHHLA!B:B,0)),INDEX(LOHHLA!D:D,MATCH(S211,LOHHLA!B:B,0))),"HOM")</f>
        <v>hla_c_15_04</v>
      </c>
      <c r="U211" s="17" t="str">
        <f aca="false">IF(T211="HOM","HOM",UPPER(MID(T211,5,1))&amp;"*"&amp;MID(T211,7,2)&amp;":"&amp;MID(T211,10,2))</f>
        <v>C*15:04</v>
      </c>
      <c r="V211" s="17" t="s">
        <v>164</v>
      </c>
      <c r="W211" s="17" t="n">
        <f aca="false">U211=V211</f>
        <v>0</v>
      </c>
      <c r="X211" s="16" t="s">
        <v>54</v>
      </c>
      <c r="Y211" s="18" t="s">
        <v>164</v>
      </c>
      <c r="Z211" s="11" t="n">
        <v>3125</v>
      </c>
      <c r="AA211" s="11" t="n">
        <v>1384</v>
      </c>
      <c r="AB211" s="11" t="n">
        <v>1741</v>
      </c>
      <c r="AC211" s="11" t="n">
        <v>0</v>
      </c>
      <c r="AD211" s="11" t="n">
        <v>2010</v>
      </c>
      <c r="AE211" s="11" t="n">
        <v>918</v>
      </c>
      <c r="AF211" s="11" t="n">
        <v>1092</v>
      </c>
      <c r="AG211" s="11" t="n">
        <v>0</v>
      </c>
      <c r="AH211" s="11" t="n">
        <v>0</v>
      </c>
      <c r="AI211" s="11" t="n">
        <v>0</v>
      </c>
      <c r="AJ211" s="11" t="n">
        <v>0</v>
      </c>
      <c r="AK211" s="11" t="n">
        <v>0</v>
      </c>
      <c r="AL211" s="15" t="n">
        <v>1.62</v>
      </c>
      <c r="AM211" s="11" t="n">
        <v>0</v>
      </c>
      <c r="AN211" s="11" t="n">
        <v>0</v>
      </c>
      <c r="AO211" s="11" t="n">
        <v>0</v>
      </c>
      <c r="AP211" s="11" t="n">
        <v>0</v>
      </c>
      <c r="AQ211" s="11" t="n">
        <v>0</v>
      </c>
    </row>
    <row r="212" customFormat="false" ht="16" hidden="false" customHeight="false" outlineLevel="0" collapsed="false">
      <c r="A212" s="11" t="s">
        <v>165</v>
      </c>
      <c r="B212" s="11"/>
      <c r="C212" s="11" t="n">
        <f aca="false">AL212&lt;0.5</f>
        <v>0</v>
      </c>
      <c r="D212" s="12" t="n">
        <f aca="false">COUNTIFS(S:S,S212,C:C,1)&gt;0</f>
        <v>0</v>
      </c>
      <c r="E212" s="12" t="n">
        <f aca="false">IFERROR(INDEX(LOHHLA!H:H,MATCH($S212,LOHHLA!$B:$B,0)),"na")</f>
        <v>0</v>
      </c>
      <c r="F212" s="12" t="n">
        <f aca="false">AND(D212&lt;&gt;E212,E212&lt;&gt;"na")</f>
        <v>0</v>
      </c>
      <c r="G212" s="12"/>
      <c r="H212" s="12"/>
      <c r="I212" s="13" t="str">
        <f aca="false">IFERROR(INDEX(LOHHLA!E:E,MATCH($S212,LOHHLA!$B:$B,0)),"na")</f>
        <v>            0.29</v>
      </c>
      <c r="J212" s="13" t="str">
        <f aca="false">IFERROR(INDEX(LOHHLA!F:F,MATCH($S212,LOHHLA!$B:$B,0)),"na")</f>
        <v>            0.98</v>
      </c>
      <c r="K212" s="14" t="n">
        <f aca="false">INDEX(HMFPurity!B:B,MATCH(A212,HMFPurity!A:A,0))</f>
        <v>0.19</v>
      </c>
      <c r="L212" s="15" t="n">
        <f aca="false">INDEX(HMFPurity!F:F,MATCH(A212,HMFPurity!A:A,0))</f>
        <v>3.2628</v>
      </c>
      <c r="M212" s="15" t="n">
        <f aca="false">IFERROR(INDEX(LOHHLA!I:I,MATCH($S212,LOHHLA!$B:$B,0)),"na")</f>
        <v>2.655791936</v>
      </c>
      <c r="N212" s="14" t="n">
        <f aca="false">IFERROR(INDEX(LOHHLA!J:J,MATCH($S212,LOHHLA!$B:$B,0)),"na")</f>
        <v>0.15</v>
      </c>
      <c r="O212" s="16" t="n">
        <f aca="false">COUNTIFS(A:A,A212,W:W,0)</f>
        <v>0</v>
      </c>
      <c r="P212" s="16" t="str">
        <f aca="false">INDEX(LilacQC!D:D,MATCH(A212,LilacQC!C:C,0))</f>
        <v>PASS</v>
      </c>
      <c r="Q212" s="16"/>
      <c r="R212" s="16"/>
      <c r="S212" s="17" t="str">
        <f aca="false">A212&amp;MID(X212,1,1)</f>
        <v>CRUK0036_SU_T1-R1A</v>
      </c>
      <c r="T212" s="17" t="str">
        <f aca="false">IFERROR(IF(RIGHT(X212,1)="1",INDEX(LOHHLA!C:C,MATCH(S212,LOHHLA!B:B,0)),INDEX(LOHHLA!D:D,MATCH(S212,LOHHLA!B:B,0))),"HOM")</f>
        <v>hla_a_03_01_01_01</v>
      </c>
      <c r="U212" s="17" t="str">
        <f aca="false">IF(T212="HOM","HOM",UPPER(MID(T212,5,1))&amp;"*"&amp;MID(T212,7,2)&amp;":"&amp;MID(T212,10,2))</f>
        <v>A*03:01</v>
      </c>
      <c r="V212" s="17" t="s">
        <v>86</v>
      </c>
      <c r="W212" s="17" t="n">
        <f aca="false">U212=V212</f>
        <v>1</v>
      </c>
      <c r="X212" s="16" t="s">
        <v>45</v>
      </c>
      <c r="Y212" s="11" t="s">
        <v>86</v>
      </c>
      <c r="Z212" s="11" t="n">
        <v>1857</v>
      </c>
      <c r="AA212" s="11" t="n">
        <v>1205</v>
      </c>
      <c r="AB212" s="11" t="n">
        <v>652</v>
      </c>
      <c r="AC212" s="11" t="n">
        <v>0</v>
      </c>
      <c r="AD212" s="11" t="n">
        <v>1879</v>
      </c>
      <c r="AE212" s="11" t="n">
        <v>1115</v>
      </c>
      <c r="AF212" s="11" t="n">
        <v>764</v>
      </c>
      <c r="AG212" s="11" t="n">
        <v>0</v>
      </c>
      <c r="AH212" s="11" t="n">
        <v>0</v>
      </c>
      <c r="AI212" s="11" t="n">
        <v>0</v>
      </c>
      <c r="AJ212" s="11" t="n">
        <v>0</v>
      </c>
      <c r="AK212" s="11" t="n">
        <v>0</v>
      </c>
      <c r="AL212" s="15" t="n">
        <v>0.95</v>
      </c>
      <c r="AM212" s="11" t="n">
        <v>0</v>
      </c>
      <c r="AN212" s="11" t="n">
        <v>0</v>
      </c>
      <c r="AO212" s="11" t="n">
        <v>0</v>
      </c>
      <c r="AP212" s="11" t="n">
        <v>0</v>
      </c>
      <c r="AQ212" s="11" t="n">
        <v>0</v>
      </c>
    </row>
    <row r="213" customFormat="false" ht="16" hidden="false" customHeight="false" outlineLevel="0" collapsed="false">
      <c r="A213" s="11" t="s">
        <v>165</v>
      </c>
      <c r="B213" s="11"/>
      <c r="C213" s="11" t="n">
        <f aca="false">AL213&lt;0.5</f>
        <v>0</v>
      </c>
      <c r="D213" s="12" t="n">
        <f aca="false">COUNTIFS(S:S,S213,C:C,1)&gt;0</f>
        <v>0</v>
      </c>
      <c r="E213" s="12" t="n">
        <f aca="false">IFERROR(INDEX(LOHHLA!H:H,MATCH($S213,LOHHLA!$B:$B,0)),"na")</f>
        <v>0</v>
      </c>
      <c r="F213" s="12" t="n">
        <f aca="false">AND(D213&lt;&gt;E213,E213&lt;&gt;"na")</f>
        <v>0</v>
      </c>
      <c r="G213" s="12"/>
      <c r="H213" s="12"/>
      <c r="I213" s="13" t="str">
        <f aca="false">IFERROR(INDEX(LOHHLA!E:E,MATCH($S213,LOHHLA!$B:$B,0)),"na")</f>
        <v>            0.29</v>
      </c>
      <c r="J213" s="13" t="str">
        <f aca="false">IFERROR(INDEX(LOHHLA!F:F,MATCH($S213,LOHHLA!$B:$B,0)),"na")</f>
        <v>            0.98</v>
      </c>
      <c r="K213" s="14" t="n">
        <f aca="false">INDEX(HMFPurity!B:B,MATCH(A213,HMFPurity!A:A,0))</f>
        <v>0.19</v>
      </c>
      <c r="L213" s="15" t="n">
        <f aca="false">INDEX(HMFPurity!F:F,MATCH(A213,HMFPurity!A:A,0))</f>
        <v>3.2628</v>
      </c>
      <c r="M213" s="15" t="n">
        <f aca="false">IFERROR(INDEX(LOHHLA!I:I,MATCH($S213,LOHHLA!$B:$B,0)),"na")</f>
        <v>2.655791936</v>
      </c>
      <c r="N213" s="14" t="n">
        <f aca="false">IFERROR(INDEX(LOHHLA!J:J,MATCH($S213,LOHHLA!$B:$B,0)),"na")</f>
        <v>0.15</v>
      </c>
      <c r="O213" s="16" t="n">
        <f aca="false">COUNTIFS(A:A,A213,W:W,0)</f>
        <v>0</v>
      </c>
      <c r="P213" s="16" t="str">
        <f aca="false">INDEX(LilacQC!D:D,MATCH(A213,LilacQC!C:C,0))</f>
        <v>PASS</v>
      </c>
      <c r="Q213" s="16"/>
      <c r="R213" s="16"/>
      <c r="S213" s="17" t="str">
        <f aca="false">A213&amp;MID(X213,1,1)</f>
        <v>CRUK0036_SU_T1-R1A</v>
      </c>
      <c r="T213" s="17" t="str">
        <f aca="false">IFERROR(IF(RIGHT(X213,1)="1",INDEX(LOHHLA!C:C,MATCH(S213,LOHHLA!B:B,0)),INDEX(LOHHLA!D:D,MATCH(S213,LOHHLA!B:B,0))),"HOM")</f>
        <v>hla_a_68_01_02</v>
      </c>
      <c r="U213" s="17" t="str">
        <f aca="false">IF(T213="HOM","HOM",UPPER(MID(T213,5,1))&amp;"*"&amp;MID(T213,7,2)&amp;":"&amp;MID(T213,10,2))</f>
        <v>A*68:01</v>
      </c>
      <c r="V213" s="17" t="s">
        <v>82</v>
      </c>
      <c r="W213" s="17" t="n">
        <f aca="false">U213=V213</f>
        <v>1</v>
      </c>
      <c r="X213" s="16" t="s">
        <v>47</v>
      </c>
      <c r="Y213" s="11" t="s">
        <v>82</v>
      </c>
      <c r="Z213" s="11" t="n">
        <v>1505</v>
      </c>
      <c r="AA213" s="11" t="n">
        <v>895</v>
      </c>
      <c r="AB213" s="11" t="n">
        <v>610</v>
      </c>
      <c r="AC213" s="11" t="n">
        <v>0</v>
      </c>
      <c r="AD213" s="11" t="n">
        <v>1722</v>
      </c>
      <c r="AE213" s="11" t="n">
        <v>982</v>
      </c>
      <c r="AF213" s="11" t="n">
        <v>740</v>
      </c>
      <c r="AG213" s="11" t="n">
        <v>0</v>
      </c>
      <c r="AH213" s="11" t="n">
        <v>0</v>
      </c>
      <c r="AI213" s="11" t="n">
        <v>0</v>
      </c>
      <c r="AJ213" s="11" t="n">
        <v>0</v>
      </c>
      <c r="AK213" s="11" t="n">
        <v>0</v>
      </c>
      <c r="AL213" s="15" t="n">
        <v>1.93</v>
      </c>
      <c r="AM213" s="11" t="n">
        <v>0</v>
      </c>
      <c r="AN213" s="11" t="n">
        <v>0</v>
      </c>
      <c r="AO213" s="11" t="n">
        <v>0</v>
      </c>
      <c r="AP213" s="11" t="n">
        <v>0</v>
      </c>
      <c r="AQ213" s="11" t="n">
        <v>0</v>
      </c>
    </row>
    <row r="214" customFormat="false" ht="16" hidden="false" customHeight="false" outlineLevel="0" collapsed="false">
      <c r="A214" s="11" t="s">
        <v>165</v>
      </c>
      <c r="B214" s="11"/>
      <c r="C214" s="11" t="n">
        <f aca="false">AL214&lt;0.5</f>
        <v>0</v>
      </c>
      <c r="D214" s="12" t="n">
        <f aca="false">COUNTIFS(S:S,S214,C:C,1)&gt;0</f>
        <v>0</v>
      </c>
      <c r="E214" s="12" t="n">
        <f aca="false">IFERROR(INDEX(LOHHLA!H:H,MATCH($S214,LOHHLA!$B:$B,0)),"na")</f>
        <v>0</v>
      </c>
      <c r="F214" s="12" t="n">
        <f aca="false">AND(D214&lt;&gt;E214,E214&lt;&gt;"na")</f>
        <v>0</v>
      </c>
      <c r="G214" s="12"/>
      <c r="H214" s="12"/>
      <c r="I214" s="13" t="str">
        <f aca="false">IFERROR(INDEX(LOHHLA!E:E,MATCH($S214,LOHHLA!$B:$B,0)),"na")</f>
        <v>            0.95</v>
      </c>
      <c r="J214" s="13" t="str">
        <f aca="false">IFERROR(INDEX(LOHHLA!F:F,MATCH($S214,LOHHLA!$B:$B,0)),"na")</f>
        <v>            0.61</v>
      </c>
      <c r="K214" s="14" t="n">
        <f aca="false">INDEX(HMFPurity!B:B,MATCH(A214,HMFPurity!A:A,0))</f>
        <v>0.19</v>
      </c>
      <c r="L214" s="15" t="n">
        <f aca="false">INDEX(HMFPurity!F:F,MATCH(A214,HMFPurity!A:A,0))</f>
        <v>3.2628</v>
      </c>
      <c r="M214" s="15" t="n">
        <f aca="false">IFERROR(INDEX(LOHHLA!I:I,MATCH($S214,LOHHLA!$B:$B,0)),"na")</f>
        <v>2.655791936</v>
      </c>
      <c r="N214" s="14" t="n">
        <f aca="false">IFERROR(INDEX(LOHHLA!J:J,MATCH($S214,LOHHLA!$B:$B,0)),"na")</f>
        <v>0.15</v>
      </c>
      <c r="O214" s="16" t="n">
        <f aca="false">COUNTIFS(A:A,A214,W:W,0)</f>
        <v>0</v>
      </c>
      <c r="P214" s="16" t="str">
        <f aca="false">INDEX(LilacQC!D:D,MATCH(A214,LilacQC!C:C,0))</f>
        <v>PASS</v>
      </c>
      <c r="Q214" s="16"/>
      <c r="R214" s="16"/>
      <c r="S214" s="17" t="str">
        <f aca="false">A214&amp;MID(X214,1,1)</f>
        <v>CRUK0036_SU_T1-R1B</v>
      </c>
      <c r="T214" s="17" t="str">
        <f aca="false">IFERROR(IF(RIGHT(X214,1)="1",INDEX(LOHHLA!C:C,MATCH(S214,LOHHLA!B:B,0)),INDEX(LOHHLA!D:D,MATCH(S214,LOHHLA!B:B,0))),"HOM")</f>
        <v>hla_b_44_02_01_03</v>
      </c>
      <c r="U214" s="17" t="str">
        <f aca="false">IF(T214="HOM","HOM",UPPER(MID(T214,5,1))&amp;"*"&amp;MID(T214,7,2)&amp;":"&amp;MID(T214,10,2))</f>
        <v>B*44:02</v>
      </c>
      <c r="V214" s="17" t="s">
        <v>92</v>
      </c>
      <c r="W214" s="17" t="n">
        <f aca="false">U214=V214</f>
        <v>1</v>
      </c>
      <c r="X214" s="16" t="s">
        <v>49</v>
      </c>
      <c r="Y214" s="11" t="s">
        <v>92</v>
      </c>
      <c r="Z214" s="11" t="n">
        <v>1568</v>
      </c>
      <c r="AA214" s="11" t="n">
        <v>1109</v>
      </c>
      <c r="AB214" s="11" t="n">
        <v>459</v>
      </c>
      <c r="AC214" s="11" t="n">
        <v>0</v>
      </c>
      <c r="AD214" s="11" t="n">
        <v>1685</v>
      </c>
      <c r="AE214" s="11" t="n">
        <v>1209</v>
      </c>
      <c r="AF214" s="11" t="n">
        <v>476</v>
      </c>
      <c r="AG214" s="11" t="n">
        <v>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5" t="n">
        <v>1.93</v>
      </c>
      <c r="AM214" s="11" t="n">
        <v>0</v>
      </c>
      <c r="AN214" s="11" t="n">
        <v>0</v>
      </c>
      <c r="AO214" s="11" t="n">
        <v>0</v>
      </c>
      <c r="AP214" s="11" t="n">
        <v>0</v>
      </c>
      <c r="AQ214" s="11" t="n">
        <v>0</v>
      </c>
    </row>
    <row r="215" customFormat="false" ht="16" hidden="false" customHeight="false" outlineLevel="0" collapsed="false">
      <c r="A215" s="11" t="s">
        <v>165</v>
      </c>
      <c r="B215" s="11"/>
      <c r="C215" s="11" t="n">
        <f aca="false">AL215&lt;0.5</f>
        <v>0</v>
      </c>
      <c r="D215" s="12" t="n">
        <f aca="false">COUNTIFS(S:S,S215,C:C,1)&gt;0</f>
        <v>0</v>
      </c>
      <c r="E215" s="12" t="n">
        <f aca="false">IFERROR(INDEX(LOHHLA!H:H,MATCH($S215,LOHHLA!$B:$B,0)),"na")</f>
        <v>0</v>
      </c>
      <c r="F215" s="12" t="n">
        <f aca="false">AND(D215&lt;&gt;E215,E215&lt;&gt;"na")</f>
        <v>0</v>
      </c>
      <c r="G215" s="12"/>
      <c r="H215" s="12"/>
      <c r="I215" s="13" t="str">
        <f aca="false">IFERROR(INDEX(LOHHLA!E:E,MATCH($S215,LOHHLA!$B:$B,0)),"na")</f>
        <v>            0.95</v>
      </c>
      <c r="J215" s="13" t="str">
        <f aca="false">IFERROR(INDEX(LOHHLA!F:F,MATCH($S215,LOHHLA!$B:$B,0)),"na")</f>
        <v>            0.61</v>
      </c>
      <c r="K215" s="14" t="n">
        <f aca="false">INDEX(HMFPurity!B:B,MATCH(A215,HMFPurity!A:A,0))</f>
        <v>0.19</v>
      </c>
      <c r="L215" s="15" t="n">
        <f aca="false">INDEX(HMFPurity!F:F,MATCH(A215,HMFPurity!A:A,0))</f>
        <v>3.2628</v>
      </c>
      <c r="M215" s="15" t="n">
        <f aca="false">IFERROR(INDEX(LOHHLA!I:I,MATCH($S215,LOHHLA!$B:$B,0)),"na")</f>
        <v>2.655791936</v>
      </c>
      <c r="N215" s="14" t="n">
        <f aca="false">IFERROR(INDEX(LOHHLA!J:J,MATCH($S215,LOHHLA!$B:$B,0)),"na")</f>
        <v>0.15</v>
      </c>
      <c r="O215" s="16" t="n">
        <f aca="false">COUNTIFS(A:A,A215,W:W,0)</f>
        <v>0</v>
      </c>
      <c r="P215" s="16" t="str">
        <f aca="false">INDEX(LilacQC!D:D,MATCH(A215,LilacQC!C:C,0))</f>
        <v>PASS</v>
      </c>
      <c r="Q215" s="16"/>
      <c r="R215" s="16"/>
      <c r="S215" s="17" t="str">
        <f aca="false">A215&amp;MID(X215,1,1)</f>
        <v>CRUK0036_SU_T1-R1B</v>
      </c>
      <c r="T215" s="17" t="str">
        <f aca="false">IFERROR(IF(RIGHT(X215,1)="1",INDEX(LOHHLA!C:C,MATCH(S215,LOHHLA!B:B,0)),INDEX(LOHHLA!D:D,MATCH(S215,LOHHLA!B:B,0))),"HOM")</f>
        <v>hla_b_51_01_23</v>
      </c>
      <c r="U215" s="17" t="str">
        <f aca="false">IF(T215="HOM","HOM",UPPER(MID(T215,5,1))&amp;"*"&amp;MID(T215,7,2)&amp;":"&amp;MID(T215,10,2))</f>
        <v>B*51:01</v>
      </c>
      <c r="V215" s="17" t="s">
        <v>118</v>
      </c>
      <c r="W215" s="17" t="n">
        <f aca="false">U215=V215</f>
        <v>1</v>
      </c>
      <c r="X215" s="16" t="s">
        <v>51</v>
      </c>
      <c r="Y215" s="11" t="s">
        <v>118</v>
      </c>
      <c r="Z215" s="11" t="n">
        <v>1518</v>
      </c>
      <c r="AA215" s="11" t="n">
        <v>1031</v>
      </c>
      <c r="AB215" s="11" t="n">
        <v>487</v>
      </c>
      <c r="AC215" s="11" t="n">
        <v>0</v>
      </c>
      <c r="AD215" s="11" t="n">
        <v>1515</v>
      </c>
      <c r="AE215" s="11" t="n">
        <v>1012</v>
      </c>
      <c r="AF215" s="11" t="n">
        <v>503</v>
      </c>
      <c r="AG215" s="11" t="n">
        <v>0</v>
      </c>
      <c r="AH215" s="11" t="n">
        <v>0</v>
      </c>
      <c r="AI215" s="11" t="n">
        <v>0</v>
      </c>
      <c r="AJ215" s="11" t="n">
        <v>0</v>
      </c>
      <c r="AK215" s="11" t="n">
        <v>0</v>
      </c>
      <c r="AL215" s="15" t="n">
        <v>0.95</v>
      </c>
      <c r="AM215" s="11" t="n">
        <v>0</v>
      </c>
      <c r="AN215" s="11" t="n">
        <v>0</v>
      </c>
      <c r="AO215" s="11" t="n">
        <v>0</v>
      </c>
      <c r="AP215" s="11" t="n">
        <v>0</v>
      </c>
      <c r="AQ215" s="11" t="n">
        <v>0</v>
      </c>
    </row>
    <row r="216" customFormat="false" ht="16" hidden="false" customHeight="false" outlineLevel="0" collapsed="false">
      <c r="A216" s="11" t="s">
        <v>165</v>
      </c>
      <c r="B216" s="11"/>
      <c r="C216" s="11" t="n">
        <f aca="false">AL216&lt;0.5</f>
        <v>0</v>
      </c>
      <c r="D216" s="12" t="n">
        <f aca="false">COUNTIFS(S:S,S216,C:C,1)&gt;0</f>
        <v>0</v>
      </c>
      <c r="E216" s="12" t="n">
        <f aca="false">IFERROR(INDEX(LOHHLA!H:H,MATCH($S216,LOHHLA!$B:$B,0)),"na")</f>
        <v>0</v>
      </c>
      <c r="F216" s="12" t="n">
        <f aca="false">AND(D216&lt;&gt;E216,E216&lt;&gt;"na")</f>
        <v>0</v>
      </c>
      <c r="G216" s="12"/>
      <c r="H216" s="12"/>
      <c r="I216" s="13" t="str">
        <f aca="false">IFERROR(INDEX(LOHHLA!E:E,MATCH($S216,LOHHLA!$B:$B,0)),"na")</f>
        <v>            0.88</v>
      </c>
      <c r="J216" s="13" t="str">
        <f aca="false">IFERROR(INDEX(LOHHLA!F:F,MATCH($S216,LOHHLA!$B:$B,0)),"na")</f>
        <v>            0.39</v>
      </c>
      <c r="K216" s="14" t="n">
        <f aca="false">INDEX(HMFPurity!B:B,MATCH(A216,HMFPurity!A:A,0))</f>
        <v>0.19</v>
      </c>
      <c r="L216" s="15" t="n">
        <f aca="false">INDEX(HMFPurity!F:F,MATCH(A216,HMFPurity!A:A,0))</f>
        <v>3.2628</v>
      </c>
      <c r="M216" s="15" t="n">
        <f aca="false">IFERROR(INDEX(LOHHLA!I:I,MATCH($S216,LOHHLA!$B:$B,0)),"na")</f>
        <v>2.655791936</v>
      </c>
      <c r="N216" s="14" t="n">
        <f aca="false">IFERROR(INDEX(LOHHLA!J:J,MATCH($S216,LOHHLA!$B:$B,0)),"na")</f>
        <v>0.15</v>
      </c>
      <c r="O216" s="16" t="n">
        <f aca="false">COUNTIFS(A:A,A216,W:W,0)</f>
        <v>0</v>
      </c>
      <c r="P216" s="16" t="str">
        <f aca="false">INDEX(LilacQC!D:D,MATCH(A216,LilacQC!C:C,0))</f>
        <v>PASS</v>
      </c>
      <c r="Q216" s="16"/>
      <c r="R216" s="16"/>
      <c r="S216" s="17" t="str">
        <f aca="false">A216&amp;MID(X216,1,1)</f>
        <v>CRUK0036_SU_T1-R1C</v>
      </c>
      <c r="T216" s="17" t="str">
        <f aca="false">IFERROR(IF(RIGHT(X216,1)="1",INDEX(LOHHLA!C:C,MATCH(S216,LOHHLA!B:B,0)),INDEX(LOHHLA!D:D,MATCH(S216,LOHHLA!B:B,0))),"HOM")</f>
        <v>hla_c_07_04_01</v>
      </c>
      <c r="U216" s="17" t="str">
        <f aca="false">IF(T216="HOM","HOM",UPPER(MID(T216,5,1))&amp;"*"&amp;MID(T216,7,2)&amp;":"&amp;MID(T216,10,2))</f>
        <v>C*07:04</v>
      </c>
      <c r="V216" s="17" t="s">
        <v>94</v>
      </c>
      <c r="W216" s="17" t="n">
        <f aca="false">U216=V216</f>
        <v>1</v>
      </c>
      <c r="X216" s="16" t="s">
        <v>52</v>
      </c>
      <c r="Y216" s="11" t="s">
        <v>94</v>
      </c>
      <c r="Z216" s="11" t="n">
        <v>1734</v>
      </c>
      <c r="AA216" s="11" t="n">
        <v>1396</v>
      </c>
      <c r="AB216" s="11" t="n">
        <v>338</v>
      </c>
      <c r="AC216" s="11" t="n">
        <v>0</v>
      </c>
      <c r="AD216" s="11" t="n">
        <v>1819</v>
      </c>
      <c r="AE216" s="11" t="n">
        <v>1458</v>
      </c>
      <c r="AF216" s="11" t="n">
        <v>361</v>
      </c>
      <c r="AG216" s="11" t="n">
        <v>0</v>
      </c>
      <c r="AH216" s="11" t="n">
        <v>0</v>
      </c>
      <c r="AI216" s="11" t="n">
        <v>0</v>
      </c>
      <c r="AJ216" s="11" t="n">
        <v>0</v>
      </c>
      <c r="AK216" s="11" t="n">
        <v>0</v>
      </c>
      <c r="AL216" s="15" t="n">
        <v>1.93</v>
      </c>
      <c r="AM216" s="11" t="n">
        <v>0</v>
      </c>
      <c r="AN216" s="11" t="n">
        <v>0</v>
      </c>
      <c r="AO216" s="11" t="n">
        <v>0</v>
      </c>
      <c r="AP216" s="11" t="n">
        <v>0</v>
      </c>
      <c r="AQ216" s="11" t="n">
        <v>0</v>
      </c>
    </row>
    <row r="217" customFormat="false" ht="16" hidden="false" customHeight="false" outlineLevel="0" collapsed="false">
      <c r="A217" s="11" t="s">
        <v>165</v>
      </c>
      <c r="B217" s="11"/>
      <c r="C217" s="11" t="n">
        <f aca="false">AL217&lt;0.5</f>
        <v>0</v>
      </c>
      <c r="D217" s="12" t="n">
        <f aca="false">COUNTIFS(S:S,S217,C:C,1)&gt;0</f>
        <v>0</v>
      </c>
      <c r="E217" s="12" t="n">
        <f aca="false">IFERROR(INDEX(LOHHLA!H:H,MATCH($S217,LOHHLA!$B:$B,0)),"na")</f>
        <v>0</v>
      </c>
      <c r="F217" s="12" t="n">
        <f aca="false">AND(D217&lt;&gt;E217,E217&lt;&gt;"na")</f>
        <v>0</v>
      </c>
      <c r="G217" s="12"/>
      <c r="H217" s="12"/>
      <c r="I217" s="13" t="str">
        <f aca="false">IFERROR(INDEX(LOHHLA!E:E,MATCH($S217,LOHHLA!$B:$B,0)),"na")</f>
        <v>            0.88</v>
      </c>
      <c r="J217" s="13" t="str">
        <f aca="false">IFERROR(INDEX(LOHHLA!F:F,MATCH($S217,LOHHLA!$B:$B,0)),"na")</f>
        <v>            0.39</v>
      </c>
      <c r="K217" s="14" t="n">
        <f aca="false">INDEX(HMFPurity!B:B,MATCH(A217,HMFPurity!A:A,0))</f>
        <v>0.19</v>
      </c>
      <c r="L217" s="15" t="n">
        <f aca="false">INDEX(HMFPurity!F:F,MATCH(A217,HMFPurity!A:A,0))</f>
        <v>3.2628</v>
      </c>
      <c r="M217" s="15" t="n">
        <f aca="false">IFERROR(INDEX(LOHHLA!I:I,MATCH($S217,LOHHLA!$B:$B,0)),"na")</f>
        <v>2.655791936</v>
      </c>
      <c r="N217" s="14" t="n">
        <f aca="false">IFERROR(INDEX(LOHHLA!J:J,MATCH($S217,LOHHLA!$B:$B,0)),"na")</f>
        <v>0.15</v>
      </c>
      <c r="O217" s="16" t="n">
        <f aca="false">COUNTIFS(A:A,A217,W:W,0)</f>
        <v>0</v>
      </c>
      <c r="P217" s="16" t="str">
        <f aca="false">INDEX(LilacQC!D:D,MATCH(A217,LilacQC!C:C,0))</f>
        <v>PASS</v>
      </c>
      <c r="Q217" s="16"/>
      <c r="R217" s="16"/>
      <c r="S217" s="17" t="str">
        <f aca="false">A217&amp;MID(X217,1,1)</f>
        <v>CRUK0036_SU_T1-R1C</v>
      </c>
      <c r="T217" s="17" t="str">
        <f aca="false">IFERROR(IF(RIGHT(X217,1)="1",INDEX(LOHHLA!C:C,MATCH(S217,LOHHLA!B:B,0)),INDEX(LOHHLA!D:D,MATCH(S217,LOHHLA!B:B,0))),"HOM")</f>
        <v>hla_c_12_03_01_01</v>
      </c>
      <c r="U217" s="17" t="str">
        <f aca="false">IF(T217="HOM","HOM",UPPER(MID(T217,5,1))&amp;"*"&amp;MID(T217,7,2)&amp;":"&amp;MID(T217,10,2))</f>
        <v>C*12:03</v>
      </c>
      <c r="V217" s="17" t="s">
        <v>123</v>
      </c>
      <c r="W217" s="17" t="n">
        <f aca="false">U217=V217</f>
        <v>1</v>
      </c>
      <c r="X217" s="16" t="s">
        <v>54</v>
      </c>
      <c r="Y217" s="11" t="s">
        <v>123</v>
      </c>
      <c r="Z217" s="11" t="n">
        <v>1508</v>
      </c>
      <c r="AA217" s="11" t="n">
        <v>1136</v>
      </c>
      <c r="AB217" s="11" t="n">
        <v>372</v>
      </c>
      <c r="AC217" s="11" t="n">
        <v>0</v>
      </c>
      <c r="AD217" s="11" t="n">
        <v>1446</v>
      </c>
      <c r="AE217" s="11" t="n">
        <v>1046</v>
      </c>
      <c r="AF217" s="11" t="n">
        <v>400</v>
      </c>
      <c r="AG217" s="11" t="n">
        <v>0</v>
      </c>
      <c r="AH217" s="11" t="n">
        <v>0</v>
      </c>
      <c r="AI217" s="11" t="n">
        <v>0</v>
      </c>
      <c r="AJ217" s="11" t="n">
        <v>0</v>
      </c>
      <c r="AK217" s="11" t="n">
        <v>0</v>
      </c>
      <c r="AL217" s="15" t="n">
        <v>0.95</v>
      </c>
      <c r="AM217" s="11" t="n">
        <v>0</v>
      </c>
      <c r="AN217" s="11" t="n">
        <v>0</v>
      </c>
      <c r="AO217" s="11" t="n">
        <v>0</v>
      </c>
      <c r="AP217" s="11" t="n">
        <v>0</v>
      </c>
      <c r="AQ217" s="11" t="n">
        <v>0</v>
      </c>
    </row>
    <row r="218" customFormat="false" ht="16" hidden="false" customHeight="false" outlineLevel="0" collapsed="false">
      <c r="A218" s="11" t="s">
        <v>166</v>
      </c>
      <c r="B218" s="11"/>
      <c r="C218" s="11" t="n">
        <f aca="false">AL218&lt;0.5</f>
        <v>0</v>
      </c>
      <c r="D218" s="12" t="n">
        <f aca="false">COUNTIFS(S:S,S218,C:C,1)&gt;0</f>
        <v>0</v>
      </c>
      <c r="E218" s="12" t="n">
        <f aca="false">IFERROR(INDEX(LOHHLA!H:H,MATCH($S218,LOHHLA!$B:$B,0)),"na")</f>
        <v>0</v>
      </c>
      <c r="F218" s="12" t="n">
        <f aca="false">AND(D218&lt;&gt;E218,E218&lt;&gt;"na")</f>
        <v>0</v>
      </c>
      <c r="G218" s="12"/>
      <c r="H218" s="12"/>
      <c r="I218" s="13" t="str">
        <f aca="false">IFERROR(INDEX(LOHHLA!E:E,MATCH($S218,LOHHLA!$B:$B,0)),"na")</f>
        <v>            4.30</v>
      </c>
      <c r="J218" s="13" t="str">
        <f aca="false">IFERROR(INDEX(LOHHLA!F:F,MATCH($S218,LOHHLA!$B:$B,0)),"na")</f>
        <v>            2.17</v>
      </c>
      <c r="K218" s="14" t="n">
        <f aca="false">INDEX(HMFPurity!B:B,MATCH(A218,HMFPurity!A:A,0))</f>
        <v>0.58</v>
      </c>
      <c r="L218" s="15" t="n">
        <f aca="false">INDEX(HMFPurity!F:F,MATCH(A218,HMFPurity!A:A,0))</f>
        <v>2.1802</v>
      </c>
      <c r="M218" s="15" t="n">
        <f aca="false">IFERROR(INDEX(LOHHLA!I:I,MATCH($S218,LOHHLA!$B:$B,0)),"na")</f>
        <v>2.169112842</v>
      </c>
      <c r="N218" s="14" t="n">
        <f aca="false">IFERROR(INDEX(LOHHLA!J:J,MATCH($S218,LOHHLA!$B:$B,0)),"na")</f>
        <v>0.49</v>
      </c>
      <c r="O218" s="16" t="n">
        <f aca="false">COUNTIFS(A:A,A218,W:W,0)</f>
        <v>0</v>
      </c>
      <c r="P218" s="16" t="str">
        <f aca="false">INDEX(LilacQC!D:D,MATCH(A218,LilacQC!C:C,0))</f>
        <v>PASS</v>
      </c>
      <c r="Q218" s="16"/>
      <c r="R218" s="16"/>
      <c r="S218" s="17" t="str">
        <f aca="false">A218&amp;MID(X218,1,1)</f>
        <v>CRUK0037_SU_T1-R1A</v>
      </c>
      <c r="T218" s="17" t="str">
        <f aca="false">IFERROR(IF(RIGHT(X218,1)="1",INDEX(LOHHLA!C:C,MATCH(S218,LOHHLA!B:B,0)),INDEX(LOHHLA!D:D,MATCH(S218,LOHHLA!B:B,0))),"HOM")</f>
        <v>hla_a_03_01_01_01</v>
      </c>
      <c r="U218" s="17" t="str">
        <f aca="false">IF(T218="HOM","HOM",UPPER(MID(T218,5,1))&amp;"*"&amp;MID(T218,7,2)&amp;":"&amp;MID(T218,10,2))</f>
        <v>A*03:01</v>
      </c>
      <c r="V218" s="17" t="s">
        <v>86</v>
      </c>
      <c r="W218" s="17" t="n">
        <f aca="false">U218=V218</f>
        <v>1</v>
      </c>
      <c r="X218" s="16" t="s">
        <v>45</v>
      </c>
      <c r="Y218" s="11" t="s">
        <v>86</v>
      </c>
      <c r="Z218" s="11" t="n">
        <v>2357</v>
      </c>
      <c r="AA218" s="11" t="n">
        <v>1192</v>
      </c>
      <c r="AB218" s="11" t="n">
        <v>1165</v>
      </c>
      <c r="AC218" s="11" t="n">
        <v>0</v>
      </c>
      <c r="AD218" s="11" t="n">
        <v>4889</v>
      </c>
      <c r="AE218" s="11" t="n">
        <v>2695</v>
      </c>
      <c r="AF218" s="11" t="n">
        <v>2194</v>
      </c>
      <c r="AG218" s="11" t="n">
        <v>0</v>
      </c>
      <c r="AH218" s="11" t="n">
        <v>0</v>
      </c>
      <c r="AI218" s="11" t="n">
        <v>0</v>
      </c>
      <c r="AJ218" s="11" t="n">
        <v>0</v>
      </c>
      <c r="AK218" s="11" t="n">
        <v>0</v>
      </c>
      <c r="AL218" s="15" t="n">
        <v>1.88</v>
      </c>
      <c r="AM218" s="11" t="n">
        <v>0</v>
      </c>
      <c r="AN218" s="11" t="n">
        <v>0</v>
      </c>
      <c r="AO218" s="11" t="n">
        <v>0</v>
      </c>
      <c r="AP218" s="11" t="n">
        <v>0</v>
      </c>
      <c r="AQ218" s="11" t="n">
        <v>0</v>
      </c>
    </row>
    <row r="219" customFormat="false" ht="16" hidden="false" customHeight="false" outlineLevel="0" collapsed="false">
      <c r="A219" s="11" t="s">
        <v>166</v>
      </c>
      <c r="B219" s="11"/>
      <c r="C219" s="11" t="n">
        <f aca="false">AL219&lt;0.5</f>
        <v>0</v>
      </c>
      <c r="D219" s="12" t="n">
        <f aca="false">COUNTIFS(S:S,S219,C:C,1)&gt;0</f>
        <v>0</v>
      </c>
      <c r="E219" s="12" t="n">
        <f aca="false">IFERROR(INDEX(LOHHLA!H:H,MATCH($S219,LOHHLA!$B:$B,0)),"na")</f>
        <v>0</v>
      </c>
      <c r="F219" s="12" t="n">
        <f aca="false">AND(D219&lt;&gt;E219,E219&lt;&gt;"na")</f>
        <v>0</v>
      </c>
      <c r="G219" s="12"/>
      <c r="H219" s="12"/>
      <c r="I219" s="13" t="str">
        <f aca="false">IFERROR(INDEX(LOHHLA!E:E,MATCH($S219,LOHHLA!$B:$B,0)),"na")</f>
        <v>            4.30</v>
      </c>
      <c r="J219" s="13" t="str">
        <f aca="false">IFERROR(INDEX(LOHHLA!F:F,MATCH($S219,LOHHLA!$B:$B,0)),"na")</f>
        <v>            2.17</v>
      </c>
      <c r="K219" s="14" t="n">
        <f aca="false">INDEX(HMFPurity!B:B,MATCH(A219,HMFPurity!A:A,0))</f>
        <v>0.58</v>
      </c>
      <c r="L219" s="15" t="n">
        <f aca="false">INDEX(HMFPurity!F:F,MATCH(A219,HMFPurity!A:A,0))</f>
        <v>2.1802</v>
      </c>
      <c r="M219" s="15" t="n">
        <f aca="false">IFERROR(INDEX(LOHHLA!I:I,MATCH($S219,LOHHLA!$B:$B,0)),"na")</f>
        <v>2.169112842</v>
      </c>
      <c r="N219" s="14" t="n">
        <f aca="false">IFERROR(INDEX(LOHHLA!J:J,MATCH($S219,LOHHLA!$B:$B,0)),"na")</f>
        <v>0.49</v>
      </c>
      <c r="O219" s="16" t="n">
        <f aca="false">COUNTIFS(A:A,A219,W:W,0)</f>
        <v>0</v>
      </c>
      <c r="P219" s="16" t="str">
        <f aca="false">INDEX(LilacQC!D:D,MATCH(A219,LilacQC!C:C,0))</f>
        <v>PASS</v>
      </c>
      <c r="Q219" s="16"/>
      <c r="R219" s="16"/>
      <c r="S219" s="17" t="str">
        <f aca="false">A219&amp;MID(X219,1,1)</f>
        <v>CRUK0037_SU_T1-R1A</v>
      </c>
      <c r="T219" s="17" t="str">
        <f aca="false">IFERROR(IF(RIGHT(X219,1)="1",INDEX(LOHHLA!C:C,MATCH(S219,LOHHLA!B:B,0)),INDEX(LOHHLA!D:D,MATCH(S219,LOHHLA!B:B,0))),"HOM")</f>
        <v>hla_a_24_02_01_01</v>
      </c>
      <c r="U219" s="17" t="str">
        <f aca="false">IF(T219="HOM","HOM",UPPER(MID(T219,5,1))&amp;"*"&amp;MID(T219,7,2)&amp;":"&amp;MID(T219,10,2))</f>
        <v>A*24:02</v>
      </c>
      <c r="V219" s="17" t="s">
        <v>125</v>
      </c>
      <c r="W219" s="17" t="n">
        <f aca="false">U219=V219</f>
        <v>1</v>
      </c>
      <c r="X219" s="16" t="s">
        <v>47</v>
      </c>
      <c r="Y219" s="11" t="s">
        <v>125</v>
      </c>
      <c r="Z219" s="11" t="n">
        <v>2256</v>
      </c>
      <c r="AA219" s="11" t="n">
        <v>1050</v>
      </c>
      <c r="AB219" s="11" t="n">
        <v>1206</v>
      </c>
      <c r="AC219" s="11" t="n">
        <v>0</v>
      </c>
      <c r="AD219" s="11" t="n">
        <v>3899</v>
      </c>
      <c r="AE219" s="11" t="n">
        <v>1642</v>
      </c>
      <c r="AF219" s="11" t="n">
        <v>2257</v>
      </c>
      <c r="AG219" s="11" t="n">
        <v>0</v>
      </c>
      <c r="AH219" s="11" t="n">
        <v>0</v>
      </c>
      <c r="AI219" s="11" t="n">
        <v>0</v>
      </c>
      <c r="AJ219" s="11" t="n">
        <v>0</v>
      </c>
      <c r="AK219" s="11" t="n">
        <v>0</v>
      </c>
      <c r="AL219" s="15" t="n">
        <v>1.01</v>
      </c>
      <c r="AM219" s="11" t="n">
        <v>0</v>
      </c>
      <c r="AN219" s="11" t="n">
        <v>0</v>
      </c>
      <c r="AO219" s="11" t="n">
        <v>0</v>
      </c>
      <c r="AP219" s="11" t="n">
        <v>0</v>
      </c>
      <c r="AQ219" s="11" t="n">
        <v>0</v>
      </c>
    </row>
    <row r="220" customFormat="false" ht="16" hidden="false" customHeight="false" outlineLevel="0" collapsed="false">
      <c r="A220" s="11" t="s">
        <v>166</v>
      </c>
      <c r="B220" s="11"/>
      <c r="C220" s="11" t="n">
        <f aca="false">AL220&lt;0.5</f>
        <v>0</v>
      </c>
      <c r="D220" s="12" t="n">
        <f aca="false">COUNTIFS(S:S,S220,C:C,1)&gt;0</f>
        <v>0</v>
      </c>
      <c r="E220" s="12" t="n">
        <f aca="false">IFERROR(INDEX(LOHHLA!H:H,MATCH($S220,LOHHLA!$B:$B,0)),"na")</f>
        <v>0</v>
      </c>
      <c r="F220" s="12" t="n">
        <f aca="false">AND(D220&lt;&gt;E220,E220&lt;&gt;"na")</f>
        <v>0</v>
      </c>
      <c r="G220" s="12"/>
      <c r="H220" s="12"/>
      <c r="I220" s="13" t="str">
        <f aca="false">IFERROR(INDEX(LOHHLA!E:E,MATCH($S220,LOHHLA!$B:$B,0)),"na")</f>
        <v>            3.87</v>
      </c>
      <c r="J220" s="13" t="str">
        <f aca="false">IFERROR(INDEX(LOHHLA!F:F,MATCH($S220,LOHHLA!$B:$B,0)),"na")</f>
        <v>            2.30</v>
      </c>
      <c r="K220" s="14" t="n">
        <f aca="false">INDEX(HMFPurity!B:B,MATCH(A220,HMFPurity!A:A,0))</f>
        <v>0.58</v>
      </c>
      <c r="L220" s="15" t="n">
        <f aca="false">INDEX(HMFPurity!F:F,MATCH(A220,HMFPurity!A:A,0))</f>
        <v>2.1802</v>
      </c>
      <c r="M220" s="15" t="n">
        <f aca="false">IFERROR(INDEX(LOHHLA!I:I,MATCH($S220,LOHHLA!$B:$B,0)),"na")</f>
        <v>2.169112842</v>
      </c>
      <c r="N220" s="14" t="n">
        <f aca="false">IFERROR(INDEX(LOHHLA!J:J,MATCH($S220,LOHHLA!$B:$B,0)),"na")</f>
        <v>0.49</v>
      </c>
      <c r="O220" s="16" t="n">
        <f aca="false">COUNTIFS(A:A,A220,W:W,0)</f>
        <v>0</v>
      </c>
      <c r="P220" s="16" t="str">
        <f aca="false">INDEX(LilacQC!D:D,MATCH(A220,LilacQC!C:C,0))</f>
        <v>PASS</v>
      </c>
      <c r="Q220" s="16"/>
      <c r="R220" s="16"/>
      <c r="S220" s="17" t="str">
        <f aca="false">A220&amp;MID(X220,1,1)</f>
        <v>CRUK0037_SU_T1-R1B</v>
      </c>
      <c r="T220" s="17" t="str">
        <f aca="false">IFERROR(IF(RIGHT(X220,1)="1",INDEX(LOHHLA!C:C,MATCH(S220,LOHHLA!B:B,0)),INDEX(LOHHLA!D:D,MATCH(S220,LOHHLA!B:B,0))),"HOM")</f>
        <v>hla_b_14_02_01</v>
      </c>
      <c r="U220" s="17" t="str">
        <f aca="false">IF(T220="HOM","HOM",UPPER(MID(T220,5,1))&amp;"*"&amp;MID(T220,7,2)&amp;":"&amp;MID(T220,10,2))</f>
        <v>B*14:02</v>
      </c>
      <c r="V220" s="17" t="s">
        <v>77</v>
      </c>
      <c r="W220" s="17" t="n">
        <f aca="false">U220=V220</f>
        <v>1</v>
      </c>
      <c r="X220" s="16" t="s">
        <v>49</v>
      </c>
      <c r="Y220" s="11" t="s">
        <v>77</v>
      </c>
      <c r="Z220" s="11" t="n">
        <v>2281</v>
      </c>
      <c r="AA220" s="11" t="n">
        <v>870</v>
      </c>
      <c r="AB220" s="11" t="n">
        <v>1411</v>
      </c>
      <c r="AC220" s="11" t="n">
        <v>0</v>
      </c>
      <c r="AD220" s="11" t="n">
        <v>4412</v>
      </c>
      <c r="AE220" s="11" t="n">
        <v>1940</v>
      </c>
      <c r="AF220" s="11" t="n">
        <v>2472</v>
      </c>
      <c r="AG220" s="11" t="n">
        <v>0</v>
      </c>
      <c r="AH220" s="11" t="n">
        <v>0</v>
      </c>
      <c r="AI220" s="11" t="n">
        <v>0</v>
      </c>
      <c r="AJ220" s="11" t="n">
        <v>0</v>
      </c>
      <c r="AK220" s="11" t="n">
        <v>0</v>
      </c>
      <c r="AL220" s="15" t="n">
        <v>1.88</v>
      </c>
      <c r="AM220" s="11" t="n">
        <v>0</v>
      </c>
      <c r="AN220" s="11" t="n">
        <v>0</v>
      </c>
      <c r="AO220" s="11" t="n">
        <v>0</v>
      </c>
      <c r="AP220" s="11" t="n">
        <v>0</v>
      </c>
      <c r="AQ220" s="11" t="n">
        <v>0</v>
      </c>
    </row>
    <row r="221" customFormat="false" ht="16" hidden="false" customHeight="false" outlineLevel="0" collapsed="false">
      <c r="A221" s="11" t="s">
        <v>166</v>
      </c>
      <c r="B221" s="11"/>
      <c r="C221" s="11" t="n">
        <f aca="false">AL221&lt;0.5</f>
        <v>0</v>
      </c>
      <c r="D221" s="12" t="n">
        <f aca="false">COUNTIFS(S:S,S221,C:C,1)&gt;0</f>
        <v>0</v>
      </c>
      <c r="E221" s="12" t="n">
        <f aca="false">IFERROR(INDEX(LOHHLA!H:H,MATCH($S221,LOHHLA!$B:$B,0)),"na")</f>
        <v>0</v>
      </c>
      <c r="F221" s="12" t="n">
        <f aca="false">AND(D221&lt;&gt;E221,E221&lt;&gt;"na")</f>
        <v>0</v>
      </c>
      <c r="G221" s="12"/>
      <c r="H221" s="12"/>
      <c r="I221" s="13" t="str">
        <f aca="false">IFERROR(INDEX(LOHHLA!E:E,MATCH($S221,LOHHLA!$B:$B,0)),"na")</f>
        <v>            3.87</v>
      </c>
      <c r="J221" s="13" t="str">
        <f aca="false">IFERROR(INDEX(LOHHLA!F:F,MATCH($S221,LOHHLA!$B:$B,0)),"na")</f>
        <v>            2.30</v>
      </c>
      <c r="K221" s="14" t="n">
        <f aca="false">INDEX(HMFPurity!B:B,MATCH(A221,HMFPurity!A:A,0))</f>
        <v>0.58</v>
      </c>
      <c r="L221" s="15" t="n">
        <f aca="false">INDEX(HMFPurity!F:F,MATCH(A221,HMFPurity!A:A,0))</f>
        <v>2.1802</v>
      </c>
      <c r="M221" s="15" t="n">
        <f aca="false">IFERROR(INDEX(LOHHLA!I:I,MATCH($S221,LOHHLA!$B:$B,0)),"na")</f>
        <v>2.169112842</v>
      </c>
      <c r="N221" s="14" t="n">
        <f aca="false">IFERROR(INDEX(LOHHLA!J:J,MATCH($S221,LOHHLA!$B:$B,0)),"na")</f>
        <v>0.49</v>
      </c>
      <c r="O221" s="16" t="n">
        <f aca="false">COUNTIFS(A:A,A221,W:W,0)</f>
        <v>0</v>
      </c>
      <c r="P221" s="16" t="str">
        <f aca="false">INDEX(LilacQC!D:D,MATCH(A221,LilacQC!C:C,0))</f>
        <v>PASS</v>
      </c>
      <c r="Q221" s="16"/>
      <c r="R221" s="16"/>
      <c r="S221" s="17" t="str">
        <f aca="false">A221&amp;MID(X221,1,1)</f>
        <v>CRUK0037_SU_T1-R1B</v>
      </c>
      <c r="T221" s="17" t="str">
        <f aca="false">IFERROR(IF(RIGHT(X221,1)="1",INDEX(LOHHLA!C:C,MATCH(S221,LOHHLA!B:B,0)),INDEX(LOHHLA!D:D,MATCH(S221,LOHHLA!B:B,0))),"HOM")</f>
        <v>hla_b_40_01_02</v>
      </c>
      <c r="U221" s="17" t="str">
        <f aca="false">IF(T221="HOM","HOM",UPPER(MID(T221,5,1))&amp;"*"&amp;MID(T221,7,2)&amp;":"&amp;MID(T221,10,2))</f>
        <v>B*40:01</v>
      </c>
      <c r="V221" s="17" t="s">
        <v>91</v>
      </c>
      <c r="W221" s="17" t="n">
        <f aca="false">U221=V221</f>
        <v>1</v>
      </c>
      <c r="X221" s="16" t="s">
        <v>51</v>
      </c>
      <c r="Y221" s="11" t="s">
        <v>91</v>
      </c>
      <c r="Z221" s="11" t="n">
        <v>2173</v>
      </c>
      <c r="AA221" s="11" t="n">
        <v>808</v>
      </c>
      <c r="AB221" s="11" t="n">
        <v>1365</v>
      </c>
      <c r="AC221" s="11" t="n">
        <v>0</v>
      </c>
      <c r="AD221" s="11" t="n">
        <v>3640</v>
      </c>
      <c r="AE221" s="11" t="n">
        <v>1262</v>
      </c>
      <c r="AF221" s="11" t="n">
        <v>2378</v>
      </c>
      <c r="AG221" s="11" t="n">
        <v>0</v>
      </c>
      <c r="AH221" s="11" t="n">
        <v>0</v>
      </c>
      <c r="AI221" s="11" t="n">
        <v>0</v>
      </c>
      <c r="AJ221" s="11" t="n">
        <v>0</v>
      </c>
      <c r="AK221" s="11" t="n">
        <v>0</v>
      </c>
      <c r="AL221" s="15" t="n">
        <v>1.01</v>
      </c>
      <c r="AM221" s="11" t="n">
        <v>0</v>
      </c>
      <c r="AN221" s="11" t="n">
        <v>0</v>
      </c>
      <c r="AO221" s="11" t="n">
        <v>0</v>
      </c>
      <c r="AP221" s="11" t="n">
        <v>0</v>
      </c>
      <c r="AQ221" s="11" t="n">
        <v>0</v>
      </c>
    </row>
    <row r="222" customFormat="false" ht="16" hidden="false" customHeight="false" outlineLevel="0" collapsed="false">
      <c r="A222" s="11" t="s">
        <v>166</v>
      </c>
      <c r="B222" s="11"/>
      <c r="C222" s="11" t="n">
        <f aca="false">AL222&lt;0.5</f>
        <v>0</v>
      </c>
      <c r="D222" s="12" t="n">
        <f aca="false">COUNTIFS(S:S,S222,C:C,1)&gt;0</f>
        <v>0</v>
      </c>
      <c r="E222" s="12" t="n">
        <f aca="false">IFERROR(INDEX(LOHHLA!H:H,MATCH($S222,LOHHLA!$B:$B,0)),"na")</f>
        <v>0</v>
      </c>
      <c r="F222" s="12" t="n">
        <f aca="false">AND(D222&lt;&gt;E222,E222&lt;&gt;"na")</f>
        <v>0</v>
      </c>
      <c r="G222" s="12"/>
      <c r="H222" s="12"/>
      <c r="I222" s="13" t="str">
        <f aca="false">IFERROR(INDEX(LOHHLA!E:E,MATCH($S222,LOHHLA!$B:$B,0)),"na")</f>
        <v>            1.81</v>
      </c>
      <c r="J222" s="13" t="str">
        <f aca="false">IFERROR(INDEX(LOHHLA!F:F,MATCH($S222,LOHHLA!$B:$B,0)),"na")</f>
        <v>            3.61</v>
      </c>
      <c r="K222" s="14" t="n">
        <f aca="false">INDEX(HMFPurity!B:B,MATCH(A222,HMFPurity!A:A,0))</f>
        <v>0.58</v>
      </c>
      <c r="L222" s="15" t="n">
        <f aca="false">INDEX(HMFPurity!F:F,MATCH(A222,HMFPurity!A:A,0))</f>
        <v>2.1802</v>
      </c>
      <c r="M222" s="15" t="n">
        <f aca="false">IFERROR(INDEX(LOHHLA!I:I,MATCH($S222,LOHHLA!$B:$B,0)),"na")</f>
        <v>2.169112842</v>
      </c>
      <c r="N222" s="14" t="n">
        <f aca="false">IFERROR(INDEX(LOHHLA!J:J,MATCH($S222,LOHHLA!$B:$B,0)),"na")</f>
        <v>0.49</v>
      </c>
      <c r="O222" s="16" t="n">
        <f aca="false">COUNTIFS(A:A,A222,W:W,0)</f>
        <v>0</v>
      </c>
      <c r="P222" s="16" t="str">
        <f aca="false">INDEX(LilacQC!D:D,MATCH(A222,LilacQC!C:C,0))</f>
        <v>PASS</v>
      </c>
      <c r="Q222" s="16"/>
      <c r="R222" s="16"/>
      <c r="S222" s="17" t="str">
        <f aca="false">A222&amp;MID(X222,1,1)</f>
        <v>CRUK0037_SU_T1-R1C</v>
      </c>
      <c r="T222" s="17" t="str">
        <f aca="false">IFERROR(IF(RIGHT(X222,1)="1",INDEX(LOHHLA!C:C,MATCH(S222,LOHHLA!B:B,0)),INDEX(LOHHLA!D:D,MATCH(S222,LOHHLA!B:B,0))),"HOM")</f>
        <v>hla_c_03_04_01_01</v>
      </c>
      <c r="U222" s="17" t="str">
        <f aca="false">IF(T222="HOM","HOM",UPPER(MID(T222,5,1))&amp;"*"&amp;MID(T222,7,2)&amp;":"&amp;MID(T222,10,2))</f>
        <v>C*03:04</v>
      </c>
      <c r="V222" s="17" t="s">
        <v>93</v>
      </c>
      <c r="W222" s="17" t="n">
        <f aca="false">U222=V222</f>
        <v>1</v>
      </c>
      <c r="X222" s="16" t="s">
        <v>52</v>
      </c>
      <c r="Y222" s="11" t="s">
        <v>93</v>
      </c>
      <c r="Z222" s="11" t="n">
        <v>1778</v>
      </c>
      <c r="AA222" s="11" t="n">
        <v>644</v>
      </c>
      <c r="AB222" s="11" t="n">
        <v>1134</v>
      </c>
      <c r="AC222" s="11" t="n">
        <v>0</v>
      </c>
      <c r="AD222" s="11" t="n">
        <v>3057</v>
      </c>
      <c r="AE222" s="11" t="n">
        <v>1003</v>
      </c>
      <c r="AF222" s="11" t="n">
        <v>2054</v>
      </c>
      <c r="AG222" s="11" t="n">
        <v>0</v>
      </c>
      <c r="AH222" s="11" t="n">
        <v>0</v>
      </c>
      <c r="AI222" s="11" t="n">
        <v>0</v>
      </c>
      <c r="AJ222" s="11" t="n">
        <v>0</v>
      </c>
      <c r="AK222" s="11" t="n">
        <v>0</v>
      </c>
      <c r="AL222" s="15" t="n">
        <v>1.01</v>
      </c>
      <c r="AM222" s="11" t="n">
        <v>0</v>
      </c>
      <c r="AN222" s="11" t="n">
        <v>0</v>
      </c>
      <c r="AO222" s="11" t="n">
        <v>0</v>
      </c>
      <c r="AP222" s="11" t="n">
        <v>0</v>
      </c>
      <c r="AQ222" s="11" t="n">
        <v>0</v>
      </c>
    </row>
    <row r="223" customFormat="false" ht="16" hidden="false" customHeight="false" outlineLevel="0" collapsed="false">
      <c r="A223" s="11" t="s">
        <v>166</v>
      </c>
      <c r="B223" s="11"/>
      <c r="C223" s="11" t="n">
        <f aca="false">AL223&lt;0.5</f>
        <v>0</v>
      </c>
      <c r="D223" s="12" t="n">
        <f aca="false">COUNTIFS(S:S,S223,C:C,1)&gt;0</f>
        <v>0</v>
      </c>
      <c r="E223" s="12" t="n">
        <f aca="false">IFERROR(INDEX(LOHHLA!H:H,MATCH($S223,LOHHLA!$B:$B,0)),"na")</f>
        <v>0</v>
      </c>
      <c r="F223" s="12" t="n">
        <f aca="false">AND(D223&lt;&gt;E223,E223&lt;&gt;"na")</f>
        <v>0</v>
      </c>
      <c r="G223" s="12"/>
      <c r="H223" s="12"/>
      <c r="I223" s="13" t="str">
        <f aca="false">IFERROR(INDEX(LOHHLA!E:E,MATCH($S223,LOHHLA!$B:$B,0)),"na")</f>
        <v>            1.81</v>
      </c>
      <c r="J223" s="13" t="str">
        <f aca="false">IFERROR(INDEX(LOHHLA!F:F,MATCH($S223,LOHHLA!$B:$B,0)),"na")</f>
        <v>            3.61</v>
      </c>
      <c r="K223" s="14" t="n">
        <f aca="false">INDEX(HMFPurity!B:B,MATCH(A223,HMFPurity!A:A,0))</f>
        <v>0.58</v>
      </c>
      <c r="L223" s="15" t="n">
        <f aca="false">INDEX(HMFPurity!F:F,MATCH(A223,HMFPurity!A:A,0))</f>
        <v>2.1802</v>
      </c>
      <c r="M223" s="15" t="n">
        <f aca="false">IFERROR(INDEX(LOHHLA!I:I,MATCH($S223,LOHHLA!$B:$B,0)),"na")</f>
        <v>2.169112842</v>
      </c>
      <c r="N223" s="14" t="n">
        <f aca="false">IFERROR(INDEX(LOHHLA!J:J,MATCH($S223,LOHHLA!$B:$B,0)),"na")</f>
        <v>0.49</v>
      </c>
      <c r="O223" s="16" t="n">
        <f aca="false">COUNTIFS(A:A,A223,W:W,0)</f>
        <v>0</v>
      </c>
      <c r="P223" s="16" t="str">
        <f aca="false">INDEX(LilacQC!D:D,MATCH(A223,LilacQC!C:C,0))</f>
        <v>PASS</v>
      </c>
      <c r="Q223" s="16"/>
      <c r="R223" s="16"/>
      <c r="S223" s="17" t="str">
        <f aca="false">A223&amp;MID(X223,1,1)</f>
        <v>CRUK0037_SU_T1-R1C</v>
      </c>
      <c r="T223" s="17" t="str">
        <f aca="false">IFERROR(IF(RIGHT(X223,1)="1",INDEX(LOHHLA!C:C,MATCH(S223,LOHHLA!B:B,0)),INDEX(LOHHLA!D:D,MATCH(S223,LOHHLA!B:B,0))),"HOM")</f>
        <v>hla_c_08_02_01</v>
      </c>
      <c r="U223" s="17" t="str">
        <f aca="false">IF(T223="HOM","HOM",UPPER(MID(T223,5,1))&amp;"*"&amp;MID(T223,7,2)&amp;":"&amp;MID(T223,10,2))</f>
        <v>C*08:02</v>
      </c>
      <c r="V223" s="17" t="s">
        <v>78</v>
      </c>
      <c r="W223" s="17" t="n">
        <f aca="false">U223=V223</f>
        <v>1</v>
      </c>
      <c r="X223" s="16" t="s">
        <v>54</v>
      </c>
      <c r="Y223" s="11" t="s">
        <v>78</v>
      </c>
      <c r="Z223" s="11" t="n">
        <v>1866</v>
      </c>
      <c r="AA223" s="11" t="n">
        <v>717</v>
      </c>
      <c r="AB223" s="11" t="n">
        <v>1149</v>
      </c>
      <c r="AC223" s="11" t="n">
        <v>0</v>
      </c>
      <c r="AD223" s="11" t="n">
        <v>3775</v>
      </c>
      <c r="AE223" s="11" t="n">
        <v>1680</v>
      </c>
      <c r="AF223" s="11" t="n">
        <v>2095</v>
      </c>
      <c r="AG223" s="11" t="n">
        <v>0</v>
      </c>
      <c r="AH223" s="11" t="n">
        <v>0</v>
      </c>
      <c r="AI223" s="11" t="n">
        <v>0</v>
      </c>
      <c r="AJ223" s="11" t="n">
        <v>0</v>
      </c>
      <c r="AK223" s="11" t="n">
        <v>0</v>
      </c>
      <c r="AL223" s="15" t="n">
        <v>1.88</v>
      </c>
      <c r="AM223" s="11" t="n">
        <v>0</v>
      </c>
      <c r="AN223" s="11" t="n">
        <v>0</v>
      </c>
      <c r="AO223" s="11" t="n">
        <v>0</v>
      </c>
      <c r="AP223" s="11" t="n">
        <v>0</v>
      </c>
      <c r="AQ223" s="11" t="n">
        <v>0</v>
      </c>
    </row>
    <row r="224" customFormat="false" ht="16" hidden="false" customHeight="false" outlineLevel="0" collapsed="false">
      <c r="A224" s="11" t="s">
        <v>167</v>
      </c>
      <c r="B224" s="11"/>
      <c r="C224" s="11" t="n">
        <f aca="false">AL224&lt;0.5</f>
        <v>0</v>
      </c>
      <c r="D224" s="12" t="n">
        <f aca="false">COUNTIFS(S:S,S224,C:C,1)&gt;0</f>
        <v>0</v>
      </c>
      <c r="E224" s="12" t="n">
        <f aca="false">IFERROR(INDEX(LOHHLA!H:H,MATCH($S224,LOHHLA!$B:$B,0)),"na")</f>
        <v>0</v>
      </c>
      <c r="F224" s="12" t="n">
        <f aca="false">AND(D224&lt;&gt;E224,E224&lt;&gt;"na")</f>
        <v>0</v>
      </c>
      <c r="G224" s="12"/>
      <c r="H224" s="12"/>
      <c r="I224" s="13" t="str">
        <f aca="false">IFERROR(INDEX(LOHHLA!E:E,MATCH($S224,LOHHLA!$B:$B,0)),"na")</f>
        <v>            1.33</v>
      </c>
      <c r="J224" s="13" t="str">
        <f aca="false">IFERROR(INDEX(LOHHLA!F:F,MATCH($S224,LOHHLA!$B:$B,0)),"na")</f>
        <v>            0.64</v>
      </c>
      <c r="K224" s="14" t="n">
        <f aca="false">INDEX(HMFPurity!B:B,MATCH(A224,HMFPurity!A:A,0))</f>
        <v>1</v>
      </c>
      <c r="L224" s="15" t="n">
        <f aca="false">INDEX(HMFPurity!F:F,MATCH(A224,HMFPurity!A:A,0))</f>
        <v>2</v>
      </c>
      <c r="M224" s="15" t="n">
        <f aca="false">IFERROR(INDEX(LOHHLA!I:I,MATCH($S224,LOHHLA!$B:$B,0)),"na")</f>
        <v>1.95706463</v>
      </c>
      <c r="N224" s="14" t="n">
        <f aca="false">IFERROR(INDEX(LOHHLA!J:J,MATCH($S224,LOHHLA!$B:$B,0)),"na")</f>
        <v>0.36</v>
      </c>
      <c r="O224" s="16" t="n">
        <f aca="false">COUNTIFS(A:A,A224,W:W,0)</f>
        <v>0</v>
      </c>
      <c r="P224" s="16" t="str">
        <f aca="false">INDEX(LilacQC!D:D,MATCH(A224,LilacQC!C:C,0))</f>
        <v>PASS</v>
      </c>
      <c r="Q224" s="16"/>
      <c r="R224" s="16"/>
      <c r="S224" s="17" t="str">
        <f aca="false">A224&amp;MID(X224,1,1)</f>
        <v>CRUK0038_SU_T1-R1A</v>
      </c>
      <c r="T224" s="17" t="str">
        <f aca="false">IFERROR(IF(RIGHT(X224,1)="1",INDEX(LOHHLA!C:C,MATCH(S224,LOHHLA!B:B,0)),INDEX(LOHHLA!D:D,MATCH(S224,LOHHLA!B:B,0))),"HOM")</f>
        <v>hla_a_11_01_01</v>
      </c>
      <c r="U224" s="17" t="str">
        <f aca="false">IF(T224="HOM","HOM",UPPER(MID(T224,5,1))&amp;"*"&amp;MID(T224,7,2)&amp;":"&amp;MID(T224,10,2))</f>
        <v>A*11:01</v>
      </c>
      <c r="V224" s="17" t="s">
        <v>90</v>
      </c>
      <c r="W224" s="17" t="n">
        <f aca="false">U224=V224</f>
        <v>1</v>
      </c>
      <c r="X224" s="16" t="s">
        <v>45</v>
      </c>
      <c r="Y224" s="11" t="s">
        <v>90</v>
      </c>
      <c r="Z224" s="11" t="n">
        <v>3054</v>
      </c>
      <c r="AA224" s="11" t="n">
        <v>2137</v>
      </c>
      <c r="AB224" s="11" t="n">
        <v>917</v>
      </c>
      <c r="AC224" s="11" t="n">
        <v>0</v>
      </c>
      <c r="AD224" s="11" t="n">
        <v>2313</v>
      </c>
      <c r="AE224" s="11" t="n">
        <v>1606</v>
      </c>
      <c r="AF224" s="11" t="n">
        <v>707</v>
      </c>
      <c r="AG224" s="11" t="n">
        <v>0</v>
      </c>
      <c r="AH224" s="11" t="n">
        <v>0</v>
      </c>
      <c r="AI224" s="11" t="n">
        <v>0</v>
      </c>
      <c r="AJ224" s="11" t="n">
        <v>0</v>
      </c>
      <c r="AK224" s="11" t="n">
        <v>0</v>
      </c>
      <c r="AL224" s="15" t="n">
        <v>1.05</v>
      </c>
      <c r="AM224" s="11" t="n">
        <v>0</v>
      </c>
      <c r="AN224" s="11" t="n">
        <v>0</v>
      </c>
      <c r="AO224" s="11" t="n">
        <v>0</v>
      </c>
      <c r="AP224" s="11" t="n">
        <v>0</v>
      </c>
      <c r="AQ224" s="11" t="n">
        <v>0</v>
      </c>
    </row>
    <row r="225" customFormat="false" ht="16" hidden="false" customHeight="false" outlineLevel="0" collapsed="false">
      <c r="A225" s="11" t="s">
        <v>167</v>
      </c>
      <c r="B225" s="11"/>
      <c r="C225" s="11" t="n">
        <f aca="false">AL225&lt;0.5</f>
        <v>0</v>
      </c>
      <c r="D225" s="12" t="n">
        <f aca="false">COUNTIFS(S:S,S225,C:C,1)&gt;0</f>
        <v>0</v>
      </c>
      <c r="E225" s="12" t="n">
        <f aca="false">IFERROR(INDEX(LOHHLA!H:H,MATCH($S225,LOHHLA!$B:$B,0)),"na")</f>
        <v>0</v>
      </c>
      <c r="F225" s="12" t="n">
        <f aca="false">AND(D225&lt;&gt;E225,E225&lt;&gt;"na")</f>
        <v>0</v>
      </c>
      <c r="G225" s="12"/>
      <c r="H225" s="12"/>
      <c r="I225" s="13" t="str">
        <f aca="false">IFERROR(INDEX(LOHHLA!E:E,MATCH($S225,LOHHLA!$B:$B,0)),"na")</f>
        <v>            1.33</v>
      </c>
      <c r="J225" s="13" t="str">
        <f aca="false">IFERROR(INDEX(LOHHLA!F:F,MATCH($S225,LOHHLA!$B:$B,0)),"na")</f>
        <v>            0.64</v>
      </c>
      <c r="K225" s="14" t="n">
        <f aca="false">INDEX(HMFPurity!B:B,MATCH(A225,HMFPurity!A:A,0))</f>
        <v>1</v>
      </c>
      <c r="L225" s="15" t="n">
        <f aca="false">INDEX(HMFPurity!F:F,MATCH(A225,HMFPurity!A:A,0))</f>
        <v>2</v>
      </c>
      <c r="M225" s="15" t="n">
        <f aca="false">IFERROR(INDEX(LOHHLA!I:I,MATCH($S225,LOHHLA!$B:$B,0)),"na")</f>
        <v>1.95706463</v>
      </c>
      <c r="N225" s="14" t="n">
        <f aca="false">IFERROR(INDEX(LOHHLA!J:J,MATCH($S225,LOHHLA!$B:$B,0)),"na")</f>
        <v>0.36</v>
      </c>
      <c r="O225" s="16" t="n">
        <f aca="false">COUNTIFS(A:A,A225,W:W,0)</f>
        <v>0</v>
      </c>
      <c r="P225" s="16" t="str">
        <f aca="false">INDEX(LilacQC!D:D,MATCH(A225,LilacQC!C:C,0))</f>
        <v>PASS</v>
      </c>
      <c r="Q225" s="16"/>
      <c r="R225" s="16"/>
      <c r="S225" s="17" t="str">
        <f aca="false">A225&amp;MID(X225,1,1)</f>
        <v>CRUK0038_SU_T1-R1A</v>
      </c>
      <c r="T225" s="17" t="str">
        <f aca="false">IFERROR(IF(RIGHT(X225,1)="1",INDEX(LOHHLA!C:C,MATCH(S225,LOHHLA!B:B,0)),INDEX(LOHHLA!D:D,MATCH(S225,LOHHLA!B:B,0))),"HOM")</f>
        <v>hla_a_34_02_01</v>
      </c>
      <c r="U225" s="17" t="str">
        <f aca="false">IF(T225="HOM","HOM",UPPER(MID(T225,5,1))&amp;"*"&amp;MID(T225,7,2)&amp;":"&amp;MID(T225,10,2))</f>
        <v>A*34:02</v>
      </c>
      <c r="V225" s="17" t="s">
        <v>168</v>
      </c>
      <c r="W225" s="17" t="n">
        <f aca="false">U225=V225</f>
        <v>1</v>
      </c>
      <c r="X225" s="16" t="s">
        <v>47</v>
      </c>
      <c r="Y225" s="11" t="s">
        <v>168</v>
      </c>
      <c r="Z225" s="11" t="n">
        <v>2527</v>
      </c>
      <c r="AA225" s="11" t="n">
        <v>1749</v>
      </c>
      <c r="AB225" s="11" t="n">
        <v>778</v>
      </c>
      <c r="AC225" s="11" t="n">
        <v>0</v>
      </c>
      <c r="AD225" s="11" t="n">
        <v>1868</v>
      </c>
      <c r="AE225" s="11" t="n">
        <v>1262</v>
      </c>
      <c r="AF225" s="11" t="n">
        <v>606</v>
      </c>
      <c r="AG225" s="11" t="n">
        <v>0</v>
      </c>
      <c r="AH225" s="11" t="n">
        <v>0</v>
      </c>
      <c r="AI225" s="11" t="n">
        <v>0</v>
      </c>
      <c r="AJ225" s="11" t="n">
        <v>0</v>
      </c>
      <c r="AK225" s="11" t="n">
        <v>0</v>
      </c>
      <c r="AL225" s="15" t="n">
        <v>0.91</v>
      </c>
      <c r="AM225" s="11" t="n">
        <v>0</v>
      </c>
      <c r="AN225" s="11" t="n">
        <v>0</v>
      </c>
      <c r="AO225" s="11" t="n">
        <v>0</v>
      </c>
      <c r="AP225" s="11" t="n">
        <v>0</v>
      </c>
      <c r="AQ225" s="11" t="n">
        <v>0</v>
      </c>
    </row>
    <row r="226" customFormat="false" ht="16" hidden="false" customHeight="false" outlineLevel="0" collapsed="false">
      <c r="A226" s="11" t="s">
        <v>167</v>
      </c>
      <c r="B226" s="11"/>
      <c r="C226" s="11" t="n">
        <f aca="false">AL226&lt;0.5</f>
        <v>0</v>
      </c>
      <c r="D226" s="12" t="n">
        <f aca="false">COUNTIFS(S:S,S226,C:C,1)&gt;0</f>
        <v>0</v>
      </c>
      <c r="E226" s="12" t="n">
        <f aca="false">IFERROR(INDEX(LOHHLA!H:H,MATCH($S226,LOHHLA!$B:$B,0)),"na")</f>
        <v>0</v>
      </c>
      <c r="F226" s="12" t="n">
        <f aca="false">AND(D226&lt;&gt;E226,E226&lt;&gt;"na")</f>
        <v>0</v>
      </c>
      <c r="G226" s="12"/>
      <c r="H226" s="12"/>
      <c r="I226" s="13" t="str">
        <f aca="false">IFERROR(INDEX(LOHHLA!E:E,MATCH($S226,LOHHLA!$B:$B,0)),"na")</f>
        <v>            0.84</v>
      </c>
      <c r="J226" s="13" t="str">
        <f aca="false">IFERROR(INDEX(LOHHLA!F:F,MATCH($S226,LOHHLA!$B:$B,0)),"na")</f>
        <v>            1.11</v>
      </c>
      <c r="K226" s="14" t="n">
        <f aca="false">INDEX(HMFPurity!B:B,MATCH(A226,HMFPurity!A:A,0))</f>
        <v>1</v>
      </c>
      <c r="L226" s="15" t="n">
        <f aca="false">INDEX(HMFPurity!F:F,MATCH(A226,HMFPurity!A:A,0))</f>
        <v>2</v>
      </c>
      <c r="M226" s="15" t="n">
        <f aca="false">IFERROR(INDEX(LOHHLA!I:I,MATCH($S226,LOHHLA!$B:$B,0)),"na")</f>
        <v>1.95706463</v>
      </c>
      <c r="N226" s="14" t="n">
        <f aca="false">IFERROR(INDEX(LOHHLA!J:J,MATCH($S226,LOHHLA!$B:$B,0)),"na")</f>
        <v>0.36</v>
      </c>
      <c r="O226" s="16" t="n">
        <f aca="false">COUNTIFS(A:A,A226,W:W,0)</f>
        <v>0</v>
      </c>
      <c r="P226" s="16" t="str">
        <f aca="false">INDEX(LilacQC!D:D,MATCH(A226,LilacQC!C:C,0))</f>
        <v>PASS</v>
      </c>
      <c r="Q226" s="16"/>
      <c r="R226" s="16"/>
      <c r="S226" s="17" t="str">
        <f aca="false">A226&amp;MID(X226,1,1)</f>
        <v>CRUK0038_SU_T1-R1B</v>
      </c>
      <c r="T226" s="17" t="str">
        <f aca="false">IFERROR(IF(RIGHT(X226,1)="1",INDEX(LOHHLA!C:C,MATCH(S226,LOHHLA!B:B,0)),INDEX(LOHHLA!D:D,MATCH(S226,LOHHLA!B:B,0))),"HOM")</f>
        <v>hla_b_14_01_01</v>
      </c>
      <c r="U226" s="17" t="str">
        <f aca="false">IF(T226="HOM","HOM",UPPER(MID(T226,5,1))&amp;"*"&amp;MID(T226,7,2)&amp;":"&amp;MID(T226,10,2))</f>
        <v>B*14:01</v>
      </c>
      <c r="V226" s="17" t="s">
        <v>161</v>
      </c>
      <c r="W226" s="17" t="n">
        <f aca="false">U226=V226</f>
        <v>1</v>
      </c>
      <c r="X226" s="16" t="s">
        <v>49</v>
      </c>
      <c r="Y226" s="11" t="s">
        <v>161</v>
      </c>
      <c r="Z226" s="11" t="n">
        <v>2757</v>
      </c>
      <c r="AA226" s="11" t="n">
        <v>1925</v>
      </c>
      <c r="AB226" s="11" t="n">
        <v>832</v>
      </c>
      <c r="AC226" s="11" t="n">
        <v>0</v>
      </c>
      <c r="AD226" s="11" t="n">
        <v>2167</v>
      </c>
      <c r="AE226" s="11" t="n">
        <v>1532</v>
      </c>
      <c r="AF226" s="11" t="n">
        <v>635</v>
      </c>
      <c r="AG226" s="11" t="n">
        <v>0</v>
      </c>
      <c r="AH226" s="11" t="n">
        <v>0</v>
      </c>
      <c r="AI226" s="11" t="n">
        <v>0</v>
      </c>
      <c r="AJ226" s="11" t="n">
        <v>0</v>
      </c>
      <c r="AK226" s="11" t="n">
        <v>0</v>
      </c>
      <c r="AL226" s="15" t="n">
        <v>1.05</v>
      </c>
      <c r="AM226" s="11" t="n">
        <v>0</v>
      </c>
      <c r="AN226" s="11" t="n">
        <v>0</v>
      </c>
      <c r="AO226" s="11" t="n">
        <v>0</v>
      </c>
      <c r="AP226" s="11" t="n">
        <v>0</v>
      </c>
      <c r="AQ226" s="11" t="n">
        <v>0</v>
      </c>
    </row>
    <row r="227" customFormat="false" ht="16" hidden="false" customHeight="false" outlineLevel="0" collapsed="false">
      <c r="A227" s="11" t="s">
        <v>167</v>
      </c>
      <c r="B227" s="11"/>
      <c r="C227" s="11" t="n">
        <f aca="false">AL227&lt;0.5</f>
        <v>0</v>
      </c>
      <c r="D227" s="12" t="n">
        <f aca="false">COUNTIFS(S:S,S227,C:C,1)&gt;0</f>
        <v>0</v>
      </c>
      <c r="E227" s="12" t="n">
        <f aca="false">IFERROR(INDEX(LOHHLA!H:H,MATCH($S227,LOHHLA!$B:$B,0)),"na")</f>
        <v>0</v>
      </c>
      <c r="F227" s="12" t="n">
        <f aca="false">AND(D227&lt;&gt;E227,E227&lt;&gt;"na")</f>
        <v>0</v>
      </c>
      <c r="G227" s="12"/>
      <c r="H227" s="12"/>
      <c r="I227" s="13" t="str">
        <f aca="false">IFERROR(INDEX(LOHHLA!E:E,MATCH($S227,LOHHLA!$B:$B,0)),"na")</f>
        <v>            0.84</v>
      </c>
      <c r="J227" s="13" t="str">
        <f aca="false">IFERROR(INDEX(LOHHLA!F:F,MATCH($S227,LOHHLA!$B:$B,0)),"na")</f>
        <v>            1.11</v>
      </c>
      <c r="K227" s="14" t="n">
        <f aca="false">INDEX(HMFPurity!B:B,MATCH(A227,HMFPurity!A:A,0))</f>
        <v>1</v>
      </c>
      <c r="L227" s="15" t="n">
        <f aca="false">INDEX(HMFPurity!F:F,MATCH(A227,HMFPurity!A:A,0))</f>
        <v>2</v>
      </c>
      <c r="M227" s="15" t="n">
        <f aca="false">IFERROR(INDEX(LOHHLA!I:I,MATCH($S227,LOHHLA!$B:$B,0)),"na")</f>
        <v>1.95706463</v>
      </c>
      <c r="N227" s="14" t="n">
        <f aca="false">IFERROR(INDEX(LOHHLA!J:J,MATCH($S227,LOHHLA!$B:$B,0)),"na")</f>
        <v>0.36</v>
      </c>
      <c r="O227" s="16" t="n">
        <f aca="false">COUNTIFS(A:A,A227,W:W,0)</f>
        <v>0</v>
      </c>
      <c r="P227" s="16" t="str">
        <f aca="false">INDEX(LilacQC!D:D,MATCH(A227,LilacQC!C:C,0))</f>
        <v>PASS</v>
      </c>
      <c r="Q227" s="16"/>
      <c r="R227" s="16"/>
      <c r="S227" s="17" t="str">
        <f aca="false">A227&amp;MID(X227,1,1)</f>
        <v>CRUK0038_SU_T1-R1B</v>
      </c>
      <c r="T227" s="17" t="str">
        <f aca="false">IFERROR(IF(RIGHT(X227,1)="1",INDEX(LOHHLA!C:C,MATCH(S227,LOHHLA!B:B,0)),INDEX(LOHHLA!D:D,MATCH(S227,LOHHLA!B:B,0))),"HOM")</f>
        <v>hla_b_35_01_01_02</v>
      </c>
      <c r="U227" s="17" t="str">
        <f aca="false">IF(T227="HOM","HOM",UPPER(MID(T227,5,1))&amp;"*"&amp;MID(T227,7,2)&amp;":"&amp;MID(T227,10,2))</f>
        <v>B*35:01</v>
      </c>
      <c r="V227" s="17" t="s">
        <v>64</v>
      </c>
      <c r="W227" s="17" t="n">
        <f aca="false">U227=V227</f>
        <v>1</v>
      </c>
      <c r="X227" s="16" t="s">
        <v>51</v>
      </c>
      <c r="Y227" s="11" t="s">
        <v>64</v>
      </c>
      <c r="Z227" s="11" t="n">
        <v>2651</v>
      </c>
      <c r="AA227" s="11" t="n">
        <v>1801</v>
      </c>
      <c r="AB227" s="11" t="n">
        <v>850</v>
      </c>
      <c r="AC227" s="11" t="n">
        <v>0</v>
      </c>
      <c r="AD227" s="11" t="n">
        <v>2076</v>
      </c>
      <c r="AE227" s="11" t="n">
        <v>1428</v>
      </c>
      <c r="AF227" s="11" t="n">
        <v>648</v>
      </c>
      <c r="AG227" s="11" t="n">
        <v>0</v>
      </c>
      <c r="AH227" s="11" t="n">
        <v>0</v>
      </c>
      <c r="AI227" s="11" t="n">
        <v>0</v>
      </c>
      <c r="AJ227" s="11" t="n">
        <v>0</v>
      </c>
      <c r="AK227" s="11" t="n">
        <v>0</v>
      </c>
      <c r="AL227" s="15" t="n">
        <v>0.91</v>
      </c>
      <c r="AM227" s="11" t="n">
        <v>0</v>
      </c>
      <c r="AN227" s="11" t="n">
        <v>0</v>
      </c>
      <c r="AO227" s="11" t="n">
        <v>0</v>
      </c>
      <c r="AP227" s="11" t="n">
        <v>0</v>
      </c>
      <c r="AQ227" s="11" t="n">
        <v>0</v>
      </c>
    </row>
    <row r="228" customFormat="false" ht="16" hidden="false" customHeight="false" outlineLevel="0" collapsed="false">
      <c r="A228" s="11" t="s">
        <v>167</v>
      </c>
      <c r="B228" s="11"/>
      <c r="C228" s="11" t="n">
        <f aca="false">AL228&lt;0.5</f>
        <v>0</v>
      </c>
      <c r="D228" s="12" t="n">
        <f aca="false">COUNTIFS(S:S,S228,C:C,1)&gt;0</f>
        <v>0</v>
      </c>
      <c r="E228" s="12" t="n">
        <f aca="false">IFERROR(INDEX(LOHHLA!H:H,MATCH($S228,LOHHLA!$B:$B,0)),"na")</f>
        <v>0</v>
      </c>
      <c r="F228" s="12" t="n">
        <f aca="false">AND(D228&lt;&gt;E228,E228&lt;&gt;"na")</f>
        <v>0</v>
      </c>
      <c r="G228" s="12"/>
      <c r="H228" s="12"/>
      <c r="I228" s="13" t="str">
        <f aca="false">IFERROR(INDEX(LOHHLA!E:E,MATCH($S228,LOHHLA!$B:$B,0)),"na")</f>
        <v>            1.16</v>
      </c>
      <c r="J228" s="13" t="str">
        <f aca="false">IFERROR(INDEX(LOHHLA!F:F,MATCH($S228,LOHHLA!$B:$B,0)),"na")</f>
        <v>            0.91</v>
      </c>
      <c r="K228" s="14" t="n">
        <f aca="false">INDEX(HMFPurity!B:B,MATCH(A228,HMFPurity!A:A,0))</f>
        <v>1</v>
      </c>
      <c r="L228" s="15" t="n">
        <f aca="false">INDEX(HMFPurity!F:F,MATCH(A228,HMFPurity!A:A,0))</f>
        <v>2</v>
      </c>
      <c r="M228" s="15" t="n">
        <f aca="false">IFERROR(INDEX(LOHHLA!I:I,MATCH($S228,LOHHLA!$B:$B,0)),"na")</f>
        <v>1.95706463</v>
      </c>
      <c r="N228" s="14" t="n">
        <f aca="false">IFERROR(INDEX(LOHHLA!J:J,MATCH($S228,LOHHLA!$B:$B,0)),"na")</f>
        <v>0.36</v>
      </c>
      <c r="O228" s="16" t="n">
        <f aca="false">COUNTIFS(A:A,A228,W:W,0)</f>
        <v>0</v>
      </c>
      <c r="P228" s="16" t="str">
        <f aca="false">INDEX(LilacQC!D:D,MATCH(A228,LilacQC!C:C,0))</f>
        <v>PASS</v>
      </c>
      <c r="Q228" s="16"/>
      <c r="R228" s="16"/>
      <c r="S228" s="17" t="str">
        <f aca="false">A228&amp;MID(X228,1,1)</f>
        <v>CRUK0038_SU_T1-R1C</v>
      </c>
      <c r="T228" s="17" t="str">
        <f aca="false">IFERROR(IF(RIGHT(X228,1)="1",INDEX(LOHHLA!C:C,MATCH(S228,LOHHLA!B:B,0)),INDEX(LOHHLA!D:D,MATCH(S228,LOHHLA!B:B,0))),"HOM")</f>
        <v>hla_c_04_01_01_05</v>
      </c>
      <c r="U228" s="17" t="str">
        <f aca="false">IF(T228="HOM","HOM",UPPER(MID(T228,5,1))&amp;"*"&amp;MID(T228,7,2)&amp;":"&amp;MID(T228,10,2))</f>
        <v>C*04:01</v>
      </c>
      <c r="V228" s="17" t="s">
        <v>65</v>
      </c>
      <c r="W228" s="17" t="n">
        <f aca="false">U228=V228</f>
        <v>1</v>
      </c>
      <c r="X228" s="16" t="s">
        <v>52</v>
      </c>
      <c r="Y228" s="11" t="s">
        <v>65</v>
      </c>
      <c r="Z228" s="11" t="n">
        <v>2431</v>
      </c>
      <c r="AA228" s="11" t="n">
        <v>1115</v>
      </c>
      <c r="AB228" s="11" t="n">
        <v>1316</v>
      </c>
      <c r="AC228" s="11" t="n">
        <v>0</v>
      </c>
      <c r="AD228" s="11" t="n">
        <v>1850</v>
      </c>
      <c r="AE228" s="11" t="n">
        <v>867</v>
      </c>
      <c r="AF228" s="11" t="n">
        <v>983</v>
      </c>
      <c r="AG228" s="11" t="n">
        <v>0</v>
      </c>
      <c r="AH228" s="11" t="n">
        <v>0</v>
      </c>
      <c r="AI228" s="11" t="n">
        <v>0</v>
      </c>
      <c r="AJ228" s="11" t="n">
        <v>0</v>
      </c>
      <c r="AK228" s="11" t="n">
        <v>0</v>
      </c>
      <c r="AL228" s="15" t="n">
        <v>1.05</v>
      </c>
      <c r="AM228" s="11" t="n">
        <v>0</v>
      </c>
      <c r="AN228" s="11" t="n">
        <v>0</v>
      </c>
      <c r="AO228" s="11" t="n">
        <v>0</v>
      </c>
      <c r="AP228" s="11" t="n">
        <v>0</v>
      </c>
      <c r="AQ228" s="11" t="n">
        <v>0</v>
      </c>
    </row>
    <row r="229" customFormat="false" ht="16" hidden="false" customHeight="false" outlineLevel="0" collapsed="false">
      <c r="A229" s="11" t="s">
        <v>167</v>
      </c>
      <c r="B229" s="11"/>
      <c r="C229" s="11" t="n">
        <f aca="false">AL229&lt;0.5</f>
        <v>0</v>
      </c>
      <c r="D229" s="12" t="n">
        <f aca="false">COUNTIFS(S:S,S229,C:C,1)&gt;0</f>
        <v>0</v>
      </c>
      <c r="E229" s="12" t="n">
        <f aca="false">IFERROR(INDEX(LOHHLA!H:H,MATCH($S229,LOHHLA!$B:$B,0)),"na")</f>
        <v>0</v>
      </c>
      <c r="F229" s="12" t="n">
        <f aca="false">AND(D229&lt;&gt;E229,E229&lt;&gt;"na")</f>
        <v>0</v>
      </c>
      <c r="G229" s="12"/>
      <c r="H229" s="12"/>
      <c r="I229" s="13" t="str">
        <f aca="false">IFERROR(INDEX(LOHHLA!E:E,MATCH($S229,LOHHLA!$B:$B,0)),"na")</f>
        <v>            1.16</v>
      </c>
      <c r="J229" s="13" t="str">
        <f aca="false">IFERROR(INDEX(LOHHLA!F:F,MATCH($S229,LOHHLA!$B:$B,0)),"na")</f>
        <v>            0.91</v>
      </c>
      <c r="K229" s="14" t="n">
        <f aca="false">INDEX(HMFPurity!B:B,MATCH(A229,HMFPurity!A:A,0))</f>
        <v>1</v>
      </c>
      <c r="L229" s="15" t="n">
        <f aca="false">INDEX(HMFPurity!F:F,MATCH(A229,HMFPurity!A:A,0))</f>
        <v>2</v>
      </c>
      <c r="M229" s="15" t="n">
        <f aca="false">IFERROR(INDEX(LOHHLA!I:I,MATCH($S229,LOHHLA!$B:$B,0)),"na")</f>
        <v>1.95706463</v>
      </c>
      <c r="N229" s="14" t="n">
        <f aca="false">IFERROR(INDEX(LOHHLA!J:J,MATCH($S229,LOHHLA!$B:$B,0)),"na")</f>
        <v>0.36</v>
      </c>
      <c r="O229" s="16" t="n">
        <f aca="false">COUNTIFS(A:A,A229,W:W,0)</f>
        <v>0</v>
      </c>
      <c r="P229" s="16" t="str">
        <f aca="false">INDEX(LilacQC!D:D,MATCH(A229,LilacQC!C:C,0))</f>
        <v>PASS</v>
      </c>
      <c r="Q229" s="16"/>
      <c r="R229" s="16"/>
      <c r="S229" s="17" t="str">
        <f aca="false">A229&amp;MID(X229,1,1)</f>
        <v>CRUK0038_SU_T1-R1C</v>
      </c>
      <c r="T229" s="17" t="str">
        <f aca="false">IFERROR(IF(RIGHT(X229,1)="1",INDEX(LOHHLA!C:C,MATCH(S229,LOHHLA!B:B,0)),INDEX(LOHHLA!D:D,MATCH(S229,LOHHLA!B:B,0))),"HOM")</f>
        <v>hla_c_08_02_01</v>
      </c>
      <c r="U229" s="17" t="str">
        <f aca="false">IF(T229="HOM","HOM",UPPER(MID(T229,5,1))&amp;"*"&amp;MID(T229,7,2)&amp;":"&amp;MID(T229,10,2))</f>
        <v>C*08:02</v>
      </c>
      <c r="V229" s="17" t="s">
        <v>78</v>
      </c>
      <c r="W229" s="17" t="n">
        <f aca="false">U229=V229</f>
        <v>1</v>
      </c>
      <c r="X229" s="16" t="s">
        <v>54</v>
      </c>
      <c r="Y229" s="11" t="s">
        <v>78</v>
      </c>
      <c r="Z229" s="11" t="n">
        <v>2498</v>
      </c>
      <c r="AA229" s="11" t="n">
        <v>1135</v>
      </c>
      <c r="AB229" s="11" t="n">
        <v>1363</v>
      </c>
      <c r="AC229" s="11" t="n">
        <v>0</v>
      </c>
      <c r="AD229" s="11" t="n">
        <v>1839</v>
      </c>
      <c r="AE229" s="11" t="n">
        <v>825</v>
      </c>
      <c r="AF229" s="11" t="n">
        <v>1014</v>
      </c>
      <c r="AG229" s="11" t="n">
        <v>0</v>
      </c>
      <c r="AH229" s="11" t="n">
        <v>0</v>
      </c>
      <c r="AI229" s="11" t="n">
        <v>0</v>
      </c>
      <c r="AJ229" s="11" t="n">
        <v>0</v>
      </c>
      <c r="AK229" s="11" t="n">
        <v>0</v>
      </c>
      <c r="AL229" s="15" t="n">
        <v>0.91</v>
      </c>
      <c r="AM229" s="11" t="n">
        <v>0</v>
      </c>
      <c r="AN229" s="11" t="n">
        <v>0</v>
      </c>
      <c r="AO229" s="11" t="n">
        <v>0</v>
      </c>
      <c r="AP229" s="11" t="n">
        <v>0</v>
      </c>
      <c r="AQ229" s="11" t="n">
        <v>0</v>
      </c>
    </row>
    <row r="230" customFormat="false" ht="16" hidden="false" customHeight="false" outlineLevel="0" collapsed="false">
      <c r="A230" s="11" t="s">
        <v>169</v>
      </c>
      <c r="B230" s="11"/>
      <c r="C230" s="11" t="n">
        <f aca="false">AL230&lt;0.5</f>
        <v>0</v>
      </c>
      <c r="D230" s="12" t="n">
        <f aca="false">COUNTIFS(S:S,S230,C:C,1)&gt;0</f>
        <v>0</v>
      </c>
      <c r="E230" s="12" t="n">
        <f aca="false">IFERROR(INDEX(LOHHLA!H:H,MATCH($S230,LOHHLA!$B:$B,0)),"na")</f>
        <v>1</v>
      </c>
      <c r="F230" s="12" t="n">
        <f aca="false">AND(D230&lt;&gt;E230,E230&lt;&gt;"na")</f>
        <v>1</v>
      </c>
      <c r="G230" s="12" t="s">
        <v>68</v>
      </c>
      <c r="H230" s="12" t="s">
        <v>170</v>
      </c>
      <c r="I230" s="13" t="str">
        <f aca="false">IFERROR(INDEX(LOHHLA!E:E,MATCH($S230,LOHHLA!$B:$B,0)),"na")</f>
        <v>            0.18</v>
      </c>
      <c r="J230" s="13" t="str">
        <f aca="false">IFERROR(INDEX(LOHHLA!F:F,MATCH($S230,LOHHLA!$B:$B,0)),"na")</f>
        <v>            2.56</v>
      </c>
      <c r="K230" s="14" t="n">
        <f aca="false">INDEX(HMFPurity!B:B,MATCH(A230,HMFPurity!A:A,0))</f>
        <v>0.27</v>
      </c>
      <c r="L230" s="15" t="n">
        <f aca="false">INDEX(HMFPurity!F:F,MATCH(A230,HMFPurity!A:A,0))</f>
        <v>3.5541</v>
      </c>
      <c r="M230" s="15" t="n">
        <f aca="false">IFERROR(INDEX(LOHHLA!I:I,MATCH($S230,LOHHLA!$B:$B,0)),"na")</f>
        <v>3.155759444</v>
      </c>
      <c r="N230" s="14" t="n">
        <f aca="false">IFERROR(INDEX(LOHHLA!J:J,MATCH($S230,LOHHLA!$B:$B,0)),"na")</f>
        <v>0.26</v>
      </c>
      <c r="O230" s="16" t="n">
        <f aca="false">COUNTIFS(A:A,A230,W:W,0)</f>
        <v>0</v>
      </c>
      <c r="P230" s="16" t="str">
        <f aca="false">INDEX(LilacQC!D:D,MATCH(A230,LilacQC!C:C,0))</f>
        <v>PASS</v>
      </c>
      <c r="Q230" s="16"/>
      <c r="R230" s="16"/>
      <c r="S230" s="17" t="str">
        <f aca="false">A230&amp;MID(X230,1,1)</f>
        <v>CRUK0039_SU_T1-R1A</v>
      </c>
      <c r="T230" s="17" t="str">
        <f aca="false">IFERROR(IF(RIGHT(X230,1)="1",INDEX(LOHHLA!C:C,MATCH(S230,LOHHLA!B:B,0)),INDEX(LOHHLA!D:D,MATCH(S230,LOHHLA!B:B,0))),"HOM")</f>
        <v>hla_a_01_01_01_01</v>
      </c>
      <c r="U230" s="17" t="str">
        <f aca="false">IF(T230="HOM","HOM",UPPER(MID(T230,5,1))&amp;"*"&amp;MID(T230,7,2)&amp;":"&amp;MID(T230,10,2))</f>
        <v>A*01:01</v>
      </c>
      <c r="V230" s="17" t="s">
        <v>44</v>
      </c>
      <c r="W230" s="17" t="n">
        <f aca="false">U230=V230</f>
        <v>1</v>
      </c>
      <c r="X230" s="16" t="s">
        <v>45</v>
      </c>
      <c r="Y230" s="11" t="s">
        <v>44</v>
      </c>
      <c r="Z230" s="11" t="n">
        <v>3128</v>
      </c>
      <c r="AA230" s="11" t="n">
        <v>1967</v>
      </c>
      <c r="AB230" s="11" t="n">
        <v>1161</v>
      </c>
      <c r="AC230" s="11" t="n">
        <v>0</v>
      </c>
      <c r="AD230" s="11" t="n">
        <v>2548</v>
      </c>
      <c r="AE230" s="11" t="n">
        <v>1366</v>
      </c>
      <c r="AF230" s="11" t="n">
        <v>1182</v>
      </c>
      <c r="AG230" s="11" t="n">
        <v>0</v>
      </c>
      <c r="AH230" s="11" t="n">
        <v>0</v>
      </c>
      <c r="AI230" s="11" t="n">
        <v>0</v>
      </c>
      <c r="AJ230" s="11" t="n">
        <v>0</v>
      </c>
      <c r="AK230" s="11" t="n">
        <v>0</v>
      </c>
      <c r="AL230" s="15" t="n">
        <v>0.54</v>
      </c>
      <c r="AM230" s="11" t="n">
        <v>0</v>
      </c>
      <c r="AN230" s="11" t="n">
        <v>0</v>
      </c>
      <c r="AO230" s="11" t="n">
        <v>0</v>
      </c>
      <c r="AP230" s="11" t="n">
        <v>0</v>
      </c>
      <c r="AQ230" s="11" t="n">
        <v>0</v>
      </c>
    </row>
    <row r="231" customFormat="false" ht="16" hidden="false" customHeight="false" outlineLevel="0" collapsed="false">
      <c r="A231" s="11" t="s">
        <v>169</v>
      </c>
      <c r="B231" s="11"/>
      <c r="C231" s="11" t="n">
        <f aca="false">AL231&lt;0.5</f>
        <v>0</v>
      </c>
      <c r="D231" s="12" t="n">
        <f aca="false">COUNTIFS(S:S,S231,C:C,1)&gt;0</f>
        <v>0</v>
      </c>
      <c r="E231" s="12" t="n">
        <f aca="false">IFERROR(INDEX(LOHHLA!H:H,MATCH($S231,LOHHLA!$B:$B,0)),"na")</f>
        <v>1</v>
      </c>
      <c r="F231" s="12" t="n">
        <f aca="false">AND(D231&lt;&gt;E231,E231&lt;&gt;"na")</f>
        <v>1</v>
      </c>
      <c r="G231" s="12" t="s">
        <v>68</v>
      </c>
      <c r="H231" s="12" t="s">
        <v>170</v>
      </c>
      <c r="I231" s="13" t="str">
        <f aca="false">IFERROR(INDEX(LOHHLA!E:E,MATCH($S231,LOHHLA!$B:$B,0)),"na")</f>
        <v>            0.18</v>
      </c>
      <c r="J231" s="13" t="str">
        <f aca="false">IFERROR(INDEX(LOHHLA!F:F,MATCH($S231,LOHHLA!$B:$B,0)),"na")</f>
        <v>            2.56</v>
      </c>
      <c r="K231" s="14" t="n">
        <f aca="false">INDEX(HMFPurity!B:B,MATCH(A231,HMFPurity!A:A,0))</f>
        <v>0.27</v>
      </c>
      <c r="L231" s="15" t="n">
        <f aca="false">INDEX(HMFPurity!F:F,MATCH(A231,HMFPurity!A:A,0))</f>
        <v>3.5541</v>
      </c>
      <c r="M231" s="15" t="n">
        <f aca="false">IFERROR(INDEX(LOHHLA!I:I,MATCH($S231,LOHHLA!$B:$B,0)),"na")</f>
        <v>3.155759444</v>
      </c>
      <c r="N231" s="14" t="n">
        <f aca="false">IFERROR(INDEX(LOHHLA!J:J,MATCH($S231,LOHHLA!$B:$B,0)),"na")</f>
        <v>0.26</v>
      </c>
      <c r="O231" s="16" t="n">
        <f aca="false">COUNTIFS(A:A,A231,W:W,0)</f>
        <v>0</v>
      </c>
      <c r="P231" s="16" t="str">
        <f aca="false">INDEX(LilacQC!D:D,MATCH(A231,LilacQC!C:C,0))</f>
        <v>PASS</v>
      </c>
      <c r="Q231" s="16"/>
      <c r="R231" s="16"/>
      <c r="S231" s="17" t="str">
        <f aca="false">A231&amp;MID(X231,1,1)</f>
        <v>CRUK0039_SU_T1-R1A</v>
      </c>
      <c r="T231" s="17" t="str">
        <f aca="false">IFERROR(IF(RIGHT(X231,1)="1",INDEX(LOHHLA!C:C,MATCH(S231,LOHHLA!B:B,0)),INDEX(LOHHLA!D:D,MATCH(S231,LOHHLA!B:B,0))),"HOM")</f>
        <v>hla_a_68_01_02</v>
      </c>
      <c r="U231" s="17" t="str">
        <f aca="false">IF(T231="HOM","HOM",UPPER(MID(T231,5,1))&amp;"*"&amp;MID(T231,7,2)&amp;":"&amp;MID(T231,10,2))</f>
        <v>A*68:01</v>
      </c>
      <c r="V231" s="17" t="s">
        <v>82</v>
      </c>
      <c r="W231" s="17" t="n">
        <f aca="false">U231=V231</f>
        <v>1</v>
      </c>
      <c r="X231" s="16" t="s">
        <v>47</v>
      </c>
      <c r="Y231" s="11" t="s">
        <v>82</v>
      </c>
      <c r="Z231" s="11" t="n">
        <v>2563</v>
      </c>
      <c r="AA231" s="11" t="n">
        <v>1498</v>
      </c>
      <c r="AB231" s="11" t="n">
        <v>1065</v>
      </c>
      <c r="AC231" s="11" t="n">
        <v>0</v>
      </c>
      <c r="AD231" s="11" t="n">
        <v>3085</v>
      </c>
      <c r="AE231" s="11" t="n">
        <v>1957</v>
      </c>
      <c r="AF231" s="11" t="n">
        <v>1128</v>
      </c>
      <c r="AG231" s="11" t="n">
        <v>0</v>
      </c>
      <c r="AH231" s="11" t="n">
        <v>0</v>
      </c>
      <c r="AI231" s="11" t="n">
        <v>0</v>
      </c>
      <c r="AJ231" s="11" t="n">
        <v>0</v>
      </c>
      <c r="AK231" s="11" t="n">
        <v>0</v>
      </c>
      <c r="AL231" s="15" t="n">
        <v>4.24</v>
      </c>
      <c r="AM231" s="11" t="n">
        <v>0</v>
      </c>
      <c r="AN231" s="11" t="n">
        <v>0</v>
      </c>
      <c r="AO231" s="11" t="n">
        <v>0</v>
      </c>
      <c r="AP231" s="11" t="n">
        <v>0</v>
      </c>
      <c r="AQ231" s="11" t="n">
        <v>0</v>
      </c>
    </row>
    <row r="232" customFormat="false" ht="16" hidden="false" customHeight="false" outlineLevel="0" collapsed="false">
      <c r="A232" s="11" t="s">
        <v>169</v>
      </c>
      <c r="B232" s="11"/>
      <c r="C232" s="11" t="n">
        <f aca="false">AL232&lt;0.5</f>
        <v>0</v>
      </c>
      <c r="D232" s="12" t="n">
        <f aca="false">COUNTIFS(S:S,S232,C:C,1)&gt;0</f>
        <v>0</v>
      </c>
      <c r="E232" s="12" t="n">
        <f aca="false">IFERROR(INDEX(LOHHLA!H:H,MATCH($S232,LOHHLA!$B:$B,0)),"na")</f>
        <v>1</v>
      </c>
      <c r="F232" s="12" t="n">
        <f aca="false">AND(D232&lt;&gt;E232,E232&lt;&gt;"na")</f>
        <v>1</v>
      </c>
      <c r="G232" s="12" t="s">
        <v>68</v>
      </c>
      <c r="H232" s="12" t="s">
        <v>170</v>
      </c>
      <c r="I232" s="13" t="str">
        <f aca="false">IFERROR(INDEX(LOHHLA!E:E,MATCH($S232,LOHHLA!$B:$B,0)),"na")</f>
        <v>            2.47</v>
      </c>
      <c r="J232" s="13" t="str">
        <f aca="false">IFERROR(INDEX(LOHHLA!F:F,MATCH($S232,LOHHLA!$B:$B,0)),"na")</f>
        <v>          (0.25)</v>
      </c>
      <c r="K232" s="14" t="n">
        <f aca="false">INDEX(HMFPurity!B:B,MATCH(A232,HMFPurity!A:A,0))</f>
        <v>0.27</v>
      </c>
      <c r="L232" s="15" t="n">
        <f aca="false">INDEX(HMFPurity!F:F,MATCH(A232,HMFPurity!A:A,0))</f>
        <v>3.5541</v>
      </c>
      <c r="M232" s="15" t="n">
        <f aca="false">IFERROR(INDEX(LOHHLA!I:I,MATCH($S232,LOHHLA!$B:$B,0)),"na")</f>
        <v>3.155759444</v>
      </c>
      <c r="N232" s="14" t="n">
        <f aca="false">IFERROR(INDEX(LOHHLA!J:J,MATCH($S232,LOHHLA!$B:$B,0)),"na")</f>
        <v>0.26</v>
      </c>
      <c r="O232" s="16" t="n">
        <f aca="false">COUNTIFS(A:A,A232,W:W,0)</f>
        <v>0</v>
      </c>
      <c r="P232" s="16" t="str">
        <f aca="false">INDEX(LilacQC!D:D,MATCH(A232,LilacQC!C:C,0))</f>
        <v>PASS</v>
      </c>
      <c r="Q232" s="16"/>
      <c r="R232" s="16"/>
      <c r="S232" s="17" t="str">
        <f aca="false">A232&amp;MID(X232,1,1)</f>
        <v>CRUK0039_SU_T1-R1B</v>
      </c>
      <c r="T232" s="17" t="str">
        <f aca="false">IFERROR(IF(RIGHT(X232,1)="1",INDEX(LOHHLA!C:C,MATCH(S232,LOHHLA!B:B,0)),INDEX(LOHHLA!D:D,MATCH(S232,LOHHLA!B:B,0))),"HOM")</f>
        <v>hla_b_40_01_02</v>
      </c>
      <c r="U232" s="17" t="str">
        <f aca="false">IF(T232="HOM","HOM",UPPER(MID(T232,5,1))&amp;"*"&amp;MID(T232,7,2)&amp;":"&amp;MID(T232,10,2))</f>
        <v>B*40:01</v>
      </c>
      <c r="V232" s="17" t="s">
        <v>91</v>
      </c>
      <c r="W232" s="17" t="n">
        <f aca="false">U232=V232</f>
        <v>1</v>
      </c>
      <c r="X232" s="16" t="s">
        <v>49</v>
      </c>
      <c r="Y232" s="11" t="s">
        <v>91</v>
      </c>
      <c r="Z232" s="11" t="n">
        <v>2648</v>
      </c>
      <c r="AA232" s="11" t="n">
        <v>815</v>
      </c>
      <c r="AB232" s="11" t="n">
        <v>1833</v>
      </c>
      <c r="AC232" s="11" t="n">
        <v>0</v>
      </c>
      <c r="AD232" s="11" t="n">
        <v>2836</v>
      </c>
      <c r="AE232" s="11" t="n">
        <v>1110</v>
      </c>
      <c r="AF232" s="11" t="n">
        <v>1726</v>
      </c>
      <c r="AG232" s="11" t="n">
        <v>0</v>
      </c>
      <c r="AH232" s="11" t="n">
        <v>0</v>
      </c>
      <c r="AI232" s="11" t="n">
        <v>0</v>
      </c>
      <c r="AJ232" s="11" t="n">
        <v>0</v>
      </c>
      <c r="AK232" s="11" t="n">
        <v>0</v>
      </c>
      <c r="AL232" s="15" t="n">
        <v>4.24</v>
      </c>
      <c r="AM232" s="11" t="n">
        <v>0</v>
      </c>
      <c r="AN232" s="11" t="n">
        <v>0</v>
      </c>
      <c r="AO232" s="11" t="n">
        <v>0</v>
      </c>
      <c r="AP232" s="11" t="n">
        <v>0</v>
      </c>
      <c r="AQ232" s="11" t="n">
        <v>0</v>
      </c>
    </row>
    <row r="233" customFormat="false" ht="16" hidden="false" customHeight="false" outlineLevel="0" collapsed="false">
      <c r="A233" s="11" t="s">
        <v>169</v>
      </c>
      <c r="B233" s="11"/>
      <c r="C233" s="11" t="n">
        <f aca="false">AL233&lt;0.5</f>
        <v>0</v>
      </c>
      <c r="D233" s="12" t="n">
        <f aca="false">COUNTIFS(S:S,S233,C:C,1)&gt;0</f>
        <v>0</v>
      </c>
      <c r="E233" s="12" t="n">
        <f aca="false">IFERROR(INDEX(LOHHLA!H:H,MATCH($S233,LOHHLA!$B:$B,0)),"na")</f>
        <v>1</v>
      </c>
      <c r="F233" s="12" t="n">
        <f aca="false">AND(D233&lt;&gt;E233,E233&lt;&gt;"na")</f>
        <v>1</v>
      </c>
      <c r="G233" s="12" t="s">
        <v>68</v>
      </c>
      <c r="H233" s="12" t="s">
        <v>170</v>
      </c>
      <c r="I233" s="13" t="str">
        <f aca="false">IFERROR(INDEX(LOHHLA!E:E,MATCH($S233,LOHHLA!$B:$B,0)),"na")</f>
        <v>            2.47</v>
      </c>
      <c r="J233" s="13" t="str">
        <f aca="false">IFERROR(INDEX(LOHHLA!F:F,MATCH($S233,LOHHLA!$B:$B,0)),"na")</f>
        <v>          (0.25)</v>
      </c>
      <c r="K233" s="14" t="n">
        <f aca="false">INDEX(HMFPurity!B:B,MATCH(A233,HMFPurity!A:A,0))</f>
        <v>0.27</v>
      </c>
      <c r="L233" s="15" t="n">
        <f aca="false">INDEX(HMFPurity!F:F,MATCH(A233,HMFPurity!A:A,0))</f>
        <v>3.5541</v>
      </c>
      <c r="M233" s="15" t="n">
        <f aca="false">IFERROR(INDEX(LOHHLA!I:I,MATCH($S233,LOHHLA!$B:$B,0)),"na")</f>
        <v>3.155759444</v>
      </c>
      <c r="N233" s="14" t="n">
        <f aca="false">IFERROR(INDEX(LOHHLA!J:J,MATCH($S233,LOHHLA!$B:$B,0)),"na")</f>
        <v>0.26</v>
      </c>
      <c r="O233" s="16" t="n">
        <f aca="false">COUNTIFS(A:A,A233,W:W,0)</f>
        <v>0</v>
      </c>
      <c r="P233" s="16" t="str">
        <f aca="false">INDEX(LilacQC!D:D,MATCH(A233,LilacQC!C:C,0))</f>
        <v>PASS</v>
      </c>
      <c r="Q233" s="16"/>
      <c r="R233" s="16"/>
      <c r="S233" s="17" t="str">
        <f aca="false">A233&amp;MID(X233,1,1)</f>
        <v>CRUK0039_SU_T1-R1B</v>
      </c>
      <c r="T233" s="17" t="str">
        <f aca="false">IFERROR(IF(RIGHT(X233,1)="1",INDEX(LOHHLA!C:C,MATCH(S233,LOHHLA!B:B,0)),INDEX(LOHHLA!D:D,MATCH(S233,LOHHLA!B:B,0))),"HOM")</f>
        <v>hla_b_57_01_01</v>
      </c>
      <c r="U233" s="17" t="str">
        <f aca="false">IF(T233="HOM","HOM",UPPER(MID(T233,5,1))&amp;"*"&amp;MID(T233,7,2)&amp;":"&amp;MID(T233,10,2))</f>
        <v>B*57:01</v>
      </c>
      <c r="V233" s="17" t="s">
        <v>83</v>
      </c>
      <c r="W233" s="17" t="n">
        <f aca="false">U233=V233</f>
        <v>1</v>
      </c>
      <c r="X233" s="16" t="s">
        <v>51</v>
      </c>
      <c r="Y233" s="11" t="s">
        <v>83</v>
      </c>
      <c r="Z233" s="11" t="n">
        <v>2475</v>
      </c>
      <c r="AA233" s="11" t="n">
        <v>600</v>
      </c>
      <c r="AB233" s="11" t="n">
        <v>1875</v>
      </c>
      <c r="AC233" s="11" t="n">
        <v>0</v>
      </c>
      <c r="AD233" s="11" t="n">
        <v>2128</v>
      </c>
      <c r="AE233" s="11" t="n">
        <v>380</v>
      </c>
      <c r="AF233" s="11" t="n">
        <v>1748</v>
      </c>
      <c r="AG233" s="11" t="n">
        <v>0</v>
      </c>
      <c r="AH233" s="11" t="n">
        <v>0</v>
      </c>
      <c r="AI233" s="11" t="n">
        <v>0</v>
      </c>
      <c r="AJ233" s="11" t="n">
        <v>0</v>
      </c>
      <c r="AK233" s="11" t="n">
        <v>0</v>
      </c>
      <c r="AL233" s="15" t="n">
        <v>0.54</v>
      </c>
      <c r="AM233" s="11" t="n">
        <v>0</v>
      </c>
      <c r="AN233" s="11" t="n">
        <v>0</v>
      </c>
      <c r="AO233" s="11" t="n">
        <v>0</v>
      </c>
      <c r="AP233" s="11" t="n">
        <v>0</v>
      </c>
      <c r="AQ233" s="11" t="n">
        <v>0</v>
      </c>
    </row>
    <row r="234" customFormat="false" ht="16" hidden="false" customHeight="false" outlineLevel="0" collapsed="false">
      <c r="A234" s="11" t="s">
        <v>169</v>
      </c>
      <c r="B234" s="11"/>
      <c r="C234" s="11" t="n">
        <f aca="false">AL234&lt;0.5</f>
        <v>0</v>
      </c>
      <c r="D234" s="12" t="n">
        <f aca="false">COUNTIFS(S:S,S234,C:C,1)&gt;0</f>
        <v>0</v>
      </c>
      <c r="E234" s="12" t="n">
        <f aca="false">IFERROR(INDEX(LOHHLA!H:H,MATCH($S234,LOHHLA!$B:$B,0)),"na")</f>
        <v>1</v>
      </c>
      <c r="F234" s="12" t="n">
        <f aca="false">AND(D234&lt;&gt;E234,E234&lt;&gt;"na")</f>
        <v>1</v>
      </c>
      <c r="G234" s="12" t="s">
        <v>68</v>
      </c>
      <c r="H234" s="12" t="s">
        <v>170</v>
      </c>
      <c r="I234" s="13" t="str">
        <f aca="false">IFERROR(INDEX(LOHHLA!E:E,MATCH($S234,LOHHLA!$B:$B,0)),"na")</f>
        <v>            2.62</v>
      </c>
      <c r="J234" s="13" t="str">
        <f aca="false">IFERROR(INDEX(LOHHLA!F:F,MATCH($S234,LOHHLA!$B:$B,0)),"na")</f>
        <v>            0.19</v>
      </c>
      <c r="K234" s="14" t="n">
        <f aca="false">INDEX(HMFPurity!B:B,MATCH(A234,HMFPurity!A:A,0))</f>
        <v>0.27</v>
      </c>
      <c r="L234" s="15" t="n">
        <f aca="false">INDEX(HMFPurity!F:F,MATCH(A234,HMFPurity!A:A,0))</f>
        <v>3.5541</v>
      </c>
      <c r="M234" s="15" t="n">
        <f aca="false">IFERROR(INDEX(LOHHLA!I:I,MATCH($S234,LOHHLA!$B:$B,0)),"na")</f>
        <v>3.155759444</v>
      </c>
      <c r="N234" s="14" t="n">
        <f aca="false">IFERROR(INDEX(LOHHLA!J:J,MATCH($S234,LOHHLA!$B:$B,0)),"na")</f>
        <v>0.26</v>
      </c>
      <c r="O234" s="16" t="n">
        <f aca="false">COUNTIFS(A:A,A234,W:W,0)</f>
        <v>0</v>
      </c>
      <c r="P234" s="16" t="str">
        <f aca="false">INDEX(LilacQC!D:D,MATCH(A234,LilacQC!C:C,0))</f>
        <v>PASS</v>
      </c>
      <c r="Q234" s="16"/>
      <c r="R234" s="16"/>
      <c r="S234" s="17" t="str">
        <f aca="false">A234&amp;MID(X234,1,1)</f>
        <v>CRUK0039_SU_T1-R1C</v>
      </c>
      <c r="T234" s="17" t="str">
        <f aca="false">IFERROR(IF(RIGHT(X234,1)="1",INDEX(LOHHLA!C:C,MATCH(S234,LOHHLA!B:B,0)),INDEX(LOHHLA!D:D,MATCH(S234,LOHHLA!B:B,0))),"HOM")</f>
        <v>hla_c_03_04_01_01</v>
      </c>
      <c r="U234" s="17" t="str">
        <f aca="false">IF(T234="HOM","HOM",UPPER(MID(T234,5,1))&amp;"*"&amp;MID(T234,7,2)&amp;":"&amp;MID(T234,10,2))</f>
        <v>C*03:04</v>
      </c>
      <c r="V234" s="17" t="s">
        <v>93</v>
      </c>
      <c r="W234" s="17" t="n">
        <f aca="false">U234=V234</f>
        <v>1</v>
      </c>
      <c r="X234" s="16" t="s">
        <v>52</v>
      </c>
      <c r="Y234" s="11" t="s">
        <v>93</v>
      </c>
      <c r="Z234" s="11" t="n">
        <v>2299</v>
      </c>
      <c r="AA234" s="11" t="n">
        <v>821</v>
      </c>
      <c r="AB234" s="11" t="n">
        <v>1478</v>
      </c>
      <c r="AC234" s="11" t="n">
        <v>0</v>
      </c>
      <c r="AD234" s="11" t="n">
        <v>2683</v>
      </c>
      <c r="AE234" s="11" t="n">
        <v>1195</v>
      </c>
      <c r="AF234" s="11" t="n">
        <v>1488</v>
      </c>
      <c r="AG234" s="11" t="n">
        <v>0</v>
      </c>
      <c r="AH234" s="11" t="n">
        <v>0</v>
      </c>
      <c r="AI234" s="11" t="n">
        <v>0</v>
      </c>
      <c r="AJ234" s="11" t="n">
        <v>0</v>
      </c>
      <c r="AK234" s="11" t="n">
        <v>0</v>
      </c>
      <c r="AL234" s="15" t="n">
        <v>4.24</v>
      </c>
      <c r="AM234" s="11" t="n">
        <v>0</v>
      </c>
      <c r="AN234" s="11" t="n">
        <v>0</v>
      </c>
      <c r="AO234" s="11" t="n">
        <v>0</v>
      </c>
      <c r="AP234" s="11" t="n">
        <v>0</v>
      </c>
      <c r="AQ234" s="11" t="n">
        <v>0</v>
      </c>
    </row>
    <row r="235" customFormat="false" ht="16" hidden="false" customHeight="false" outlineLevel="0" collapsed="false">
      <c r="A235" s="11" t="s">
        <v>169</v>
      </c>
      <c r="B235" s="11"/>
      <c r="C235" s="11" t="n">
        <f aca="false">AL235&lt;0.5</f>
        <v>0</v>
      </c>
      <c r="D235" s="12" t="n">
        <f aca="false">COUNTIFS(S:S,S235,C:C,1)&gt;0</f>
        <v>0</v>
      </c>
      <c r="E235" s="12" t="n">
        <f aca="false">IFERROR(INDEX(LOHHLA!H:H,MATCH($S235,LOHHLA!$B:$B,0)),"na")</f>
        <v>1</v>
      </c>
      <c r="F235" s="12" t="n">
        <f aca="false">AND(D235&lt;&gt;E235,E235&lt;&gt;"na")</f>
        <v>1</v>
      </c>
      <c r="G235" s="12" t="s">
        <v>68</v>
      </c>
      <c r="H235" s="12" t="s">
        <v>170</v>
      </c>
      <c r="I235" s="13" t="str">
        <f aca="false">IFERROR(INDEX(LOHHLA!E:E,MATCH($S235,LOHHLA!$B:$B,0)),"na")</f>
        <v>            2.62</v>
      </c>
      <c r="J235" s="13" t="str">
        <f aca="false">IFERROR(INDEX(LOHHLA!F:F,MATCH($S235,LOHHLA!$B:$B,0)),"na")</f>
        <v>            0.19</v>
      </c>
      <c r="K235" s="14" t="n">
        <f aca="false">INDEX(HMFPurity!B:B,MATCH(A235,HMFPurity!A:A,0))</f>
        <v>0.27</v>
      </c>
      <c r="L235" s="15" t="n">
        <f aca="false">INDEX(HMFPurity!F:F,MATCH(A235,HMFPurity!A:A,0))</f>
        <v>3.5541</v>
      </c>
      <c r="M235" s="15" t="n">
        <f aca="false">IFERROR(INDEX(LOHHLA!I:I,MATCH($S235,LOHHLA!$B:$B,0)),"na")</f>
        <v>3.155759444</v>
      </c>
      <c r="N235" s="14" t="n">
        <f aca="false">IFERROR(INDEX(LOHHLA!J:J,MATCH($S235,LOHHLA!$B:$B,0)),"na")</f>
        <v>0.26</v>
      </c>
      <c r="O235" s="16" t="n">
        <f aca="false">COUNTIFS(A:A,A235,W:W,0)</f>
        <v>0</v>
      </c>
      <c r="P235" s="16" t="str">
        <f aca="false">INDEX(LilacQC!D:D,MATCH(A235,LilacQC!C:C,0))</f>
        <v>PASS</v>
      </c>
      <c r="Q235" s="16"/>
      <c r="R235" s="16"/>
      <c r="S235" s="17" t="str">
        <f aca="false">A235&amp;MID(X235,1,1)</f>
        <v>CRUK0039_SU_T1-R1C</v>
      </c>
      <c r="T235" s="17" t="str">
        <f aca="false">IFERROR(IF(RIGHT(X235,1)="1",INDEX(LOHHLA!C:C,MATCH(S235,LOHHLA!B:B,0)),INDEX(LOHHLA!D:D,MATCH(S235,LOHHLA!B:B,0))),"HOM")</f>
        <v>hla_c_06_02_01_01</v>
      </c>
      <c r="U235" s="17" t="str">
        <f aca="false">IF(T235="HOM","HOM",UPPER(MID(T235,5,1))&amp;"*"&amp;MID(T235,7,2)&amp;":"&amp;MID(T235,10,2))</f>
        <v>C*06:02</v>
      </c>
      <c r="V235" s="17" t="s">
        <v>84</v>
      </c>
      <c r="W235" s="17" t="n">
        <f aca="false">U235=V235</f>
        <v>1</v>
      </c>
      <c r="X235" s="16" t="s">
        <v>54</v>
      </c>
      <c r="Y235" s="11" t="s">
        <v>84</v>
      </c>
      <c r="Z235" s="11" t="n">
        <v>2415</v>
      </c>
      <c r="AA235" s="11" t="n">
        <v>896</v>
      </c>
      <c r="AB235" s="11" t="n">
        <v>1519</v>
      </c>
      <c r="AC235" s="11" t="n">
        <v>0</v>
      </c>
      <c r="AD235" s="11" t="n">
        <v>2108</v>
      </c>
      <c r="AE235" s="11" t="n">
        <v>609</v>
      </c>
      <c r="AF235" s="11" t="n">
        <v>1499</v>
      </c>
      <c r="AG235" s="11" t="n">
        <v>0</v>
      </c>
      <c r="AH235" s="11" t="n">
        <v>0</v>
      </c>
      <c r="AI235" s="11" t="n">
        <v>0</v>
      </c>
      <c r="AJ235" s="11" t="n">
        <v>0</v>
      </c>
      <c r="AK235" s="11" t="n">
        <v>0</v>
      </c>
      <c r="AL235" s="15" t="n">
        <v>0.54</v>
      </c>
      <c r="AM235" s="11" t="n">
        <v>0</v>
      </c>
      <c r="AN235" s="11" t="n">
        <v>0</v>
      </c>
      <c r="AO235" s="11" t="n">
        <v>0</v>
      </c>
      <c r="AP235" s="11" t="n">
        <v>0</v>
      </c>
      <c r="AQ235" s="11" t="n">
        <v>0</v>
      </c>
    </row>
    <row r="236" customFormat="false" ht="16" hidden="false" customHeight="false" outlineLevel="0" collapsed="false">
      <c r="A236" s="11" t="s">
        <v>171</v>
      </c>
      <c r="B236" s="11"/>
      <c r="C236" s="11" t="n">
        <f aca="false">AL236&lt;0.5</f>
        <v>0</v>
      </c>
      <c r="D236" s="12" t="n">
        <f aca="false">COUNTIFS(S:S,S236,C:C,1)&gt;0</f>
        <v>0</v>
      </c>
      <c r="E236" s="12" t="str">
        <f aca="false">IFERROR(INDEX(LOHHLA!H:H,MATCH($S236,LOHHLA!$B:$B,0)),"na")</f>
        <v>na</v>
      </c>
      <c r="F236" s="12" t="n">
        <f aca="false">AND(D236&lt;&gt;E236,E236&lt;&gt;"na")</f>
        <v>0</v>
      </c>
      <c r="G236" s="12"/>
      <c r="H236" s="12"/>
      <c r="I236" s="13" t="str">
        <f aca="false">IFERROR(INDEX(LOHHLA!E:E,MATCH($S236,LOHHLA!$B:$B,0)),"na")</f>
        <v>na</v>
      </c>
      <c r="J236" s="13" t="str">
        <f aca="false">IFERROR(INDEX(LOHHLA!F:F,MATCH($S236,LOHHLA!$B:$B,0)),"na")</f>
        <v>na</v>
      </c>
      <c r="K236" s="14" t="n">
        <f aca="false">INDEX(HMFPurity!B:B,MATCH(A236,HMFPurity!A:A,0))</f>
        <v>0.17</v>
      </c>
      <c r="L236" s="15" t="n">
        <f aca="false">INDEX(HMFPurity!F:F,MATCH(A236,HMFPurity!A:A,0))</f>
        <v>3.8582</v>
      </c>
      <c r="M236" s="15" t="str">
        <f aca="false">IFERROR(INDEX(LOHHLA!I:I,MATCH($S236,LOHHLA!$B:$B,0)),"na")</f>
        <v>na</v>
      </c>
      <c r="N236" s="14" t="str">
        <f aca="false">IFERROR(INDEX(LOHHLA!J:J,MATCH($S236,LOHHLA!$B:$B,0)),"na")</f>
        <v>na</v>
      </c>
      <c r="O236" s="16" t="n">
        <f aca="false">COUNTIFS(A:A,A236,W:W,0)</f>
        <v>6</v>
      </c>
      <c r="P236" s="16" t="str">
        <f aca="false">INDEX(LilacQC!D:D,MATCH(A236,LilacQC!C:C,0))</f>
        <v>PASS</v>
      </c>
      <c r="Q236" s="16" t="s">
        <v>172</v>
      </c>
      <c r="R236" s="16" t="s">
        <v>173</v>
      </c>
      <c r="S236" s="17" t="str">
        <f aca="false">A236&amp;MID(X236,1,1)</f>
        <v>CRUK0040_SU_T1-R1A</v>
      </c>
      <c r="T236" s="17" t="str">
        <f aca="false">IFERROR(IF(RIGHT(X236,1)="1",INDEX(LOHHLA!C:C,MATCH(S236,LOHHLA!B:B,0)),INDEX(LOHHLA!D:D,MATCH(S236,LOHHLA!B:B,0))),"HOM")</f>
        <v>HOM</v>
      </c>
      <c r="U236" s="17" t="str">
        <f aca="false">IF(T236="HOM","HOM",UPPER(MID(T236,5,1))&amp;"*"&amp;MID(T236,7,2)&amp;":"&amp;MID(T236,10,2))</f>
        <v>HOM</v>
      </c>
      <c r="V236" s="17" t="s">
        <v>86</v>
      </c>
      <c r="W236" s="17" t="n">
        <f aca="false">U236=V236</f>
        <v>0</v>
      </c>
      <c r="X236" s="16" t="s">
        <v>45</v>
      </c>
      <c r="Y236" s="11" t="s">
        <v>86</v>
      </c>
      <c r="Z236" s="11" t="n">
        <v>1866</v>
      </c>
      <c r="AA236" s="11" t="n">
        <v>926</v>
      </c>
      <c r="AB236" s="11" t="n">
        <v>940</v>
      </c>
      <c r="AC236" s="11" t="n">
        <v>0</v>
      </c>
      <c r="AD236" s="11" t="n">
        <v>2594</v>
      </c>
      <c r="AE236" s="11" t="n">
        <v>1373</v>
      </c>
      <c r="AF236" s="11" t="n">
        <v>1221</v>
      </c>
      <c r="AG236" s="11" t="n">
        <v>0</v>
      </c>
      <c r="AH236" s="11" t="n">
        <v>0</v>
      </c>
      <c r="AI236" s="11" t="n">
        <v>0</v>
      </c>
      <c r="AJ236" s="11" t="n">
        <v>0</v>
      </c>
      <c r="AK236" s="11" t="n">
        <v>0</v>
      </c>
      <c r="AL236" s="15" t="n">
        <v>3.73</v>
      </c>
      <c r="AM236" s="11" t="n">
        <v>0</v>
      </c>
      <c r="AN236" s="11" t="n">
        <v>0</v>
      </c>
      <c r="AO236" s="11" t="n">
        <v>0</v>
      </c>
      <c r="AP236" s="11" t="n">
        <v>0</v>
      </c>
      <c r="AQ236" s="11" t="n">
        <v>0</v>
      </c>
    </row>
    <row r="237" customFormat="false" ht="16" hidden="false" customHeight="false" outlineLevel="0" collapsed="false">
      <c r="A237" s="11" t="s">
        <v>171</v>
      </c>
      <c r="B237" s="11"/>
      <c r="C237" s="11" t="n">
        <f aca="false">AL237&lt;0.5</f>
        <v>0</v>
      </c>
      <c r="D237" s="12" t="n">
        <f aca="false">COUNTIFS(S:S,S237,C:C,1)&gt;0</f>
        <v>0</v>
      </c>
      <c r="E237" s="12" t="str">
        <f aca="false">IFERROR(INDEX(LOHHLA!H:H,MATCH($S237,LOHHLA!$B:$B,0)),"na")</f>
        <v>na</v>
      </c>
      <c r="F237" s="12" t="n">
        <f aca="false">AND(D237&lt;&gt;E237,E237&lt;&gt;"na")</f>
        <v>0</v>
      </c>
      <c r="G237" s="12"/>
      <c r="H237" s="12"/>
      <c r="I237" s="13" t="str">
        <f aca="false">IFERROR(INDEX(LOHHLA!E:E,MATCH($S237,LOHHLA!$B:$B,0)),"na")</f>
        <v>na</v>
      </c>
      <c r="J237" s="13" t="str">
        <f aca="false">IFERROR(INDEX(LOHHLA!F:F,MATCH($S237,LOHHLA!$B:$B,0)),"na")</f>
        <v>na</v>
      </c>
      <c r="K237" s="14" t="n">
        <f aca="false">INDEX(HMFPurity!B:B,MATCH(A237,HMFPurity!A:A,0))</f>
        <v>0.17</v>
      </c>
      <c r="L237" s="15" t="n">
        <f aca="false">INDEX(HMFPurity!F:F,MATCH(A237,HMFPurity!A:A,0))</f>
        <v>3.8582</v>
      </c>
      <c r="M237" s="15" t="str">
        <f aca="false">IFERROR(INDEX(LOHHLA!I:I,MATCH($S237,LOHHLA!$B:$B,0)),"na")</f>
        <v>na</v>
      </c>
      <c r="N237" s="14" t="str">
        <f aca="false">IFERROR(INDEX(LOHHLA!J:J,MATCH($S237,LOHHLA!$B:$B,0)),"na")</f>
        <v>na</v>
      </c>
      <c r="O237" s="16" t="n">
        <f aca="false">COUNTIFS(A:A,A237,W:W,0)</f>
        <v>6</v>
      </c>
      <c r="P237" s="16" t="str">
        <f aca="false">INDEX(LilacQC!D:D,MATCH(A237,LilacQC!C:C,0))</f>
        <v>PASS</v>
      </c>
      <c r="Q237" s="16" t="s">
        <v>172</v>
      </c>
      <c r="R237" s="16" t="s">
        <v>173</v>
      </c>
      <c r="S237" s="17" t="str">
        <f aca="false">A237&amp;MID(X237,1,1)</f>
        <v>CRUK0040_SU_T1-R1A</v>
      </c>
      <c r="T237" s="17" t="str">
        <f aca="false">IFERROR(IF(RIGHT(X237,1)="1",INDEX(LOHHLA!C:C,MATCH(S237,LOHHLA!B:B,0)),INDEX(LOHHLA!D:D,MATCH(S237,LOHHLA!B:B,0))),"HOM")</f>
        <v>HOM</v>
      </c>
      <c r="U237" s="17" t="str">
        <f aca="false">IF(T237="HOM","HOM",UPPER(MID(T237,5,1))&amp;"*"&amp;MID(T237,7,2)&amp;":"&amp;MID(T237,10,2))</f>
        <v>HOM</v>
      </c>
      <c r="V237" s="17" t="s">
        <v>125</v>
      </c>
      <c r="W237" s="17" t="n">
        <f aca="false">U237=V237</f>
        <v>0</v>
      </c>
      <c r="X237" s="16" t="s">
        <v>47</v>
      </c>
      <c r="Y237" s="11" t="s">
        <v>125</v>
      </c>
      <c r="Z237" s="11" t="n">
        <v>1819</v>
      </c>
      <c r="AA237" s="11" t="n">
        <v>853</v>
      </c>
      <c r="AB237" s="11" t="n">
        <v>966</v>
      </c>
      <c r="AC237" s="11" t="n">
        <v>0</v>
      </c>
      <c r="AD237" s="11" t="n">
        <v>2165</v>
      </c>
      <c r="AE237" s="11" t="n">
        <v>902</v>
      </c>
      <c r="AF237" s="11" t="n">
        <v>1263</v>
      </c>
      <c r="AG237" s="11" t="n">
        <v>0</v>
      </c>
      <c r="AH237" s="11" t="n">
        <v>0</v>
      </c>
      <c r="AI237" s="11" t="n">
        <v>0</v>
      </c>
      <c r="AJ237" s="11" t="n">
        <v>0</v>
      </c>
      <c r="AK237" s="11" t="n">
        <v>0</v>
      </c>
      <c r="AL237" s="15" t="n">
        <v>0.87</v>
      </c>
      <c r="AM237" s="11" t="n">
        <v>0</v>
      </c>
      <c r="AN237" s="11" t="n">
        <v>0</v>
      </c>
      <c r="AO237" s="11" t="n">
        <v>0</v>
      </c>
      <c r="AP237" s="11" t="n">
        <v>0</v>
      </c>
      <c r="AQ237" s="11" t="n">
        <v>0</v>
      </c>
    </row>
    <row r="238" customFormat="false" ht="16" hidden="false" customHeight="false" outlineLevel="0" collapsed="false">
      <c r="A238" s="11" t="s">
        <v>171</v>
      </c>
      <c r="B238" s="11"/>
      <c r="C238" s="11" t="n">
        <f aca="false">AL238&lt;0.5</f>
        <v>0</v>
      </c>
      <c r="D238" s="12" t="n">
        <f aca="false">COUNTIFS(S:S,S238,C:C,1)&gt;0</f>
        <v>0</v>
      </c>
      <c r="E238" s="12" t="str">
        <f aca="false">IFERROR(INDEX(LOHHLA!H:H,MATCH($S238,LOHHLA!$B:$B,0)),"na")</f>
        <v>na</v>
      </c>
      <c r="F238" s="12" t="n">
        <f aca="false">AND(D238&lt;&gt;E238,E238&lt;&gt;"na")</f>
        <v>0</v>
      </c>
      <c r="G238" s="12"/>
      <c r="H238" s="12"/>
      <c r="I238" s="13" t="str">
        <f aca="false">IFERROR(INDEX(LOHHLA!E:E,MATCH($S238,LOHHLA!$B:$B,0)),"na")</f>
        <v>na</v>
      </c>
      <c r="J238" s="13" t="str">
        <f aca="false">IFERROR(INDEX(LOHHLA!F:F,MATCH($S238,LOHHLA!$B:$B,0)),"na")</f>
        <v>na</v>
      </c>
      <c r="K238" s="14" t="n">
        <f aca="false">INDEX(HMFPurity!B:B,MATCH(A238,HMFPurity!A:A,0))</f>
        <v>0.17</v>
      </c>
      <c r="L238" s="15" t="n">
        <f aca="false">INDEX(HMFPurity!F:F,MATCH(A238,HMFPurity!A:A,0))</f>
        <v>3.8582</v>
      </c>
      <c r="M238" s="15" t="str">
        <f aca="false">IFERROR(INDEX(LOHHLA!I:I,MATCH($S238,LOHHLA!$B:$B,0)),"na")</f>
        <v>na</v>
      </c>
      <c r="N238" s="14" t="str">
        <f aca="false">IFERROR(INDEX(LOHHLA!J:J,MATCH($S238,LOHHLA!$B:$B,0)),"na")</f>
        <v>na</v>
      </c>
      <c r="O238" s="16" t="n">
        <f aca="false">COUNTIFS(A:A,A238,W:W,0)</f>
        <v>6</v>
      </c>
      <c r="P238" s="16" t="str">
        <f aca="false">INDEX(LilacQC!D:D,MATCH(A238,LilacQC!C:C,0))</f>
        <v>PASS</v>
      </c>
      <c r="Q238" s="16" t="s">
        <v>172</v>
      </c>
      <c r="R238" s="16" t="s">
        <v>173</v>
      </c>
      <c r="S238" s="17" t="str">
        <f aca="false">A238&amp;MID(X238,1,1)</f>
        <v>CRUK0040_SU_T1-R1B</v>
      </c>
      <c r="T238" s="17" t="str">
        <f aca="false">IFERROR(IF(RIGHT(X238,1)="1",INDEX(LOHHLA!C:C,MATCH(S238,LOHHLA!B:B,0)),INDEX(LOHHLA!D:D,MATCH(S238,LOHHLA!B:B,0))),"HOM")</f>
        <v>HOM</v>
      </c>
      <c r="U238" s="17" t="str">
        <f aca="false">IF(T238="HOM","HOM",UPPER(MID(T238,5,1))&amp;"*"&amp;MID(T238,7,2)&amp;":"&amp;MID(T238,10,2))</f>
        <v>HOM</v>
      </c>
      <c r="V238" s="17" t="s">
        <v>63</v>
      </c>
      <c r="W238" s="17" t="n">
        <f aca="false">U238=V238</f>
        <v>0</v>
      </c>
      <c r="X238" s="16" t="s">
        <v>49</v>
      </c>
      <c r="Y238" s="11" t="s">
        <v>63</v>
      </c>
      <c r="Z238" s="11" t="n">
        <v>1842</v>
      </c>
      <c r="AA238" s="11" t="n">
        <v>1191</v>
      </c>
      <c r="AB238" s="11" t="n">
        <v>651</v>
      </c>
      <c r="AC238" s="11" t="n">
        <v>0</v>
      </c>
      <c r="AD238" s="11" t="n">
        <v>2619</v>
      </c>
      <c r="AE238" s="11" t="n">
        <v>1799</v>
      </c>
      <c r="AF238" s="11" t="n">
        <v>820</v>
      </c>
      <c r="AG238" s="11" t="n">
        <v>0</v>
      </c>
      <c r="AH238" s="11" t="n">
        <v>0</v>
      </c>
      <c r="AI238" s="11" t="n">
        <v>0</v>
      </c>
      <c r="AJ238" s="11" t="n">
        <v>0</v>
      </c>
      <c r="AK238" s="11" t="n">
        <v>0</v>
      </c>
      <c r="AL238" s="15" t="n">
        <v>3.73</v>
      </c>
      <c r="AM238" s="11" t="n">
        <v>0</v>
      </c>
      <c r="AN238" s="11" t="n">
        <v>0</v>
      </c>
      <c r="AO238" s="11" t="n">
        <v>0</v>
      </c>
      <c r="AP238" s="11" t="n">
        <v>0</v>
      </c>
      <c r="AQ238" s="11" t="n">
        <v>0</v>
      </c>
    </row>
    <row r="239" customFormat="false" ht="16" hidden="false" customHeight="false" outlineLevel="0" collapsed="false">
      <c r="A239" s="11" t="s">
        <v>171</v>
      </c>
      <c r="B239" s="11"/>
      <c r="C239" s="11" t="n">
        <f aca="false">AL239&lt;0.5</f>
        <v>0</v>
      </c>
      <c r="D239" s="12" t="n">
        <f aca="false">COUNTIFS(S:S,S239,C:C,1)&gt;0</f>
        <v>0</v>
      </c>
      <c r="E239" s="12" t="str">
        <f aca="false">IFERROR(INDEX(LOHHLA!H:H,MATCH($S239,LOHHLA!$B:$B,0)),"na")</f>
        <v>na</v>
      </c>
      <c r="F239" s="12" t="n">
        <f aca="false">AND(D239&lt;&gt;E239,E239&lt;&gt;"na")</f>
        <v>0</v>
      </c>
      <c r="G239" s="12"/>
      <c r="H239" s="12"/>
      <c r="I239" s="13" t="str">
        <f aca="false">IFERROR(INDEX(LOHHLA!E:E,MATCH($S239,LOHHLA!$B:$B,0)),"na")</f>
        <v>na</v>
      </c>
      <c r="J239" s="13" t="str">
        <f aca="false">IFERROR(INDEX(LOHHLA!F:F,MATCH($S239,LOHHLA!$B:$B,0)),"na")</f>
        <v>na</v>
      </c>
      <c r="K239" s="14" t="n">
        <f aca="false">INDEX(HMFPurity!B:B,MATCH(A239,HMFPurity!A:A,0))</f>
        <v>0.17</v>
      </c>
      <c r="L239" s="15" t="n">
        <f aca="false">INDEX(HMFPurity!F:F,MATCH(A239,HMFPurity!A:A,0))</f>
        <v>3.8582</v>
      </c>
      <c r="M239" s="15" t="str">
        <f aca="false">IFERROR(INDEX(LOHHLA!I:I,MATCH($S239,LOHHLA!$B:$B,0)),"na")</f>
        <v>na</v>
      </c>
      <c r="N239" s="14" t="str">
        <f aca="false">IFERROR(INDEX(LOHHLA!J:J,MATCH($S239,LOHHLA!$B:$B,0)),"na")</f>
        <v>na</v>
      </c>
      <c r="O239" s="16" t="n">
        <f aca="false">COUNTIFS(A:A,A239,W:W,0)</f>
        <v>6</v>
      </c>
      <c r="P239" s="16" t="str">
        <f aca="false">INDEX(LilacQC!D:D,MATCH(A239,LilacQC!C:C,0))</f>
        <v>PASS</v>
      </c>
      <c r="Q239" s="16" t="s">
        <v>172</v>
      </c>
      <c r="R239" s="16" t="s">
        <v>173</v>
      </c>
      <c r="S239" s="17" t="str">
        <f aca="false">A239&amp;MID(X239,1,1)</f>
        <v>CRUK0040_SU_T1-R1B</v>
      </c>
      <c r="T239" s="17" t="str">
        <f aca="false">IFERROR(IF(RIGHT(X239,1)="1",INDEX(LOHHLA!C:C,MATCH(S239,LOHHLA!B:B,0)),INDEX(LOHHLA!D:D,MATCH(S239,LOHHLA!B:B,0))),"HOM")</f>
        <v>HOM</v>
      </c>
      <c r="U239" s="17" t="str">
        <f aca="false">IF(T239="HOM","HOM",UPPER(MID(T239,5,1))&amp;"*"&amp;MID(T239,7,2)&amp;":"&amp;MID(T239,10,2))</f>
        <v>HOM</v>
      </c>
      <c r="V239" s="17" t="s">
        <v>111</v>
      </c>
      <c r="W239" s="17" t="n">
        <f aca="false">U239=V239</f>
        <v>0</v>
      </c>
      <c r="X239" s="16" t="s">
        <v>51</v>
      </c>
      <c r="Y239" s="11" t="s">
        <v>111</v>
      </c>
      <c r="Z239" s="11" t="n">
        <v>1692</v>
      </c>
      <c r="AA239" s="11" t="n">
        <v>975</v>
      </c>
      <c r="AB239" s="11" t="n">
        <v>717</v>
      </c>
      <c r="AC239" s="11" t="n">
        <v>0</v>
      </c>
      <c r="AD239" s="11" t="n">
        <v>1898</v>
      </c>
      <c r="AE239" s="11" t="n">
        <v>1008</v>
      </c>
      <c r="AF239" s="11" t="n">
        <v>890</v>
      </c>
      <c r="AG239" s="11" t="n">
        <v>0</v>
      </c>
      <c r="AH239" s="11" t="n">
        <v>0</v>
      </c>
      <c r="AI239" s="11" t="n">
        <v>0</v>
      </c>
      <c r="AJ239" s="11" t="n">
        <v>0</v>
      </c>
      <c r="AK239" s="11" t="n">
        <v>0</v>
      </c>
      <c r="AL239" s="15" t="n">
        <v>0.87</v>
      </c>
      <c r="AM239" s="11" t="n">
        <v>0</v>
      </c>
      <c r="AN239" s="11" t="n">
        <v>0</v>
      </c>
      <c r="AO239" s="11" t="n">
        <v>0</v>
      </c>
      <c r="AP239" s="11" t="n">
        <v>0</v>
      </c>
      <c r="AQ239" s="11" t="n">
        <v>0</v>
      </c>
    </row>
    <row r="240" customFormat="false" ht="16" hidden="false" customHeight="false" outlineLevel="0" collapsed="false">
      <c r="A240" s="11" t="s">
        <v>171</v>
      </c>
      <c r="B240" s="11"/>
      <c r="C240" s="11" t="n">
        <f aca="false">AL240&lt;0.5</f>
        <v>0</v>
      </c>
      <c r="D240" s="12" t="n">
        <f aca="false">COUNTIFS(S:S,S240,C:C,1)&gt;0</f>
        <v>0</v>
      </c>
      <c r="E240" s="12" t="str">
        <f aca="false">IFERROR(INDEX(LOHHLA!H:H,MATCH($S240,LOHHLA!$B:$B,0)),"na")</f>
        <v>na</v>
      </c>
      <c r="F240" s="12" t="n">
        <f aca="false">AND(D240&lt;&gt;E240,E240&lt;&gt;"na")</f>
        <v>0</v>
      </c>
      <c r="G240" s="12"/>
      <c r="H240" s="12"/>
      <c r="I240" s="13" t="str">
        <f aca="false">IFERROR(INDEX(LOHHLA!E:E,MATCH($S240,LOHHLA!$B:$B,0)),"na")</f>
        <v>na</v>
      </c>
      <c r="J240" s="13" t="str">
        <f aca="false">IFERROR(INDEX(LOHHLA!F:F,MATCH($S240,LOHHLA!$B:$B,0)),"na")</f>
        <v>na</v>
      </c>
      <c r="K240" s="14" t="n">
        <f aca="false">INDEX(HMFPurity!B:B,MATCH(A240,HMFPurity!A:A,0))</f>
        <v>0.17</v>
      </c>
      <c r="L240" s="15" t="n">
        <f aca="false">INDEX(HMFPurity!F:F,MATCH(A240,HMFPurity!A:A,0))</f>
        <v>3.8582</v>
      </c>
      <c r="M240" s="15" t="str">
        <f aca="false">IFERROR(INDEX(LOHHLA!I:I,MATCH($S240,LOHHLA!$B:$B,0)),"na")</f>
        <v>na</v>
      </c>
      <c r="N240" s="14" t="str">
        <f aca="false">IFERROR(INDEX(LOHHLA!J:J,MATCH($S240,LOHHLA!$B:$B,0)),"na")</f>
        <v>na</v>
      </c>
      <c r="O240" s="16" t="n">
        <f aca="false">COUNTIFS(A:A,A240,W:W,0)</f>
        <v>6</v>
      </c>
      <c r="P240" s="16" t="str">
        <f aca="false">INDEX(LilacQC!D:D,MATCH(A240,LilacQC!C:C,0))</f>
        <v>PASS</v>
      </c>
      <c r="Q240" s="16" t="s">
        <v>172</v>
      </c>
      <c r="R240" s="16" t="s">
        <v>173</v>
      </c>
      <c r="S240" s="17" t="str">
        <f aca="false">A240&amp;MID(X240,1,1)</f>
        <v>CRUK0040_SU_T1-R1C</v>
      </c>
      <c r="T240" s="17" t="str">
        <f aca="false">IFERROR(IF(RIGHT(X240,1)="1",INDEX(LOHHLA!C:C,MATCH(S240,LOHHLA!B:B,0)),INDEX(LOHHLA!D:D,MATCH(S240,LOHHLA!B:B,0))),"HOM")</f>
        <v>HOM</v>
      </c>
      <c r="U240" s="17" t="str">
        <f aca="false">IF(T240="HOM","HOM",UPPER(MID(T240,5,1))&amp;"*"&amp;MID(T240,7,2)&amp;":"&amp;MID(T240,10,2))</f>
        <v>HOM</v>
      </c>
      <c r="V240" s="17" t="s">
        <v>97</v>
      </c>
      <c r="W240" s="17" t="n">
        <f aca="false">U240=V240</f>
        <v>0</v>
      </c>
      <c r="X240" s="16" t="s">
        <v>52</v>
      </c>
      <c r="Y240" s="11" t="s">
        <v>97</v>
      </c>
      <c r="Z240" s="11" t="n">
        <v>1472</v>
      </c>
      <c r="AA240" s="11" t="n">
        <v>1141</v>
      </c>
      <c r="AB240" s="11" t="n">
        <v>331</v>
      </c>
      <c r="AC240" s="11" t="n">
        <v>0</v>
      </c>
      <c r="AD240" s="11" t="n">
        <v>1590</v>
      </c>
      <c r="AE240" s="11" t="n">
        <v>1147</v>
      </c>
      <c r="AF240" s="11" t="n">
        <v>443</v>
      </c>
      <c r="AG240" s="11" t="n">
        <v>0</v>
      </c>
      <c r="AH240" s="11" t="n">
        <v>0</v>
      </c>
      <c r="AI240" s="11" t="n">
        <v>0</v>
      </c>
      <c r="AJ240" s="11" t="n">
        <v>0</v>
      </c>
      <c r="AK240" s="11" t="n">
        <v>0</v>
      </c>
      <c r="AL240" s="15" t="n">
        <v>0.87</v>
      </c>
      <c r="AM240" s="11" t="n">
        <v>0</v>
      </c>
      <c r="AN240" s="11" t="n">
        <v>0</v>
      </c>
      <c r="AO240" s="11" t="n">
        <v>0</v>
      </c>
      <c r="AP240" s="11" t="n">
        <v>0</v>
      </c>
      <c r="AQ240" s="11" t="n">
        <v>0</v>
      </c>
    </row>
    <row r="241" customFormat="false" ht="16" hidden="false" customHeight="false" outlineLevel="0" collapsed="false">
      <c r="A241" s="11" t="s">
        <v>171</v>
      </c>
      <c r="B241" s="11"/>
      <c r="C241" s="11" t="n">
        <f aca="false">AL241&lt;0.5</f>
        <v>0</v>
      </c>
      <c r="D241" s="12" t="n">
        <f aca="false">COUNTIFS(S:S,S241,C:C,1)&gt;0</f>
        <v>0</v>
      </c>
      <c r="E241" s="12" t="str">
        <f aca="false">IFERROR(INDEX(LOHHLA!H:H,MATCH($S241,LOHHLA!$B:$B,0)),"na")</f>
        <v>na</v>
      </c>
      <c r="F241" s="12" t="n">
        <f aca="false">AND(D241&lt;&gt;E241,E241&lt;&gt;"na")</f>
        <v>0</v>
      </c>
      <c r="G241" s="12"/>
      <c r="H241" s="12"/>
      <c r="I241" s="13" t="str">
        <f aca="false">IFERROR(INDEX(LOHHLA!E:E,MATCH($S241,LOHHLA!$B:$B,0)),"na")</f>
        <v>na</v>
      </c>
      <c r="J241" s="13" t="str">
        <f aca="false">IFERROR(INDEX(LOHHLA!F:F,MATCH($S241,LOHHLA!$B:$B,0)),"na")</f>
        <v>na</v>
      </c>
      <c r="K241" s="14" t="n">
        <f aca="false">INDEX(HMFPurity!B:B,MATCH(A241,HMFPurity!A:A,0))</f>
        <v>0.17</v>
      </c>
      <c r="L241" s="15" t="n">
        <f aca="false">INDEX(HMFPurity!F:F,MATCH(A241,HMFPurity!A:A,0))</f>
        <v>3.8582</v>
      </c>
      <c r="M241" s="15" t="str">
        <f aca="false">IFERROR(INDEX(LOHHLA!I:I,MATCH($S241,LOHHLA!$B:$B,0)),"na")</f>
        <v>na</v>
      </c>
      <c r="N241" s="14" t="str">
        <f aca="false">IFERROR(INDEX(LOHHLA!J:J,MATCH($S241,LOHHLA!$B:$B,0)),"na")</f>
        <v>na</v>
      </c>
      <c r="O241" s="16" t="n">
        <f aca="false">COUNTIFS(A:A,A241,W:W,0)</f>
        <v>6</v>
      </c>
      <c r="P241" s="16" t="str">
        <f aca="false">INDEX(LilacQC!D:D,MATCH(A241,LilacQC!C:C,0))</f>
        <v>PASS</v>
      </c>
      <c r="Q241" s="16" t="s">
        <v>172</v>
      </c>
      <c r="R241" s="16" t="s">
        <v>173</v>
      </c>
      <c r="S241" s="17" t="str">
        <f aca="false">A241&amp;MID(X241,1,1)</f>
        <v>CRUK0040_SU_T1-R1C</v>
      </c>
      <c r="T241" s="17" t="str">
        <f aca="false">IFERROR(IF(RIGHT(X241,1)="1",INDEX(LOHHLA!C:C,MATCH(S241,LOHHLA!B:B,0)),INDEX(LOHHLA!D:D,MATCH(S241,LOHHLA!B:B,0))),"HOM")</f>
        <v>HOM</v>
      </c>
      <c r="U241" s="17" t="str">
        <f aca="false">IF(T241="HOM","HOM",UPPER(MID(T241,5,1))&amp;"*"&amp;MID(T241,7,2)&amp;":"&amp;MID(T241,10,2))</f>
        <v>HOM</v>
      </c>
      <c r="V241" s="17" t="s">
        <v>66</v>
      </c>
      <c r="W241" s="17" t="n">
        <f aca="false">U241=V241</f>
        <v>0</v>
      </c>
      <c r="X241" s="16" t="s">
        <v>54</v>
      </c>
      <c r="Y241" s="11" t="s">
        <v>66</v>
      </c>
      <c r="Z241" s="11" t="n">
        <v>1760</v>
      </c>
      <c r="AA241" s="11" t="n">
        <v>1381</v>
      </c>
      <c r="AB241" s="11" t="n">
        <v>379</v>
      </c>
      <c r="AC241" s="11" t="n">
        <v>0</v>
      </c>
      <c r="AD241" s="11" t="n">
        <v>2491</v>
      </c>
      <c r="AE241" s="11" t="n">
        <v>1997</v>
      </c>
      <c r="AF241" s="11" t="n">
        <v>494</v>
      </c>
      <c r="AG241" s="11" t="n">
        <v>0</v>
      </c>
      <c r="AH241" s="11" t="n">
        <v>0</v>
      </c>
      <c r="AI241" s="11" t="n">
        <v>0</v>
      </c>
      <c r="AJ241" s="11" t="n">
        <v>0</v>
      </c>
      <c r="AK241" s="11" t="n">
        <v>0</v>
      </c>
      <c r="AL241" s="15" t="n">
        <v>3.73</v>
      </c>
      <c r="AM241" s="11" t="n">
        <v>0</v>
      </c>
      <c r="AN241" s="11" t="n">
        <v>0</v>
      </c>
      <c r="AO241" s="11" t="n">
        <v>0</v>
      </c>
      <c r="AP241" s="11" t="n">
        <v>0</v>
      </c>
      <c r="AQ241" s="11" t="n">
        <v>0</v>
      </c>
    </row>
    <row r="242" customFormat="false" ht="16" hidden="false" customHeight="false" outlineLevel="0" collapsed="false">
      <c r="A242" s="11" t="s">
        <v>174</v>
      </c>
      <c r="B242" s="11"/>
      <c r="C242" s="11" t="n">
        <f aca="false">AL242&lt;0.5</f>
        <v>0</v>
      </c>
      <c r="D242" s="12" t="n">
        <f aca="false">COUNTIFS(S:S,S242,C:C,1)&gt;0</f>
        <v>0</v>
      </c>
      <c r="E242" s="12" t="str">
        <f aca="false">IFERROR(INDEX(LOHHLA!H:H,MATCH($S242,LOHHLA!$B:$B,0)),"na")</f>
        <v>na</v>
      </c>
      <c r="F242" s="12" t="n">
        <f aca="false">AND(D242&lt;&gt;E242,E242&lt;&gt;"na")</f>
        <v>0</v>
      </c>
      <c r="G242" s="12"/>
      <c r="H242" s="12"/>
      <c r="I242" s="13" t="str">
        <f aca="false">IFERROR(INDEX(LOHHLA!E:E,MATCH($S242,LOHHLA!$B:$B,0)),"na")</f>
        <v>na</v>
      </c>
      <c r="J242" s="13" t="str">
        <f aca="false">IFERROR(INDEX(LOHHLA!F:F,MATCH($S242,LOHHLA!$B:$B,0)),"na")</f>
        <v>na</v>
      </c>
      <c r="K242" s="14" t="n">
        <f aca="false">INDEX(HMFPurity!B:B,MATCH(A242,HMFPurity!A:A,0))</f>
        <v>0.31</v>
      </c>
      <c r="L242" s="15" t="n">
        <f aca="false">INDEX(HMFPurity!F:F,MATCH(A242,HMFPurity!A:A,0))</f>
        <v>4.9009</v>
      </c>
      <c r="M242" s="15" t="str">
        <f aca="false">IFERROR(INDEX(LOHHLA!I:I,MATCH($S242,LOHHLA!$B:$B,0)),"na")</f>
        <v>na</v>
      </c>
      <c r="N242" s="14" t="str">
        <f aca="false">IFERROR(INDEX(LOHHLA!J:J,MATCH($S242,LOHHLA!$B:$B,0)),"na")</f>
        <v>na</v>
      </c>
      <c r="O242" s="16" t="n">
        <f aca="false">COUNTIFS(A:A,A242,W:W,0)</f>
        <v>2</v>
      </c>
      <c r="P242" s="16" t="str">
        <f aca="false">INDEX(LilacQC!D:D,MATCH(A242,LilacQC!C:C,0))</f>
        <v>WARN_UNMATCHED_HAPLOTYPE</v>
      </c>
      <c r="Q242" s="16" t="s">
        <v>71</v>
      </c>
      <c r="R242" s="16" t="s">
        <v>175</v>
      </c>
      <c r="S242" s="17" t="str">
        <f aca="false">A242&amp;MID(X242,1,1)</f>
        <v>CRUK0041_SU_T1-R1A</v>
      </c>
      <c r="T242" s="17" t="str">
        <f aca="false">IFERROR(IF(RIGHT(X242,1)="1",INDEX(LOHHLA!C:C,MATCH(S242,LOHHLA!B:B,0)),INDEX(LOHHLA!D:D,MATCH(S242,LOHHLA!B:B,0))),"HOM")</f>
        <v>HOM</v>
      </c>
      <c r="U242" s="17" t="str">
        <f aca="false">IF(T242="HOM","HOM",UPPER(MID(T242,5,1))&amp;"*"&amp;MID(T242,7,2)&amp;":"&amp;MID(T242,10,2))</f>
        <v>HOM</v>
      </c>
      <c r="V242" s="17" t="s">
        <v>90</v>
      </c>
      <c r="W242" s="17" t="n">
        <f aca="false">U242=V242</f>
        <v>0</v>
      </c>
      <c r="X242" s="16" t="s">
        <v>45</v>
      </c>
      <c r="Y242" s="11" t="s">
        <v>90</v>
      </c>
      <c r="Z242" s="11" t="n">
        <v>2027</v>
      </c>
      <c r="AA242" s="11" t="n">
        <v>1399</v>
      </c>
      <c r="AB242" s="11" t="n">
        <v>628</v>
      </c>
      <c r="AC242" s="11" t="n">
        <v>0</v>
      </c>
      <c r="AD242" s="11" t="n">
        <v>3325</v>
      </c>
      <c r="AE242" s="11" t="n">
        <v>2440</v>
      </c>
      <c r="AF242" s="11" t="n">
        <v>885</v>
      </c>
      <c r="AG242" s="11" t="n">
        <v>0</v>
      </c>
      <c r="AH242" s="11" t="n">
        <v>0</v>
      </c>
      <c r="AI242" s="11" t="n">
        <v>0</v>
      </c>
      <c r="AJ242" s="11" t="n">
        <v>0</v>
      </c>
      <c r="AK242" s="11" t="n">
        <v>0</v>
      </c>
      <c r="AL242" s="15" t="n">
        <v>4.57</v>
      </c>
      <c r="AM242" s="11" t="n">
        <v>0</v>
      </c>
      <c r="AN242" s="11" t="n">
        <v>0</v>
      </c>
      <c r="AO242" s="11" t="n">
        <v>0</v>
      </c>
      <c r="AP242" s="11" t="n">
        <v>0</v>
      </c>
      <c r="AQ242" s="11" t="n">
        <v>0</v>
      </c>
    </row>
    <row r="243" customFormat="false" ht="16" hidden="false" customHeight="false" outlineLevel="0" collapsed="false">
      <c r="A243" s="11" t="s">
        <v>174</v>
      </c>
      <c r="B243" s="11"/>
      <c r="C243" s="11" t="n">
        <f aca="false">AL243&lt;0.5</f>
        <v>0</v>
      </c>
      <c r="D243" s="12" t="n">
        <f aca="false">COUNTIFS(S:S,S243,C:C,1)&gt;0</f>
        <v>0</v>
      </c>
      <c r="E243" s="12" t="str">
        <f aca="false">IFERROR(INDEX(LOHHLA!H:H,MATCH($S243,LOHHLA!$B:$B,0)),"na")</f>
        <v>na</v>
      </c>
      <c r="F243" s="12" t="n">
        <f aca="false">AND(D243&lt;&gt;E243,E243&lt;&gt;"na")</f>
        <v>0</v>
      </c>
      <c r="G243" s="12"/>
      <c r="H243" s="12"/>
      <c r="I243" s="13" t="str">
        <f aca="false">IFERROR(INDEX(LOHHLA!E:E,MATCH($S243,LOHHLA!$B:$B,0)),"na")</f>
        <v>na</v>
      </c>
      <c r="J243" s="13" t="str">
        <f aca="false">IFERROR(INDEX(LOHHLA!F:F,MATCH($S243,LOHHLA!$B:$B,0)),"na")</f>
        <v>na</v>
      </c>
      <c r="K243" s="14" t="n">
        <f aca="false">INDEX(HMFPurity!B:B,MATCH(A243,HMFPurity!A:A,0))</f>
        <v>0.31</v>
      </c>
      <c r="L243" s="15" t="n">
        <f aca="false">INDEX(HMFPurity!F:F,MATCH(A243,HMFPurity!A:A,0))</f>
        <v>4.9009</v>
      </c>
      <c r="M243" s="15" t="str">
        <f aca="false">IFERROR(INDEX(LOHHLA!I:I,MATCH($S243,LOHHLA!$B:$B,0)),"na")</f>
        <v>na</v>
      </c>
      <c r="N243" s="14" t="str">
        <f aca="false">IFERROR(INDEX(LOHHLA!J:J,MATCH($S243,LOHHLA!$B:$B,0)),"na")</f>
        <v>na</v>
      </c>
      <c r="O243" s="16" t="n">
        <f aca="false">COUNTIFS(A:A,A243,W:W,0)</f>
        <v>2</v>
      </c>
      <c r="P243" s="16" t="str">
        <f aca="false">INDEX(LilacQC!D:D,MATCH(A243,LilacQC!C:C,0))</f>
        <v>WARN_UNMATCHED_HAPLOTYPE</v>
      </c>
      <c r="Q243" s="16" t="s">
        <v>71</v>
      </c>
      <c r="R243" s="16" t="s">
        <v>175</v>
      </c>
      <c r="S243" s="17" t="str">
        <f aca="false">A243&amp;MID(X243,1,1)</f>
        <v>CRUK0041_SU_T1-R1A</v>
      </c>
      <c r="T243" s="17" t="str">
        <f aca="false">IFERROR(IF(RIGHT(X243,1)="1",INDEX(LOHHLA!C:C,MATCH(S243,LOHHLA!B:B,0)),INDEX(LOHHLA!D:D,MATCH(S243,LOHHLA!B:B,0))),"HOM")</f>
        <v>HOM</v>
      </c>
      <c r="U243" s="17" t="str">
        <f aca="false">IF(T243="HOM","HOM",UPPER(MID(T243,5,1))&amp;"*"&amp;MID(T243,7,2)&amp;":"&amp;MID(T243,10,2))</f>
        <v>HOM</v>
      </c>
      <c r="V243" s="17" t="s">
        <v>87</v>
      </c>
      <c r="W243" s="17" t="n">
        <f aca="false">U243=V243</f>
        <v>0</v>
      </c>
      <c r="X243" s="16" t="s">
        <v>47</v>
      </c>
      <c r="Y243" s="11" t="s">
        <v>87</v>
      </c>
      <c r="Z243" s="11" t="n">
        <v>1467</v>
      </c>
      <c r="AA243" s="11" t="n">
        <v>964</v>
      </c>
      <c r="AB243" s="11" t="n">
        <v>503</v>
      </c>
      <c r="AC243" s="11" t="n">
        <v>0</v>
      </c>
      <c r="AD243" s="11" t="n">
        <v>1947</v>
      </c>
      <c r="AE243" s="11" t="n">
        <v>1254</v>
      </c>
      <c r="AF243" s="11" t="n">
        <v>693</v>
      </c>
      <c r="AG243" s="11" t="n">
        <v>0</v>
      </c>
      <c r="AH243" s="11" t="n">
        <v>0</v>
      </c>
      <c r="AI243" s="11" t="n">
        <v>0</v>
      </c>
      <c r="AJ243" s="11" t="n">
        <v>0</v>
      </c>
      <c r="AK243" s="11" t="n">
        <v>0</v>
      </c>
      <c r="AL243" s="15" t="n">
        <v>2.74</v>
      </c>
      <c r="AM243" s="11" t="n">
        <v>0</v>
      </c>
      <c r="AN243" s="11" t="n">
        <v>0</v>
      </c>
      <c r="AO243" s="11" t="n">
        <v>0</v>
      </c>
      <c r="AP243" s="11" t="n">
        <v>0</v>
      </c>
      <c r="AQ243" s="11" t="n">
        <v>0</v>
      </c>
    </row>
    <row r="244" customFormat="false" ht="16" hidden="false" customHeight="false" outlineLevel="0" collapsed="false">
      <c r="A244" s="11" t="s">
        <v>174</v>
      </c>
      <c r="B244" s="11"/>
      <c r="C244" s="11" t="n">
        <f aca="false">AL244&lt;0.5</f>
        <v>0</v>
      </c>
      <c r="D244" s="12" t="n">
        <f aca="false">COUNTIFS(S:S,S244,C:C,1)&gt;0</f>
        <v>0</v>
      </c>
      <c r="E244" s="12" t="str">
        <f aca="false">IFERROR(INDEX(LOHHLA!H:H,MATCH($S244,LOHHLA!$B:$B,0)),"na")</f>
        <v>na</v>
      </c>
      <c r="F244" s="12" t="n">
        <f aca="false">AND(D244&lt;&gt;E244,E244&lt;&gt;"na")</f>
        <v>0</v>
      </c>
      <c r="G244" s="12"/>
      <c r="H244" s="12"/>
      <c r="I244" s="13" t="str">
        <f aca="false">IFERROR(INDEX(LOHHLA!E:E,MATCH($S244,LOHHLA!$B:$B,0)),"na")</f>
        <v>na</v>
      </c>
      <c r="J244" s="13" t="str">
        <f aca="false">IFERROR(INDEX(LOHHLA!F:F,MATCH($S244,LOHHLA!$B:$B,0)),"na")</f>
        <v>na</v>
      </c>
      <c r="K244" s="14" t="n">
        <f aca="false">INDEX(HMFPurity!B:B,MATCH(A244,HMFPurity!A:A,0))</f>
        <v>0.31</v>
      </c>
      <c r="L244" s="15" t="n">
        <f aca="false">INDEX(HMFPurity!F:F,MATCH(A244,HMFPurity!A:A,0))</f>
        <v>4.9009</v>
      </c>
      <c r="M244" s="15" t="str">
        <f aca="false">IFERROR(INDEX(LOHHLA!I:I,MATCH($S244,LOHHLA!$B:$B,0)),"na")</f>
        <v>na</v>
      </c>
      <c r="N244" s="14" t="str">
        <f aca="false">IFERROR(INDEX(LOHHLA!J:J,MATCH($S244,LOHHLA!$B:$B,0)),"na")</f>
        <v>na</v>
      </c>
      <c r="O244" s="16" t="n">
        <f aca="false">COUNTIFS(A:A,A244,W:W,0)</f>
        <v>2</v>
      </c>
      <c r="P244" s="16" t="str">
        <f aca="false">INDEX(LilacQC!D:D,MATCH(A244,LilacQC!C:C,0))</f>
        <v>WARN_UNMATCHED_HAPLOTYPE</v>
      </c>
      <c r="Q244" s="16"/>
      <c r="R244" s="16"/>
      <c r="S244" s="17" t="str">
        <f aca="false">A244&amp;MID(X244,1,1)</f>
        <v>CRUK0041_SU_T1-R1B</v>
      </c>
      <c r="T244" s="17" t="str">
        <f aca="false">IFERROR(IF(RIGHT(X244,1)="1",INDEX(LOHHLA!C:C,MATCH(S244,LOHHLA!B:B,0)),INDEX(LOHHLA!D:D,MATCH(S244,LOHHLA!B:B,0))),"HOM")</f>
        <v>HOM</v>
      </c>
      <c r="U244" s="17" t="str">
        <f aca="false">IF(T244="HOM","HOM",UPPER(MID(T244,5,1))&amp;"*"&amp;MID(T244,7,2)&amp;":"&amp;MID(T244,10,2))</f>
        <v>HOM</v>
      </c>
      <c r="V244" s="17" t="s">
        <v>48</v>
      </c>
      <c r="W244" s="17" t="n">
        <f aca="false">U244=V244</f>
        <v>1</v>
      </c>
      <c r="X244" s="16" t="s">
        <v>49</v>
      </c>
      <c r="Y244" s="11" t="s">
        <v>176</v>
      </c>
      <c r="Z244" s="11" t="n">
        <v>1755</v>
      </c>
      <c r="AA244" s="11" t="n">
        <v>1596</v>
      </c>
      <c r="AB244" s="11" t="n">
        <v>159</v>
      </c>
      <c r="AC244" s="11" t="n">
        <v>0</v>
      </c>
      <c r="AD244" s="11" t="n">
        <v>5010</v>
      </c>
      <c r="AE244" s="11" t="n">
        <v>4520</v>
      </c>
      <c r="AF244" s="11" t="n">
        <v>490</v>
      </c>
      <c r="AG244" s="11" t="n">
        <v>0</v>
      </c>
      <c r="AH244" s="11" t="n">
        <v>0</v>
      </c>
      <c r="AI244" s="11" t="n">
        <v>0</v>
      </c>
      <c r="AJ244" s="11" t="n">
        <v>0</v>
      </c>
      <c r="AK244" s="11" t="n">
        <v>0</v>
      </c>
      <c r="AL244" s="15" t="n">
        <v>4.57</v>
      </c>
      <c r="AM244" s="11" t="n">
        <v>0</v>
      </c>
      <c r="AN244" s="11" t="n">
        <v>0</v>
      </c>
      <c r="AO244" s="11" t="n">
        <v>0</v>
      </c>
      <c r="AP244" s="11" t="n">
        <v>0</v>
      </c>
      <c r="AQ244" s="11" t="n">
        <v>0</v>
      </c>
    </row>
    <row r="245" customFormat="false" ht="16" hidden="false" customHeight="false" outlineLevel="0" collapsed="false">
      <c r="A245" s="11" t="s">
        <v>174</v>
      </c>
      <c r="B245" s="11"/>
      <c r="C245" s="11" t="n">
        <f aca="false">AL245&lt;0.5</f>
        <v>0</v>
      </c>
      <c r="D245" s="12" t="n">
        <f aca="false">COUNTIFS(S:S,S245,C:C,1)&gt;0</f>
        <v>0</v>
      </c>
      <c r="E245" s="12" t="str">
        <f aca="false">IFERROR(INDEX(LOHHLA!H:H,MATCH($S245,LOHHLA!$B:$B,0)),"na")</f>
        <v>na</v>
      </c>
      <c r="F245" s="12" t="n">
        <f aca="false">AND(D245&lt;&gt;E245,E245&lt;&gt;"na")</f>
        <v>0</v>
      </c>
      <c r="G245" s="12"/>
      <c r="H245" s="12"/>
      <c r="I245" s="13" t="str">
        <f aca="false">IFERROR(INDEX(LOHHLA!E:E,MATCH($S245,LOHHLA!$B:$B,0)),"na")</f>
        <v>na</v>
      </c>
      <c r="J245" s="13" t="str">
        <f aca="false">IFERROR(INDEX(LOHHLA!F:F,MATCH($S245,LOHHLA!$B:$B,0)),"na")</f>
        <v>na</v>
      </c>
      <c r="K245" s="14" t="n">
        <f aca="false">INDEX(HMFPurity!B:B,MATCH(A245,HMFPurity!A:A,0))</f>
        <v>0.31</v>
      </c>
      <c r="L245" s="15" t="n">
        <f aca="false">INDEX(HMFPurity!F:F,MATCH(A245,HMFPurity!A:A,0))</f>
        <v>4.9009</v>
      </c>
      <c r="M245" s="15" t="str">
        <f aca="false">IFERROR(INDEX(LOHHLA!I:I,MATCH($S245,LOHHLA!$B:$B,0)),"na")</f>
        <v>na</v>
      </c>
      <c r="N245" s="14" t="str">
        <f aca="false">IFERROR(INDEX(LOHHLA!J:J,MATCH($S245,LOHHLA!$B:$B,0)),"na")</f>
        <v>na</v>
      </c>
      <c r="O245" s="16" t="n">
        <f aca="false">COUNTIFS(A:A,A245,W:W,0)</f>
        <v>2</v>
      </c>
      <c r="P245" s="16" t="str">
        <f aca="false">INDEX(LilacQC!D:D,MATCH(A245,LilacQC!C:C,0))</f>
        <v>WARN_UNMATCHED_HAPLOTYPE</v>
      </c>
      <c r="Q245" s="16"/>
      <c r="R245" s="16"/>
      <c r="S245" s="17" t="str">
        <f aca="false">A245&amp;MID(X245,1,1)</f>
        <v>CRUK0041_SU_T1-R1B</v>
      </c>
      <c r="T245" s="17" t="str">
        <f aca="false">IFERROR(IF(RIGHT(X245,1)="1",INDEX(LOHHLA!C:C,MATCH(S245,LOHHLA!B:B,0)),INDEX(LOHHLA!D:D,MATCH(S245,LOHHLA!B:B,0))),"HOM")</f>
        <v>HOM</v>
      </c>
      <c r="U245" s="17" t="str">
        <f aca="false">IF(T245="HOM","HOM",UPPER(MID(T245,5,1))&amp;"*"&amp;MID(T245,7,2)&amp;":"&amp;MID(T245,10,2))</f>
        <v>HOM</v>
      </c>
      <c r="V245" s="17" t="s">
        <v>48</v>
      </c>
      <c r="W245" s="17" t="n">
        <f aca="false">U245=V245</f>
        <v>1</v>
      </c>
      <c r="X245" s="16" t="s">
        <v>51</v>
      </c>
      <c r="Y245" s="11" t="s">
        <v>176</v>
      </c>
      <c r="Z245" s="11" t="n">
        <v>1756</v>
      </c>
      <c r="AA245" s="11" t="n">
        <v>1597</v>
      </c>
      <c r="AB245" s="11" t="n">
        <v>159</v>
      </c>
      <c r="AC245" s="11" t="n">
        <v>0</v>
      </c>
      <c r="AD245" s="11" t="n">
        <v>5010</v>
      </c>
      <c r="AE245" s="11" t="n">
        <v>4520</v>
      </c>
      <c r="AF245" s="11" t="n">
        <v>490</v>
      </c>
      <c r="AG245" s="11" t="n">
        <v>0</v>
      </c>
      <c r="AH245" s="11" t="n">
        <v>0</v>
      </c>
      <c r="AI245" s="11" t="n">
        <v>0</v>
      </c>
      <c r="AJ245" s="11" t="n">
        <v>0</v>
      </c>
      <c r="AK245" s="11" t="n">
        <v>0</v>
      </c>
      <c r="AL245" s="15" t="n">
        <v>2.74</v>
      </c>
      <c r="AM245" s="11" t="n">
        <v>0</v>
      </c>
      <c r="AN245" s="11" t="n">
        <v>0</v>
      </c>
      <c r="AO245" s="11" t="n">
        <v>0</v>
      </c>
      <c r="AP245" s="11" t="n">
        <v>0</v>
      </c>
      <c r="AQ245" s="11" t="n">
        <v>0</v>
      </c>
    </row>
    <row r="246" customFormat="false" ht="16" hidden="false" customHeight="false" outlineLevel="0" collapsed="false">
      <c r="A246" s="11" t="s">
        <v>174</v>
      </c>
      <c r="B246" s="11"/>
      <c r="C246" s="11" t="n">
        <f aca="false">AL246&lt;0.5</f>
        <v>0</v>
      </c>
      <c r="D246" s="12" t="n">
        <f aca="false">COUNTIFS(S:S,S246,C:C,1)&gt;0</f>
        <v>0</v>
      </c>
      <c r="E246" s="12" t="str">
        <f aca="false">IFERROR(INDEX(LOHHLA!H:H,MATCH($S246,LOHHLA!$B:$B,0)),"na")</f>
        <v>na</v>
      </c>
      <c r="F246" s="12" t="n">
        <f aca="false">AND(D246&lt;&gt;E246,E246&lt;&gt;"na")</f>
        <v>0</v>
      </c>
      <c r="G246" s="12"/>
      <c r="H246" s="12"/>
      <c r="I246" s="13" t="str">
        <f aca="false">IFERROR(INDEX(LOHHLA!E:E,MATCH($S246,LOHHLA!$B:$B,0)),"na")</f>
        <v>na</v>
      </c>
      <c r="J246" s="13" t="str">
        <f aca="false">IFERROR(INDEX(LOHHLA!F:F,MATCH($S246,LOHHLA!$B:$B,0)),"na")</f>
        <v>na</v>
      </c>
      <c r="K246" s="14" t="n">
        <f aca="false">INDEX(HMFPurity!B:B,MATCH(A246,HMFPurity!A:A,0))</f>
        <v>0.31</v>
      </c>
      <c r="L246" s="15" t="n">
        <f aca="false">INDEX(HMFPurity!F:F,MATCH(A246,HMFPurity!A:A,0))</f>
        <v>4.9009</v>
      </c>
      <c r="M246" s="15" t="str">
        <f aca="false">IFERROR(INDEX(LOHHLA!I:I,MATCH($S246,LOHHLA!$B:$B,0)),"na")</f>
        <v>na</v>
      </c>
      <c r="N246" s="14" t="str">
        <f aca="false">IFERROR(INDEX(LOHHLA!J:J,MATCH($S246,LOHHLA!$B:$B,0)),"na")</f>
        <v>na</v>
      </c>
      <c r="O246" s="16" t="n">
        <f aca="false">COUNTIFS(A:A,A246,W:W,0)</f>
        <v>2</v>
      </c>
      <c r="P246" s="16" t="str">
        <f aca="false">INDEX(LilacQC!D:D,MATCH(A246,LilacQC!C:C,0))</f>
        <v>WARN_UNMATCHED_HAPLOTYPE</v>
      </c>
      <c r="Q246" s="16"/>
      <c r="R246" s="16"/>
      <c r="S246" s="17" t="str">
        <f aca="false">A246&amp;MID(X246,1,1)</f>
        <v>CRUK0041_SU_T1-R1C</v>
      </c>
      <c r="T246" s="17" t="str">
        <f aca="false">IFERROR(IF(RIGHT(X246,1)="1",INDEX(LOHHLA!C:C,MATCH(S246,LOHHLA!B:B,0)),INDEX(LOHHLA!D:D,MATCH(S246,LOHHLA!B:B,0))),"HOM")</f>
        <v>HOM</v>
      </c>
      <c r="U246" s="17" t="str">
        <f aca="false">IF(T246="HOM","HOM",UPPER(MID(T246,5,1))&amp;"*"&amp;MID(T246,7,2)&amp;":"&amp;MID(T246,10,2))</f>
        <v>HOM</v>
      </c>
      <c r="V246" s="17" t="s">
        <v>48</v>
      </c>
      <c r="W246" s="17" t="n">
        <f aca="false">U246=V246</f>
        <v>1</v>
      </c>
      <c r="X246" s="16" t="s">
        <v>52</v>
      </c>
      <c r="Y246" s="11" t="s">
        <v>103</v>
      </c>
      <c r="Z246" s="11" t="n">
        <v>1249</v>
      </c>
      <c r="AA246" s="11" t="n">
        <v>1192</v>
      </c>
      <c r="AB246" s="11" t="n">
        <v>57</v>
      </c>
      <c r="AC246" s="11" t="n">
        <v>0</v>
      </c>
      <c r="AD246" s="11" t="n">
        <v>3733</v>
      </c>
      <c r="AE246" s="11" t="n">
        <v>3583</v>
      </c>
      <c r="AF246" s="11" t="n">
        <v>150</v>
      </c>
      <c r="AG246" s="11" t="n">
        <v>0</v>
      </c>
      <c r="AH246" s="11" t="n">
        <v>0</v>
      </c>
      <c r="AI246" s="11" t="n">
        <v>0</v>
      </c>
      <c r="AJ246" s="11" t="n">
        <v>0</v>
      </c>
      <c r="AK246" s="11" t="n">
        <v>0</v>
      </c>
      <c r="AL246" s="15" t="n">
        <v>4.57</v>
      </c>
      <c r="AM246" s="11" t="n">
        <v>0</v>
      </c>
      <c r="AN246" s="11" t="n">
        <v>0</v>
      </c>
      <c r="AO246" s="11" t="n">
        <v>0</v>
      </c>
      <c r="AP246" s="11" t="n">
        <v>0</v>
      </c>
      <c r="AQ246" s="11" t="n">
        <v>0</v>
      </c>
    </row>
    <row r="247" customFormat="false" ht="16" hidden="false" customHeight="false" outlineLevel="0" collapsed="false">
      <c r="A247" s="11" t="s">
        <v>174</v>
      </c>
      <c r="B247" s="11"/>
      <c r="C247" s="11" t="n">
        <f aca="false">AL247&lt;0.5</f>
        <v>0</v>
      </c>
      <c r="D247" s="12" t="n">
        <f aca="false">COUNTIFS(S:S,S247,C:C,1)&gt;0</f>
        <v>0</v>
      </c>
      <c r="E247" s="12" t="str">
        <f aca="false">IFERROR(INDEX(LOHHLA!H:H,MATCH($S247,LOHHLA!$B:$B,0)),"na")</f>
        <v>na</v>
      </c>
      <c r="F247" s="12" t="n">
        <f aca="false">AND(D247&lt;&gt;E247,E247&lt;&gt;"na")</f>
        <v>0</v>
      </c>
      <c r="G247" s="12"/>
      <c r="H247" s="12"/>
      <c r="I247" s="13" t="str">
        <f aca="false">IFERROR(INDEX(LOHHLA!E:E,MATCH($S247,LOHHLA!$B:$B,0)),"na")</f>
        <v>na</v>
      </c>
      <c r="J247" s="13" t="str">
        <f aca="false">IFERROR(INDEX(LOHHLA!F:F,MATCH($S247,LOHHLA!$B:$B,0)),"na")</f>
        <v>na</v>
      </c>
      <c r="K247" s="14" t="n">
        <f aca="false">INDEX(HMFPurity!B:B,MATCH(A247,HMFPurity!A:A,0))</f>
        <v>0.31</v>
      </c>
      <c r="L247" s="15" t="n">
        <f aca="false">INDEX(HMFPurity!F:F,MATCH(A247,HMFPurity!A:A,0))</f>
        <v>4.9009</v>
      </c>
      <c r="M247" s="15" t="str">
        <f aca="false">IFERROR(INDEX(LOHHLA!I:I,MATCH($S247,LOHHLA!$B:$B,0)),"na")</f>
        <v>na</v>
      </c>
      <c r="N247" s="14" t="str">
        <f aca="false">IFERROR(INDEX(LOHHLA!J:J,MATCH($S247,LOHHLA!$B:$B,0)),"na")</f>
        <v>na</v>
      </c>
      <c r="O247" s="16" t="n">
        <f aca="false">COUNTIFS(A:A,A247,W:W,0)</f>
        <v>2</v>
      </c>
      <c r="P247" s="16" t="str">
        <f aca="false">INDEX(LilacQC!D:D,MATCH(A247,LilacQC!C:C,0))</f>
        <v>WARN_UNMATCHED_HAPLOTYPE</v>
      </c>
      <c r="Q247" s="16"/>
      <c r="R247" s="16"/>
      <c r="S247" s="17" t="str">
        <f aca="false">A247&amp;MID(X247,1,1)</f>
        <v>CRUK0041_SU_T1-R1C</v>
      </c>
      <c r="T247" s="17" t="str">
        <f aca="false">IFERROR(IF(RIGHT(X247,1)="1",INDEX(LOHHLA!C:C,MATCH(S247,LOHHLA!B:B,0)),INDEX(LOHHLA!D:D,MATCH(S247,LOHHLA!B:B,0))),"HOM")</f>
        <v>HOM</v>
      </c>
      <c r="U247" s="17" t="str">
        <f aca="false">IF(T247="HOM","HOM",UPPER(MID(T247,5,1))&amp;"*"&amp;MID(T247,7,2)&amp;":"&amp;MID(T247,10,2))</f>
        <v>HOM</v>
      </c>
      <c r="V247" s="17" t="s">
        <v>48</v>
      </c>
      <c r="W247" s="17" t="n">
        <f aca="false">U247=V247</f>
        <v>1</v>
      </c>
      <c r="X247" s="16" t="s">
        <v>54</v>
      </c>
      <c r="Y247" s="11" t="s">
        <v>103</v>
      </c>
      <c r="Z247" s="11" t="n">
        <v>1250</v>
      </c>
      <c r="AA247" s="11" t="n">
        <v>1193</v>
      </c>
      <c r="AB247" s="11" t="n">
        <v>57</v>
      </c>
      <c r="AC247" s="11" t="n">
        <v>0</v>
      </c>
      <c r="AD247" s="11" t="n">
        <v>3733</v>
      </c>
      <c r="AE247" s="11" t="n">
        <v>3583</v>
      </c>
      <c r="AF247" s="11" t="n">
        <v>150</v>
      </c>
      <c r="AG247" s="11" t="n">
        <v>0</v>
      </c>
      <c r="AH247" s="11" t="n">
        <v>0</v>
      </c>
      <c r="AI247" s="11" t="n">
        <v>0</v>
      </c>
      <c r="AJ247" s="11" t="n">
        <v>0</v>
      </c>
      <c r="AK247" s="11" t="n">
        <v>0</v>
      </c>
      <c r="AL247" s="15" t="n">
        <v>2.74</v>
      </c>
      <c r="AM247" s="11" t="n">
        <v>0</v>
      </c>
      <c r="AN247" s="11" t="n">
        <v>0</v>
      </c>
      <c r="AO247" s="11" t="n">
        <v>0</v>
      </c>
      <c r="AP247" s="11" t="n">
        <v>0</v>
      </c>
      <c r="AQ247" s="11" t="n">
        <v>0</v>
      </c>
    </row>
    <row r="248" customFormat="false" ht="16" hidden="false" customHeight="false" outlineLevel="0" collapsed="false">
      <c r="A248" s="11" t="s">
        <v>177</v>
      </c>
      <c r="B248" s="11"/>
      <c r="C248" s="11" t="n">
        <f aca="false">AL248&lt;0.5</f>
        <v>0</v>
      </c>
      <c r="D248" s="12" t="n">
        <f aca="false">COUNTIFS(S:S,S248,C:C,1)&gt;0</f>
        <v>0</v>
      </c>
      <c r="E248" s="12" t="n">
        <f aca="false">IFERROR(INDEX(LOHHLA!H:H,MATCH($S248,LOHHLA!$B:$B,0)),"na")</f>
        <v>0</v>
      </c>
      <c r="F248" s="12" t="n">
        <f aca="false">AND(D248&lt;&gt;E248,E248&lt;&gt;"na")</f>
        <v>0</v>
      </c>
      <c r="G248" s="12"/>
      <c r="H248" s="12"/>
      <c r="I248" s="13" t="str">
        <f aca="false">IFERROR(INDEX(LOHHLA!E:E,MATCH($S248,LOHHLA!$B:$B,0)),"na")</f>
        <v>            1.11</v>
      </c>
      <c r="J248" s="13" t="str">
        <f aca="false">IFERROR(INDEX(LOHHLA!F:F,MATCH($S248,LOHHLA!$B:$B,0)),"na")</f>
        <v>            0.75</v>
      </c>
      <c r="K248" s="14" t="n">
        <f aca="false">INDEX(HMFPurity!B:B,MATCH(A248,HMFPurity!A:A,0))</f>
        <v>1</v>
      </c>
      <c r="L248" s="15" t="n">
        <f aca="false">INDEX(HMFPurity!F:F,MATCH(A248,HMFPurity!A:A,0))</f>
        <v>2</v>
      </c>
      <c r="M248" s="15" t="n">
        <f aca="false">IFERROR(INDEX(LOHHLA!I:I,MATCH($S248,LOHHLA!$B:$B,0)),"na")</f>
        <v>2.043353528</v>
      </c>
      <c r="N248" s="14" t="n">
        <f aca="false">IFERROR(INDEX(LOHHLA!J:J,MATCH($S248,LOHHLA!$B:$B,0)),"na")</f>
        <v>0.26</v>
      </c>
      <c r="O248" s="16" t="n">
        <f aca="false">COUNTIFS(A:A,A248,W:W,0)</f>
        <v>0</v>
      </c>
      <c r="P248" s="16" t="str">
        <f aca="false">INDEX(LilacQC!D:D,MATCH(A248,LilacQC!C:C,0))</f>
        <v>PASS</v>
      </c>
      <c r="Q248" s="16"/>
      <c r="R248" s="16"/>
      <c r="S248" s="17" t="str">
        <f aca="false">A248&amp;MID(X248,1,1)</f>
        <v>CRUK0042_SU_T1-R1A</v>
      </c>
      <c r="T248" s="17" t="str">
        <f aca="false">IFERROR(IF(RIGHT(X248,1)="1",INDEX(LOHHLA!C:C,MATCH(S248,LOHHLA!B:B,0)),INDEX(LOHHLA!D:D,MATCH(S248,LOHHLA!B:B,0))),"HOM")</f>
        <v>hla_a_01_01_01_01</v>
      </c>
      <c r="U248" s="17" t="str">
        <f aca="false">IF(T248="HOM","HOM",UPPER(MID(T248,5,1))&amp;"*"&amp;MID(T248,7,2)&amp;":"&amp;MID(T248,10,2))</f>
        <v>A*01:01</v>
      </c>
      <c r="V248" s="17" t="s">
        <v>44</v>
      </c>
      <c r="W248" s="17" t="n">
        <f aca="false">U248=V248</f>
        <v>1</v>
      </c>
      <c r="X248" s="16" t="s">
        <v>45</v>
      </c>
      <c r="Y248" s="11" t="s">
        <v>44</v>
      </c>
      <c r="Z248" s="11" t="n">
        <v>3077</v>
      </c>
      <c r="AA248" s="11" t="n">
        <v>1917</v>
      </c>
      <c r="AB248" s="11" t="n">
        <v>1160</v>
      </c>
      <c r="AC248" s="11" t="n">
        <v>0</v>
      </c>
      <c r="AD248" s="11" t="n">
        <v>2981</v>
      </c>
      <c r="AE248" s="11" t="n">
        <v>1853</v>
      </c>
      <c r="AF248" s="11" t="n">
        <v>1128</v>
      </c>
      <c r="AG248" s="11" t="n">
        <v>0</v>
      </c>
      <c r="AH248" s="11" t="n">
        <v>0</v>
      </c>
      <c r="AI248" s="11" t="n">
        <v>0</v>
      </c>
      <c r="AJ248" s="11" t="n">
        <v>0</v>
      </c>
      <c r="AK248" s="11" t="n">
        <v>0</v>
      </c>
      <c r="AL248" s="15" t="n">
        <v>0.9</v>
      </c>
      <c r="AM248" s="11" t="n">
        <v>0</v>
      </c>
      <c r="AN248" s="11" t="n">
        <v>0</v>
      </c>
      <c r="AO248" s="11" t="n">
        <v>0</v>
      </c>
      <c r="AP248" s="11" t="n">
        <v>0</v>
      </c>
      <c r="AQ248" s="11" t="n">
        <v>0</v>
      </c>
    </row>
    <row r="249" customFormat="false" ht="16" hidden="false" customHeight="false" outlineLevel="0" collapsed="false">
      <c r="A249" s="11" t="s">
        <v>177</v>
      </c>
      <c r="B249" s="11"/>
      <c r="C249" s="11" t="n">
        <f aca="false">AL249&lt;0.5</f>
        <v>0</v>
      </c>
      <c r="D249" s="12" t="n">
        <f aca="false">COUNTIFS(S:S,S249,C:C,1)&gt;0</f>
        <v>0</v>
      </c>
      <c r="E249" s="12" t="n">
        <f aca="false">IFERROR(INDEX(LOHHLA!H:H,MATCH($S249,LOHHLA!$B:$B,0)),"na")</f>
        <v>0</v>
      </c>
      <c r="F249" s="12" t="n">
        <f aca="false">AND(D249&lt;&gt;E249,E249&lt;&gt;"na")</f>
        <v>0</v>
      </c>
      <c r="G249" s="12"/>
      <c r="H249" s="12"/>
      <c r="I249" s="13" t="str">
        <f aca="false">IFERROR(INDEX(LOHHLA!E:E,MATCH($S249,LOHHLA!$B:$B,0)),"na")</f>
        <v>            1.11</v>
      </c>
      <c r="J249" s="13" t="str">
        <f aca="false">IFERROR(INDEX(LOHHLA!F:F,MATCH($S249,LOHHLA!$B:$B,0)),"na")</f>
        <v>            0.75</v>
      </c>
      <c r="K249" s="14" t="n">
        <f aca="false">INDEX(HMFPurity!B:B,MATCH(A249,HMFPurity!A:A,0))</f>
        <v>1</v>
      </c>
      <c r="L249" s="15" t="n">
        <f aca="false">INDEX(HMFPurity!F:F,MATCH(A249,HMFPurity!A:A,0))</f>
        <v>2</v>
      </c>
      <c r="M249" s="15" t="n">
        <f aca="false">IFERROR(INDEX(LOHHLA!I:I,MATCH($S249,LOHHLA!$B:$B,0)),"na")</f>
        <v>2.043353528</v>
      </c>
      <c r="N249" s="14" t="n">
        <f aca="false">IFERROR(INDEX(LOHHLA!J:J,MATCH($S249,LOHHLA!$B:$B,0)),"na")</f>
        <v>0.26</v>
      </c>
      <c r="O249" s="16" t="n">
        <f aca="false">COUNTIFS(A:A,A249,W:W,0)</f>
        <v>0</v>
      </c>
      <c r="P249" s="16" t="str">
        <f aca="false">INDEX(LilacQC!D:D,MATCH(A249,LilacQC!C:C,0))</f>
        <v>PASS</v>
      </c>
      <c r="Q249" s="16"/>
      <c r="R249" s="16"/>
      <c r="S249" s="17" t="str">
        <f aca="false">A249&amp;MID(X249,1,1)</f>
        <v>CRUK0042_SU_T1-R1A</v>
      </c>
      <c r="T249" s="17" t="str">
        <f aca="false">IFERROR(IF(RIGHT(X249,1)="1",INDEX(LOHHLA!C:C,MATCH(S249,LOHHLA!B:B,0)),INDEX(LOHHLA!D:D,MATCH(S249,LOHHLA!B:B,0))),"HOM")</f>
        <v>hla_a_02_01_01_01</v>
      </c>
      <c r="U249" s="17" t="str">
        <f aca="false">IF(T249="HOM","HOM",UPPER(MID(T249,5,1))&amp;"*"&amp;MID(T249,7,2)&amp;":"&amp;MID(T249,10,2))</f>
        <v>A*02:01</v>
      </c>
      <c r="V249" s="17" t="s">
        <v>56</v>
      </c>
      <c r="W249" s="17" t="n">
        <f aca="false">U249=V249</f>
        <v>1</v>
      </c>
      <c r="X249" s="16" t="s">
        <v>47</v>
      </c>
      <c r="Y249" s="11" t="s">
        <v>56</v>
      </c>
      <c r="Z249" s="11" t="n">
        <v>2510</v>
      </c>
      <c r="AA249" s="11" t="n">
        <v>1429</v>
      </c>
      <c r="AB249" s="11" t="n">
        <v>1081</v>
      </c>
      <c r="AC249" s="11" t="n">
        <v>0</v>
      </c>
      <c r="AD249" s="11" t="n">
        <v>2458</v>
      </c>
      <c r="AE249" s="11" t="n">
        <v>1400</v>
      </c>
      <c r="AF249" s="11" t="n">
        <v>1058</v>
      </c>
      <c r="AG249" s="11" t="n">
        <v>0</v>
      </c>
      <c r="AH249" s="11" t="n">
        <v>0</v>
      </c>
      <c r="AI249" s="11" t="n">
        <v>0</v>
      </c>
      <c r="AJ249" s="11" t="n">
        <v>0</v>
      </c>
      <c r="AK249" s="11" t="n">
        <v>0</v>
      </c>
      <c r="AL249" s="15" t="n">
        <v>1.04</v>
      </c>
      <c r="AM249" s="11" t="n">
        <v>0</v>
      </c>
      <c r="AN249" s="11" t="n">
        <v>0</v>
      </c>
      <c r="AO249" s="11" t="n">
        <v>0</v>
      </c>
      <c r="AP249" s="11" t="n">
        <v>0</v>
      </c>
      <c r="AQ249" s="11" t="n">
        <v>0</v>
      </c>
    </row>
    <row r="250" customFormat="false" ht="16" hidden="false" customHeight="false" outlineLevel="0" collapsed="false">
      <c r="A250" s="11" t="s">
        <v>177</v>
      </c>
      <c r="B250" s="11"/>
      <c r="C250" s="11" t="n">
        <f aca="false">AL250&lt;0.5</f>
        <v>0</v>
      </c>
      <c r="D250" s="12" t="n">
        <f aca="false">COUNTIFS(S:S,S250,C:C,1)&gt;0</f>
        <v>0</v>
      </c>
      <c r="E250" s="12" t="n">
        <f aca="false">IFERROR(INDEX(LOHHLA!H:H,MATCH($S250,LOHHLA!$B:$B,0)),"na")</f>
        <v>0</v>
      </c>
      <c r="F250" s="12" t="n">
        <f aca="false">AND(D250&lt;&gt;E250,E250&lt;&gt;"na")</f>
        <v>0</v>
      </c>
      <c r="G250" s="12"/>
      <c r="H250" s="12"/>
      <c r="I250" s="13" t="str">
        <f aca="false">IFERROR(INDEX(LOHHLA!E:E,MATCH($S250,LOHHLA!$B:$B,0)),"na")</f>
        <v>            1.37</v>
      </c>
      <c r="J250" s="13" t="str">
        <f aca="false">IFERROR(INDEX(LOHHLA!F:F,MATCH($S250,LOHHLA!$B:$B,0)),"na")</f>
        <v>            0.75</v>
      </c>
      <c r="K250" s="14" t="n">
        <f aca="false">INDEX(HMFPurity!B:B,MATCH(A250,HMFPurity!A:A,0))</f>
        <v>1</v>
      </c>
      <c r="L250" s="15" t="n">
        <f aca="false">INDEX(HMFPurity!F:F,MATCH(A250,HMFPurity!A:A,0))</f>
        <v>2</v>
      </c>
      <c r="M250" s="15" t="n">
        <f aca="false">IFERROR(INDEX(LOHHLA!I:I,MATCH($S250,LOHHLA!$B:$B,0)),"na")</f>
        <v>2.043353528</v>
      </c>
      <c r="N250" s="14" t="n">
        <f aca="false">IFERROR(INDEX(LOHHLA!J:J,MATCH($S250,LOHHLA!$B:$B,0)),"na")</f>
        <v>0.26</v>
      </c>
      <c r="O250" s="16" t="n">
        <f aca="false">COUNTIFS(A:A,A250,W:W,0)</f>
        <v>0</v>
      </c>
      <c r="P250" s="16" t="str">
        <f aca="false">INDEX(LilacQC!D:D,MATCH(A250,LilacQC!C:C,0))</f>
        <v>PASS</v>
      </c>
      <c r="Q250" s="16"/>
      <c r="R250" s="16"/>
      <c r="S250" s="17" t="str">
        <f aca="false">A250&amp;MID(X250,1,1)</f>
        <v>CRUK0042_SU_T1-R1B</v>
      </c>
      <c r="T250" s="17" t="str">
        <f aca="false">IFERROR(IF(RIGHT(X250,1)="1",INDEX(LOHHLA!C:C,MATCH(S250,LOHHLA!B:B,0)),INDEX(LOHHLA!D:D,MATCH(S250,LOHHLA!B:B,0))),"HOM")</f>
        <v>hla_b_08_01_01</v>
      </c>
      <c r="U250" s="17" t="str">
        <f aca="false">IF(T250="HOM","HOM",UPPER(MID(T250,5,1))&amp;"*"&amp;MID(T250,7,2)&amp;":"&amp;MID(T250,10,2))</f>
        <v>B*08:01</v>
      </c>
      <c r="V250" s="17" t="s">
        <v>58</v>
      </c>
      <c r="W250" s="17" t="n">
        <f aca="false">U250=V250</f>
        <v>1</v>
      </c>
      <c r="X250" s="16" t="s">
        <v>49</v>
      </c>
      <c r="Y250" s="11" t="s">
        <v>58</v>
      </c>
      <c r="Z250" s="11" t="n">
        <v>2493</v>
      </c>
      <c r="AA250" s="11" t="n">
        <v>1164</v>
      </c>
      <c r="AB250" s="11" t="n">
        <v>1329</v>
      </c>
      <c r="AC250" s="11" t="n">
        <v>0</v>
      </c>
      <c r="AD250" s="11" t="n">
        <v>2357</v>
      </c>
      <c r="AE250" s="11" t="n">
        <v>1131</v>
      </c>
      <c r="AF250" s="11" t="n">
        <v>1226</v>
      </c>
      <c r="AG250" s="11" t="n">
        <v>0</v>
      </c>
      <c r="AH250" s="11" t="n">
        <v>0</v>
      </c>
      <c r="AI250" s="11" t="n">
        <v>0</v>
      </c>
      <c r="AJ250" s="11" t="n">
        <v>0</v>
      </c>
      <c r="AK250" s="11" t="n">
        <v>0</v>
      </c>
      <c r="AL250" s="15" t="n">
        <v>1.04</v>
      </c>
      <c r="AM250" s="11" t="n">
        <v>0</v>
      </c>
      <c r="AN250" s="11" t="n">
        <v>0</v>
      </c>
      <c r="AO250" s="11" t="n">
        <v>0</v>
      </c>
      <c r="AP250" s="11" t="n">
        <v>0</v>
      </c>
      <c r="AQ250" s="11" t="n">
        <v>0</v>
      </c>
    </row>
    <row r="251" customFormat="false" ht="16" hidden="false" customHeight="false" outlineLevel="0" collapsed="false">
      <c r="A251" s="11" t="s">
        <v>177</v>
      </c>
      <c r="B251" s="11"/>
      <c r="C251" s="11" t="n">
        <f aca="false">AL251&lt;0.5</f>
        <v>0</v>
      </c>
      <c r="D251" s="12" t="n">
        <f aca="false">COUNTIFS(S:S,S251,C:C,1)&gt;0</f>
        <v>0</v>
      </c>
      <c r="E251" s="12" t="n">
        <f aca="false">IFERROR(INDEX(LOHHLA!H:H,MATCH($S251,LOHHLA!$B:$B,0)),"na")</f>
        <v>0</v>
      </c>
      <c r="F251" s="12" t="n">
        <f aca="false">AND(D251&lt;&gt;E251,E251&lt;&gt;"na")</f>
        <v>0</v>
      </c>
      <c r="G251" s="12"/>
      <c r="H251" s="12"/>
      <c r="I251" s="13" t="str">
        <f aca="false">IFERROR(INDEX(LOHHLA!E:E,MATCH($S251,LOHHLA!$B:$B,0)),"na")</f>
        <v>            1.37</v>
      </c>
      <c r="J251" s="13" t="str">
        <f aca="false">IFERROR(INDEX(LOHHLA!F:F,MATCH($S251,LOHHLA!$B:$B,0)),"na")</f>
        <v>            0.75</v>
      </c>
      <c r="K251" s="14" t="n">
        <f aca="false">INDEX(HMFPurity!B:B,MATCH(A251,HMFPurity!A:A,0))</f>
        <v>1</v>
      </c>
      <c r="L251" s="15" t="n">
        <f aca="false">INDEX(HMFPurity!F:F,MATCH(A251,HMFPurity!A:A,0))</f>
        <v>2</v>
      </c>
      <c r="M251" s="15" t="n">
        <f aca="false">IFERROR(INDEX(LOHHLA!I:I,MATCH($S251,LOHHLA!$B:$B,0)),"na")</f>
        <v>2.043353528</v>
      </c>
      <c r="N251" s="14" t="n">
        <f aca="false">IFERROR(INDEX(LOHHLA!J:J,MATCH($S251,LOHHLA!$B:$B,0)),"na")</f>
        <v>0.26</v>
      </c>
      <c r="O251" s="16" t="n">
        <f aca="false">COUNTIFS(A:A,A251,W:W,0)</f>
        <v>0</v>
      </c>
      <c r="P251" s="16" t="str">
        <f aca="false">INDEX(LilacQC!D:D,MATCH(A251,LilacQC!C:C,0))</f>
        <v>PASS</v>
      </c>
      <c r="Q251" s="16"/>
      <c r="R251" s="16"/>
      <c r="S251" s="17" t="str">
        <f aca="false">A251&amp;MID(X251,1,1)</f>
        <v>CRUK0042_SU_T1-R1B</v>
      </c>
      <c r="T251" s="17" t="str">
        <f aca="false">IFERROR(IF(RIGHT(X251,1)="1",INDEX(LOHHLA!C:C,MATCH(S251,LOHHLA!B:B,0)),INDEX(LOHHLA!D:D,MATCH(S251,LOHHLA!B:B,0))),"HOM")</f>
        <v>hla_b_44_02_01_01</v>
      </c>
      <c r="U251" s="17" t="str">
        <f aca="false">IF(T251="HOM","HOM",UPPER(MID(T251,5,1))&amp;"*"&amp;MID(T251,7,2)&amp;":"&amp;MID(T251,10,2))</f>
        <v>B*44:02</v>
      </c>
      <c r="V251" s="17" t="s">
        <v>92</v>
      </c>
      <c r="W251" s="17" t="n">
        <f aca="false">U251=V251</f>
        <v>1</v>
      </c>
      <c r="X251" s="16" t="s">
        <v>51</v>
      </c>
      <c r="Y251" s="11" t="s">
        <v>92</v>
      </c>
      <c r="Z251" s="11" t="n">
        <v>2336</v>
      </c>
      <c r="AA251" s="11" t="n">
        <v>994</v>
      </c>
      <c r="AB251" s="11" t="n">
        <v>1342</v>
      </c>
      <c r="AC251" s="11" t="n">
        <v>0</v>
      </c>
      <c r="AD251" s="11" t="n">
        <v>2174</v>
      </c>
      <c r="AE251" s="11" t="n">
        <v>942</v>
      </c>
      <c r="AF251" s="11" t="n">
        <v>1232</v>
      </c>
      <c r="AG251" s="11" t="n">
        <v>0</v>
      </c>
      <c r="AH251" s="11" t="n">
        <v>0</v>
      </c>
      <c r="AI251" s="11" t="n">
        <v>0</v>
      </c>
      <c r="AJ251" s="11" t="n">
        <v>0</v>
      </c>
      <c r="AK251" s="11" t="n">
        <v>0</v>
      </c>
      <c r="AL251" s="15" t="n">
        <v>0.9</v>
      </c>
      <c r="AM251" s="11" t="n">
        <v>0</v>
      </c>
      <c r="AN251" s="11" t="n">
        <v>0</v>
      </c>
      <c r="AO251" s="11" t="n">
        <v>0</v>
      </c>
      <c r="AP251" s="11" t="n">
        <v>0</v>
      </c>
      <c r="AQ251" s="11" t="n">
        <v>0</v>
      </c>
    </row>
    <row r="252" customFormat="false" ht="16" hidden="false" customHeight="false" outlineLevel="0" collapsed="false">
      <c r="A252" s="11" t="s">
        <v>177</v>
      </c>
      <c r="B252" s="11"/>
      <c r="C252" s="11" t="n">
        <f aca="false">AL252&lt;0.5</f>
        <v>0</v>
      </c>
      <c r="D252" s="12" t="n">
        <f aca="false">COUNTIFS(S:S,S252,C:C,1)&gt;0</f>
        <v>0</v>
      </c>
      <c r="E252" s="12" t="n">
        <f aca="false">IFERROR(INDEX(LOHHLA!H:H,MATCH($S252,LOHHLA!$B:$B,0)),"na")</f>
        <v>0</v>
      </c>
      <c r="F252" s="12" t="n">
        <f aca="false">AND(D252&lt;&gt;E252,E252&lt;&gt;"na")</f>
        <v>0</v>
      </c>
      <c r="G252" s="12"/>
      <c r="H252" s="12"/>
      <c r="I252" s="13" t="str">
        <f aca="false">IFERROR(INDEX(LOHHLA!E:E,MATCH($S252,LOHHLA!$B:$B,0)),"na")</f>
        <v>            0.55</v>
      </c>
      <c r="J252" s="13" t="str">
        <f aca="false">IFERROR(INDEX(LOHHLA!F:F,MATCH($S252,LOHHLA!$B:$B,0)),"na")</f>
        <v>            1.05</v>
      </c>
      <c r="K252" s="14" t="n">
        <f aca="false">INDEX(HMFPurity!B:B,MATCH(A252,HMFPurity!A:A,0))</f>
        <v>1</v>
      </c>
      <c r="L252" s="15" t="n">
        <f aca="false">INDEX(HMFPurity!F:F,MATCH(A252,HMFPurity!A:A,0))</f>
        <v>2</v>
      </c>
      <c r="M252" s="15" t="n">
        <f aca="false">IFERROR(INDEX(LOHHLA!I:I,MATCH($S252,LOHHLA!$B:$B,0)),"na")</f>
        <v>2.043353528</v>
      </c>
      <c r="N252" s="14" t="n">
        <f aca="false">IFERROR(INDEX(LOHHLA!J:J,MATCH($S252,LOHHLA!$B:$B,0)),"na")</f>
        <v>0.26</v>
      </c>
      <c r="O252" s="16" t="n">
        <f aca="false">COUNTIFS(A:A,A252,W:W,0)</f>
        <v>0</v>
      </c>
      <c r="P252" s="16" t="str">
        <f aca="false">INDEX(LilacQC!D:D,MATCH(A252,LilacQC!C:C,0))</f>
        <v>PASS</v>
      </c>
      <c r="Q252" s="16"/>
      <c r="R252" s="16"/>
      <c r="S252" s="17" t="str">
        <f aca="false">A252&amp;MID(X252,1,1)</f>
        <v>CRUK0042_SU_T1-R1C</v>
      </c>
      <c r="T252" s="17" t="str">
        <f aca="false">IFERROR(IF(RIGHT(X252,1)="1",INDEX(LOHHLA!C:C,MATCH(S252,LOHHLA!B:B,0)),INDEX(LOHHLA!D:D,MATCH(S252,LOHHLA!B:B,0))),"HOM")</f>
        <v>hla_c_05_01_01_02</v>
      </c>
      <c r="U252" s="17" t="str">
        <f aca="false">IF(T252="HOM","HOM",UPPER(MID(T252,5,1))&amp;"*"&amp;MID(T252,7,2)&amp;":"&amp;MID(T252,10,2))</f>
        <v>C*05:01</v>
      </c>
      <c r="V252" s="17" t="s">
        <v>113</v>
      </c>
      <c r="W252" s="17" t="n">
        <f aca="false">U252=V252</f>
        <v>1</v>
      </c>
      <c r="X252" s="16" t="s">
        <v>52</v>
      </c>
      <c r="Y252" s="11" t="s">
        <v>113</v>
      </c>
      <c r="Z252" s="11" t="n">
        <v>2255</v>
      </c>
      <c r="AA252" s="11" t="n">
        <v>1741</v>
      </c>
      <c r="AB252" s="11" t="n">
        <v>514</v>
      </c>
      <c r="AC252" s="11" t="n">
        <v>0</v>
      </c>
      <c r="AD252" s="11" t="n">
        <v>2113</v>
      </c>
      <c r="AE252" s="11" t="n">
        <v>1627</v>
      </c>
      <c r="AF252" s="11" t="n">
        <v>486</v>
      </c>
      <c r="AG252" s="11" t="n">
        <v>0</v>
      </c>
      <c r="AH252" s="11" t="n">
        <v>0</v>
      </c>
      <c r="AI252" s="11" t="n">
        <v>0</v>
      </c>
      <c r="AJ252" s="11" t="n">
        <v>0</v>
      </c>
      <c r="AK252" s="11" t="n">
        <v>0</v>
      </c>
      <c r="AL252" s="15" t="n">
        <v>1.04</v>
      </c>
      <c r="AM252" s="11" t="n">
        <v>0</v>
      </c>
      <c r="AN252" s="11" t="n">
        <v>0</v>
      </c>
      <c r="AO252" s="11" t="n">
        <v>0</v>
      </c>
      <c r="AP252" s="11" t="n">
        <v>0</v>
      </c>
      <c r="AQ252" s="11" t="n">
        <v>0</v>
      </c>
    </row>
    <row r="253" customFormat="false" ht="16" hidden="false" customHeight="false" outlineLevel="0" collapsed="false">
      <c r="A253" s="11" t="s">
        <v>177</v>
      </c>
      <c r="B253" s="11"/>
      <c r="C253" s="11" t="n">
        <f aca="false">AL253&lt;0.5</f>
        <v>0</v>
      </c>
      <c r="D253" s="12" t="n">
        <f aca="false">COUNTIFS(S:S,S253,C:C,1)&gt;0</f>
        <v>0</v>
      </c>
      <c r="E253" s="12" t="n">
        <f aca="false">IFERROR(INDEX(LOHHLA!H:H,MATCH($S253,LOHHLA!$B:$B,0)),"na")</f>
        <v>0</v>
      </c>
      <c r="F253" s="12" t="n">
        <f aca="false">AND(D253&lt;&gt;E253,E253&lt;&gt;"na")</f>
        <v>0</v>
      </c>
      <c r="G253" s="12"/>
      <c r="H253" s="12"/>
      <c r="I253" s="13" t="str">
        <f aca="false">IFERROR(INDEX(LOHHLA!E:E,MATCH($S253,LOHHLA!$B:$B,0)),"na")</f>
        <v>            0.55</v>
      </c>
      <c r="J253" s="13" t="str">
        <f aca="false">IFERROR(INDEX(LOHHLA!F:F,MATCH($S253,LOHHLA!$B:$B,0)),"na")</f>
        <v>            1.05</v>
      </c>
      <c r="K253" s="14" t="n">
        <f aca="false">INDEX(HMFPurity!B:B,MATCH(A253,HMFPurity!A:A,0))</f>
        <v>1</v>
      </c>
      <c r="L253" s="15" t="n">
        <f aca="false">INDEX(HMFPurity!F:F,MATCH(A253,HMFPurity!A:A,0))</f>
        <v>2</v>
      </c>
      <c r="M253" s="15" t="n">
        <f aca="false">IFERROR(INDEX(LOHHLA!I:I,MATCH($S253,LOHHLA!$B:$B,0)),"na")</f>
        <v>2.043353528</v>
      </c>
      <c r="N253" s="14" t="n">
        <f aca="false">IFERROR(INDEX(LOHHLA!J:J,MATCH($S253,LOHHLA!$B:$B,0)),"na")</f>
        <v>0.26</v>
      </c>
      <c r="O253" s="16" t="n">
        <f aca="false">COUNTIFS(A:A,A253,W:W,0)</f>
        <v>0</v>
      </c>
      <c r="P253" s="16" t="str">
        <f aca="false">INDEX(LilacQC!D:D,MATCH(A253,LilacQC!C:C,0))</f>
        <v>PASS</v>
      </c>
      <c r="Q253" s="16"/>
      <c r="R253" s="16"/>
      <c r="S253" s="17" t="str">
        <f aca="false">A253&amp;MID(X253,1,1)</f>
        <v>CRUK0042_SU_T1-R1C</v>
      </c>
      <c r="T253" s="17" t="str">
        <f aca="false">IFERROR(IF(RIGHT(X253,1)="1",INDEX(LOHHLA!C:C,MATCH(S253,LOHHLA!B:B,0)),INDEX(LOHHLA!D:D,MATCH(S253,LOHHLA!B:B,0))),"HOM")</f>
        <v>hla_c_07_01_01_01</v>
      </c>
      <c r="U253" s="17" t="str">
        <f aca="false">IF(T253="HOM","HOM",UPPER(MID(T253,5,1))&amp;"*"&amp;MID(T253,7,2)&amp;":"&amp;MID(T253,10,2))</f>
        <v>C*07:01</v>
      </c>
      <c r="V253" s="17" t="s">
        <v>61</v>
      </c>
      <c r="W253" s="17" t="n">
        <f aca="false">U253=V253</f>
        <v>1</v>
      </c>
      <c r="X253" s="16" t="s">
        <v>54</v>
      </c>
      <c r="Y253" s="11" t="s">
        <v>61</v>
      </c>
      <c r="Z253" s="11" t="n">
        <v>2544</v>
      </c>
      <c r="AA253" s="11" t="n">
        <v>1981</v>
      </c>
      <c r="AB253" s="11" t="n">
        <v>563</v>
      </c>
      <c r="AC253" s="11" t="n">
        <v>0</v>
      </c>
      <c r="AD253" s="11" t="n">
        <v>2381</v>
      </c>
      <c r="AE253" s="11" t="n">
        <v>1861</v>
      </c>
      <c r="AF253" s="11" t="n">
        <v>520</v>
      </c>
      <c r="AG253" s="11" t="n">
        <v>0</v>
      </c>
      <c r="AH253" s="11" t="n">
        <v>0</v>
      </c>
      <c r="AI253" s="11" t="n">
        <v>0</v>
      </c>
      <c r="AJ253" s="11" t="n">
        <v>0</v>
      </c>
      <c r="AK253" s="11" t="n">
        <v>0</v>
      </c>
      <c r="AL253" s="15" t="n">
        <v>0.9</v>
      </c>
      <c r="AM253" s="11" t="n">
        <v>0</v>
      </c>
      <c r="AN253" s="11" t="n">
        <v>0</v>
      </c>
      <c r="AO253" s="11" t="n">
        <v>0</v>
      </c>
      <c r="AP253" s="11" t="n">
        <v>0</v>
      </c>
      <c r="AQ253" s="11" t="n">
        <v>0</v>
      </c>
    </row>
    <row r="254" customFormat="false" ht="16" hidden="false" customHeight="false" outlineLevel="0" collapsed="false">
      <c r="A254" s="11" t="s">
        <v>178</v>
      </c>
      <c r="B254" s="11"/>
      <c r="C254" s="11" t="n">
        <f aca="false">AL254&lt;0.5</f>
        <v>0</v>
      </c>
      <c r="D254" s="12" t="n">
        <f aca="false">COUNTIFS(S:S,S254,C:C,1)&gt;0</f>
        <v>0</v>
      </c>
      <c r="E254" s="12" t="n">
        <f aca="false">IFERROR(INDEX(LOHHLA!H:H,MATCH($S254,LOHHLA!$B:$B,0)),"na")</f>
        <v>0</v>
      </c>
      <c r="F254" s="12" t="n">
        <f aca="false">AND(D254&lt;&gt;E254,E254&lt;&gt;"na")</f>
        <v>0</v>
      </c>
      <c r="G254" s="12"/>
      <c r="H254" s="12"/>
      <c r="I254" s="13" t="str">
        <f aca="false">IFERROR(INDEX(LOHHLA!E:E,MATCH($S254,LOHHLA!$B:$B,0)),"na")</f>
        <v>            2.27</v>
      </c>
      <c r="J254" s="13" t="str">
        <f aca="false">IFERROR(INDEX(LOHHLA!F:F,MATCH($S254,LOHHLA!$B:$B,0)),"na")</f>
        <v>            1.56</v>
      </c>
      <c r="K254" s="14" t="n">
        <f aca="false">INDEX(HMFPurity!B:B,MATCH(A254,HMFPurity!A:A,0))</f>
        <v>0.26</v>
      </c>
      <c r="L254" s="15" t="n">
        <f aca="false">INDEX(HMFPurity!F:F,MATCH(A254,HMFPurity!A:A,0))</f>
        <v>3.9097</v>
      </c>
      <c r="M254" s="15" t="n">
        <f aca="false">IFERROR(INDEX(LOHHLA!I:I,MATCH($S254,LOHHLA!$B:$B,0)),"na")</f>
        <v>3.701134642</v>
      </c>
      <c r="N254" s="14" t="n">
        <f aca="false">IFERROR(INDEX(LOHHLA!J:J,MATCH($S254,LOHHLA!$B:$B,0)),"na")</f>
        <v>0.26</v>
      </c>
      <c r="O254" s="16" t="n">
        <f aca="false">COUNTIFS(A:A,A254,W:W,0)</f>
        <v>0</v>
      </c>
      <c r="P254" s="16" t="str">
        <f aca="false">INDEX(LilacQC!D:D,MATCH(A254,LilacQC!C:C,0))</f>
        <v>PASS</v>
      </c>
      <c r="Q254" s="16"/>
      <c r="R254" s="16"/>
      <c r="S254" s="17" t="str">
        <f aca="false">A254&amp;MID(X254,1,1)</f>
        <v>CRUK0043_SU_T1-R1A</v>
      </c>
      <c r="T254" s="17" t="str">
        <f aca="false">IFERROR(IF(RIGHT(X254,1)="1",INDEX(LOHHLA!C:C,MATCH(S254,LOHHLA!B:B,0)),INDEX(LOHHLA!D:D,MATCH(S254,LOHHLA!B:B,0))),"HOM")</f>
        <v>hla_a_01_01_01_01</v>
      </c>
      <c r="U254" s="17" t="str">
        <f aca="false">IF(T254="HOM","HOM",UPPER(MID(T254,5,1))&amp;"*"&amp;MID(T254,7,2)&amp;":"&amp;MID(T254,10,2))</f>
        <v>A*01:01</v>
      </c>
      <c r="V254" s="17" t="s">
        <v>44</v>
      </c>
      <c r="W254" s="17" t="n">
        <f aca="false">U254=V254</f>
        <v>1</v>
      </c>
      <c r="X254" s="16" t="s">
        <v>45</v>
      </c>
      <c r="Y254" s="11" t="s">
        <v>44</v>
      </c>
      <c r="Z254" s="11" t="n">
        <v>2286</v>
      </c>
      <c r="AA254" s="11" t="n">
        <v>1695</v>
      </c>
      <c r="AB254" s="11" t="n">
        <v>591</v>
      </c>
      <c r="AC254" s="11" t="n">
        <v>0</v>
      </c>
      <c r="AD254" s="11" t="n">
        <v>2462</v>
      </c>
      <c r="AE254" s="11" t="n">
        <v>1811</v>
      </c>
      <c r="AF254" s="11" t="n">
        <v>651</v>
      </c>
      <c r="AG254" s="11" t="n">
        <v>0</v>
      </c>
      <c r="AH254" s="11" t="n">
        <v>0</v>
      </c>
      <c r="AI254" s="11" t="n">
        <v>0</v>
      </c>
      <c r="AJ254" s="11" t="n">
        <v>0</v>
      </c>
      <c r="AK254" s="11" t="n">
        <v>0</v>
      </c>
      <c r="AL254" s="15" t="n">
        <v>1.58</v>
      </c>
      <c r="AM254" s="11" t="n">
        <v>0</v>
      </c>
      <c r="AN254" s="11" t="n">
        <v>0</v>
      </c>
      <c r="AO254" s="11" t="n">
        <v>0</v>
      </c>
      <c r="AP254" s="11" t="n">
        <v>0</v>
      </c>
      <c r="AQ254" s="11" t="n">
        <v>0</v>
      </c>
    </row>
    <row r="255" customFormat="false" ht="16" hidden="false" customHeight="false" outlineLevel="0" collapsed="false">
      <c r="A255" s="11" t="s">
        <v>178</v>
      </c>
      <c r="B255" s="11"/>
      <c r="C255" s="11" t="n">
        <f aca="false">AL255&lt;0.5</f>
        <v>0</v>
      </c>
      <c r="D255" s="12" t="n">
        <f aca="false">COUNTIFS(S:S,S255,C:C,1)&gt;0</f>
        <v>0</v>
      </c>
      <c r="E255" s="12" t="n">
        <f aca="false">IFERROR(INDEX(LOHHLA!H:H,MATCH($S255,LOHHLA!$B:$B,0)),"na")</f>
        <v>0</v>
      </c>
      <c r="F255" s="12" t="n">
        <f aca="false">AND(D255&lt;&gt;E255,E255&lt;&gt;"na")</f>
        <v>0</v>
      </c>
      <c r="G255" s="12"/>
      <c r="H255" s="12"/>
      <c r="I255" s="13" t="str">
        <f aca="false">IFERROR(INDEX(LOHHLA!E:E,MATCH($S255,LOHHLA!$B:$B,0)),"na")</f>
        <v>            2.27</v>
      </c>
      <c r="J255" s="13" t="str">
        <f aca="false">IFERROR(INDEX(LOHHLA!F:F,MATCH($S255,LOHHLA!$B:$B,0)),"na")</f>
        <v>            1.56</v>
      </c>
      <c r="K255" s="14" t="n">
        <f aca="false">INDEX(HMFPurity!B:B,MATCH(A255,HMFPurity!A:A,0))</f>
        <v>0.26</v>
      </c>
      <c r="L255" s="15" t="n">
        <f aca="false">INDEX(HMFPurity!F:F,MATCH(A255,HMFPurity!A:A,0))</f>
        <v>3.9097</v>
      </c>
      <c r="M255" s="15" t="n">
        <f aca="false">IFERROR(INDEX(LOHHLA!I:I,MATCH($S255,LOHHLA!$B:$B,0)),"na")</f>
        <v>3.701134642</v>
      </c>
      <c r="N255" s="14" t="n">
        <f aca="false">IFERROR(INDEX(LOHHLA!J:J,MATCH($S255,LOHHLA!$B:$B,0)),"na")</f>
        <v>0.26</v>
      </c>
      <c r="O255" s="16" t="n">
        <f aca="false">COUNTIFS(A:A,A255,W:W,0)</f>
        <v>0</v>
      </c>
      <c r="P255" s="16" t="str">
        <f aca="false">INDEX(LilacQC!D:D,MATCH(A255,LilacQC!C:C,0))</f>
        <v>PASS</v>
      </c>
      <c r="Q255" s="16"/>
      <c r="R255" s="16"/>
      <c r="S255" s="17" t="str">
        <f aca="false">A255&amp;MID(X255,1,1)</f>
        <v>CRUK0043_SU_T1-R1A</v>
      </c>
      <c r="T255" s="17" t="str">
        <f aca="false">IFERROR(IF(RIGHT(X255,1)="1",INDEX(LOHHLA!C:C,MATCH(S255,LOHHLA!B:B,0)),INDEX(LOHHLA!D:D,MATCH(S255,LOHHLA!B:B,0))),"HOM")</f>
        <v>hla_a_32_01_01</v>
      </c>
      <c r="U255" s="17" t="str">
        <f aca="false">IF(T255="HOM","HOM",UPPER(MID(T255,5,1))&amp;"*"&amp;MID(T255,7,2)&amp;":"&amp;MID(T255,10,2))</f>
        <v>A*32:01</v>
      </c>
      <c r="V255" s="17" t="s">
        <v>87</v>
      </c>
      <c r="W255" s="17" t="n">
        <f aca="false">U255=V255</f>
        <v>1</v>
      </c>
      <c r="X255" s="16" t="s">
        <v>47</v>
      </c>
      <c r="Y255" s="11" t="s">
        <v>87</v>
      </c>
      <c r="Z255" s="11" t="n">
        <v>1797</v>
      </c>
      <c r="AA255" s="11" t="n">
        <v>1294</v>
      </c>
      <c r="AB255" s="11" t="n">
        <v>503</v>
      </c>
      <c r="AC255" s="11" t="n">
        <v>0</v>
      </c>
      <c r="AD255" s="11" t="n">
        <v>1971</v>
      </c>
      <c r="AE255" s="11" t="n">
        <v>1406</v>
      </c>
      <c r="AF255" s="11" t="n">
        <v>565</v>
      </c>
      <c r="AG255" s="11" t="n">
        <v>0</v>
      </c>
      <c r="AH255" s="11" t="n">
        <v>0</v>
      </c>
      <c r="AI255" s="11" t="n">
        <v>0</v>
      </c>
      <c r="AJ255" s="11" t="n">
        <v>0</v>
      </c>
      <c r="AK255" s="11" t="n">
        <v>0</v>
      </c>
      <c r="AL255" s="15" t="n">
        <v>2.28</v>
      </c>
      <c r="AM255" s="11" t="n">
        <v>0</v>
      </c>
      <c r="AN255" s="11" t="n">
        <v>0</v>
      </c>
      <c r="AO255" s="11" t="n">
        <v>0</v>
      </c>
      <c r="AP255" s="11" t="n">
        <v>0</v>
      </c>
      <c r="AQ255" s="11" t="n">
        <v>0</v>
      </c>
    </row>
    <row r="256" customFormat="false" ht="16" hidden="false" customHeight="false" outlineLevel="0" collapsed="false">
      <c r="A256" s="11" t="s">
        <v>178</v>
      </c>
      <c r="B256" s="11"/>
      <c r="C256" s="11" t="n">
        <f aca="false">AL256&lt;0.5</f>
        <v>0</v>
      </c>
      <c r="D256" s="12" t="n">
        <f aca="false">COUNTIFS(S:S,S256,C:C,1)&gt;0</f>
        <v>0</v>
      </c>
      <c r="E256" s="12" t="n">
        <f aca="false">IFERROR(INDEX(LOHHLA!H:H,MATCH($S256,LOHHLA!$B:$B,0)),"na")</f>
        <v>0</v>
      </c>
      <c r="F256" s="12" t="n">
        <f aca="false">AND(D256&lt;&gt;E256,E256&lt;&gt;"na")</f>
        <v>0</v>
      </c>
      <c r="G256" s="12"/>
      <c r="H256" s="12"/>
      <c r="I256" s="13" t="str">
        <f aca="false">IFERROR(INDEX(LOHHLA!E:E,MATCH($S256,LOHHLA!$B:$B,0)),"na")</f>
        <v>            2.01</v>
      </c>
      <c r="J256" s="13" t="str">
        <f aca="false">IFERROR(INDEX(LOHHLA!F:F,MATCH($S256,LOHHLA!$B:$B,0)),"na")</f>
        <v>            2.09</v>
      </c>
      <c r="K256" s="14" t="n">
        <f aca="false">INDEX(HMFPurity!B:B,MATCH(A256,HMFPurity!A:A,0))</f>
        <v>0.26</v>
      </c>
      <c r="L256" s="15" t="n">
        <f aca="false">INDEX(HMFPurity!F:F,MATCH(A256,HMFPurity!A:A,0))</f>
        <v>3.9097</v>
      </c>
      <c r="M256" s="15" t="n">
        <f aca="false">IFERROR(INDEX(LOHHLA!I:I,MATCH($S256,LOHHLA!$B:$B,0)),"na")</f>
        <v>3.701134642</v>
      </c>
      <c r="N256" s="14" t="n">
        <f aca="false">IFERROR(INDEX(LOHHLA!J:J,MATCH($S256,LOHHLA!$B:$B,0)),"na")</f>
        <v>0.26</v>
      </c>
      <c r="O256" s="16" t="n">
        <f aca="false">COUNTIFS(A:A,A256,W:W,0)</f>
        <v>0</v>
      </c>
      <c r="P256" s="16" t="str">
        <f aca="false">INDEX(LilacQC!D:D,MATCH(A256,LilacQC!C:C,0))</f>
        <v>PASS</v>
      </c>
      <c r="Q256" s="16"/>
      <c r="R256" s="16"/>
      <c r="S256" s="17" t="str">
        <f aca="false">A256&amp;MID(X256,1,1)</f>
        <v>CRUK0043_SU_T1-R1B</v>
      </c>
      <c r="T256" s="17" t="str">
        <f aca="false">IFERROR(IF(RIGHT(X256,1)="1",INDEX(LOHHLA!C:C,MATCH(S256,LOHHLA!B:B,0)),INDEX(LOHHLA!D:D,MATCH(S256,LOHHLA!B:B,0))),"HOM")</f>
        <v>hla_b_14_01_01</v>
      </c>
      <c r="U256" s="17" t="str">
        <f aca="false">IF(T256="HOM","HOM",UPPER(MID(T256,5,1))&amp;"*"&amp;MID(T256,7,2)&amp;":"&amp;MID(T256,10,2))</f>
        <v>B*14:01</v>
      </c>
      <c r="V256" s="17" t="s">
        <v>161</v>
      </c>
      <c r="W256" s="17" t="n">
        <f aca="false">U256=V256</f>
        <v>1</v>
      </c>
      <c r="X256" s="16" t="s">
        <v>49</v>
      </c>
      <c r="Y256" s="11" t="s">
        <v>161</v>
      </c>
      <c r="Z256" s="11" t="n">
        <v>2030</v>
      </c>
      <c r="AA256" s="11" t="n">
        <v>834</v>
      </c>
      <c r="AB256" s="11" t="n">
        <v>1196</v>
      </c>
      <c r="AC256" s="11" t="n">
        <v>0</v>
      </c>
      <c r="AD256" s="11" t="n">
        <v>2230</v>
      </c>
      <c r="AE256" s="11" t="n">
        <v>973</v>
      </c>
      <c r="AF256" s="11" t="n">
        <v>1257</v>
      </c>
      <c r="AG256" s="11" t="n">
        <v>0</v>
      </c>
      <c r="AH256" s="11" t="n">
        <v>0</v>
      </c>
      <c r="AI256" s="11" t="n">
        <v>0</v>
      </c>
      <c r="AJ256" s="11" t="n">
        <v>0</v>
      </c>
      <c r="AK256" s="11" t="n">
        <v>0</v>
      </c>
      <c r="AL256" s="15" t="n">
        <v>2.28</v>
      </c>
      <c r="AM256" s="11" t="n">
        <v>0</v>
      </c>
      <c r="AN256" s="11" t="n">
        <v>0</v>
      </c>
      <c r="AO256" s="11" t="n">
        <v>0</v>
      </c>
      <c r="AP256" s="11" t="n">
        <v>0</v>
      </c>
      <c r="AQ256" s="11" t="n">
        <v>0</v>
      </c>
    </row>
    <row r="257" customFormat="false" ht="16" hidden="false" customHeight="false" outlineLevel="0" collapsed="false">
      <c r="A257" s="11" t="s">
        <v>178</v>
      </c>
      <c r="B257" s="11"/>
      <c r="C257" s="11" t="n">
        <f aca="false">AL257&lt;0.5</f>
        <v>0</v>
      </c>
      <c r="D257" s="12" t="n">
        <f aca="false">COUNTIFS(S:S,S257,C:C,1)&gt;0</f>
        <v>0</v>
      </c>
      <c r="E257" s="12" t="n">
        <f aca="false">IFERROR(INDEX(LOHHLA!H:H,MATCH($S257,LOHHLA!$B:$B,0)),"na")</f>
        <v>0</v>
      </c>
      <c r="F257" s="12" t="n">
        <f aca="false">AND(D257&lt;&gt;E257,E257&lt;&gt;"na")</f>
        <v>0</v>
      </c>
      <c r="G257" s="12"/>
      <c r="H257" s="12"/>
      <c r="I257" s="13" t="str">
        <f aca="false">IFERROR(INDEX(LOHHLA!E:E,MATCH($S257,LOHHLA!$B:$B,0)),"na")</f>
        <v>            2.01</v>
      </c>
      <c r="J257" s="13" t="str">
        <f aca="false">IFERROR(INDEX(LOHHLA!F:F,MATCH($S257,LOHHLA!$B:$B,0)),"na")</f>
        <v>            2.09</v>
      </c>
      <c r="K257" s="14" t="n">
        <f aca="false">INDEX(HMFPurity!B:B,MATCH(A257,HMFPurity!A:A,0))</f>
        <v>0.26</v>
      </c>
      <c r="L257" s="15" t="n">
        <f aca="false">INDEX(HMFPurity!F:F,MATCH(A257,HMFPurity!A:A,0))</f>
        <v>3.9097</v>
      </c>
      <c r="M257" s="15" t="n">
        <f aca="false">IFERROR(INDEX(LOHHLA!I:I,MATCH($S257,LOHHLA!$B:$B,0)),"na")</f>
        <v>3.701134642</v>
      </c>
      <c r="N257" s="14" t="n">
        <f aca="false">IFERROR(INDEX(LOHHLA!J:J,MATCH($S257,LOHHLA!$B:$B,0)),"na")</f>
        <v>0.26</v>
      </c>
      <c r="O257" s="16" t="n">
        <f aca="false">COUNTIFS(A:A,A257,W:W,0)</f>
        <v>0</v>
      </c>
      <c r="P257" s="16" t="str">
        <f aca="false">INDEX(LilacQC!D:D,MATCH(A257,LilacQC!C:C,0))</f>
        <v>PASS</v>
      </c>
      <c r="Q257" s="16"/>
      <c r="R257" s="16"/>
      <c r="S257" s="17" t="str">
        <f aca="false">A257&amp;MID(X257,1,1)</f>
        <v>CRUK0043_SU_T1-R1B</v>
      </c>
      <c r="T257" s="17" t="str">
        <f aca="false">IFERROR(IF(RIGHT(X257,1)="1",INDEX(LOHHLA!C:C,MATCH(S257,LOHHLA!B:B,0)),INDEX(LOHHLA!D:D,MATCH(S257,LOHHLA!B:B,0))),"HOM")</f>
        <v>hla_b_57_01_01</v>
      </c>
      <c r="U257" s="17" t="str">
        <f aca="false">IF(T257="HOM","HOM",UPPER(MID(T257,5,1))&amp;"*"&amp;MID(T257,7,2)&amp;":"&amp;MID(T257,10,2))</f>
        <v>B*57:01</v>
      </c>
      <c r="V257" s="17" t="s">
        <v>83</v>
      </c>
      <c r="W257" s="17" t="n">
        <f aca="false">U257=V257</f>
        <v>1</v>
      </c>
      <c r="X257" s="16" t="s">
        <v>51</v>
      </c>
      <c r="Y257" s="11" t="s">
        <v>83</v>
      </c>
      <c r="Z257" s="11" t="n">
        <v>1854</v>
      </c>
      <c r="AA257" s="11" t="n">
        <v>663</v>
      </c>
      <c r="AB257" s="11" t="n">
        <v>1191</v>
      </c>
      <c r="AC257" s="11" t="n">
        <v>0</v>
      </c>
      <c r="AD257" s="11" t="n">
        <v>1939</v>
      </c>
      <c r="AE257" s="11" t="n">
        <v>702</v>
      </c>
      <c r="AF257" s="11" t="n">
        <v>1237</v>
      </c>
      <c r="AG257" s="11" t="n">
        <v>0</v>
      </c>
      <c r="AH257" s="11" t="n">
        <v>0</v>
      </c>
      <c r="AI257" s="11" t="n">
        <v>0</v>
      </c>
      <c r="AJ257" s="11" t="n">
        <v>0</v>
      </c>
      <c r="AK257" s="11" t="n">
        <v>0</v>
      </c>
      <c r="AL257" s="15" t="n">
        <v>1.58</v>
      </c>
      <c r="AM257" s="11" t="n">
        <v>0</v>
      </c>
      <c r="AN257" s="11" t="n">
        <v>0</v>
      </c>
      <c r="AO257" s="11" t="n">
        <v>0</v>
      </c>
      <c r="AP257" s="11" t="n">
        <v>0</v>
      </c>
      <c r="AQ257" s="11" t="n">
        <v>0</v>
      </c>
    </row>
    <row r="258" customFormat="false" ht="16" hidden="false" customHeight="false" outlineLevel="0" collapsed="false">
      <c r="A258" s="11" t="s">
        <v>178</v>
      </c>
      <c r="B258" s="11"/>
      <c r="C258" s="11" t="n">
        <f aca="false">AL258&lt;0.5</f>
        <v>0</v>
      </c>
      <c r="D258" s="12" t="n">
        <f aca="false">COUNTIFS(S:S,S258,C:C,1)&gt;0</f>
        <v>0</v>
      </c>
      <c r="E258" s="12" t="n">
        <f aca="false">IFERROR(INDEX(LOHHLA!H:H,MATCH($S258,LOHHLA!$B:$B,0)),"na")</f>
        <v>0</v>
      </c>
      <c r="F258" s="12" t="n">
        <f aca="false">AND(D258&lt;&gt;E258,E258&lt;&gt;"na")</f>
        <v>0</v>
      </c>
      <c r="G258" s="12"/>
      <c r="H258" s="12"/>
      <c r="I258" s="13" t="str">
        <f aca="false">IFERROR(INDEX(LOHHLA!E:E,MATCH($S258,LOHHLA!$B:$B,0)),"na")</f>
        <v>            2.20</v>
      </c>
      <c r="J258" s="13" t="str">
        <f aca="false">IFERROR(INDEX(LOHHLA!F:F,MATCH($S258,LOHHLA!$B:$B,0)),"na")</f>
        <v>            1.79</v>
      </c>
      <c r="K258" s="14" t="n">
        <f aca="false">INDEX(HMFPurity!B:B,MATCH(A258,HMFPurity!A:A,0))</f>
        <v>0.26</v>
      </c>
      <c r="L258" s="15" t="n">
        <f aca="false">INDEX(HMFPurity!F:F,MATCH(A258,HMFPurity!A:A,0))</f>
        <v>3.9097</v>
      </c>
      <c r="M258" s="15" t="n">
        <f aca="false">IFERROR(INDEX(LOHHLA!I:I,MATCH($S258,LOHHLA!$B:$B,0)),"na")</f>
        <v>3.701134642</v>
      </c>
      <c r="N258" s="14" t="n">
        <f aca="false">IFERROR(INDEX(LOHHLA!J:J,MATCH($S258,LOHHLA!$B:$B,0)),"na")</f>
        <v>0.26</v>
      </c>
      <c r="O258" s="16" t="n">
        <f aca="false">COUNTIFS(A:A,A258,W:W,0)</f>
        <v>0</v>
      </c>
      <c r="P258" s="16" t="str">
        <f aca="false">INDEX(LilacQC!D:D,MATCH(A258,LilacQC!C:C,0))</f>
        <v>PASS</v>
      </c>
      <c r="Q258" s="16"/>
      <c r="R258" s="16"/>
      <c r="S258" s="17" t="str">
        <f aca="false">A258&amp;MID(X258,1,1)</f>
        <v>CRUK0043_SU_T1-R1C</v>
      </c>
      <c r="T258" s="17" t="str">
        <f aca="false">IFERROR(IF(RIGHT(X258,1)="1",INDEX(LOHHLA!C:C,MATCH(S258,LOHHLA!B:B,0)),INDEX(LOHHLA!D:D,MATCH(S258,LOHHLA!B:B,0))),"HOM")</f>
        <v>hla_c_06_02_01_01</v>
      </c>
      <c r="U258" s="17" t="str">
        <f aca="false">IF(T258="HOM","HOM",UPPER(MID(T258,5,1))&amp;"*"&amp;MID(T258,7,2)&amp;":"&amp;MID(T258,10,2))</f>
        <v>C*06:02</v>
      </c>
      <c r="V258" s="17" t="s">
        <v>84</v>
      </c>
      <c r="W258" s="17" t="n">
        <f aca="false">U258=V258</f>
        <v>1</v>
      </c>
      <c r="X258" s="16" t="s">
        <v>52</v>
      </c>
      <c r="Y258" s="11" t="s">
        <v>84</v>
      </c>
      <c r="Z258" s="11" t="n">
        <v>1790</v>
      </c>
      <c r="AA258" s="11" t="n">
        <v>598</v>
      </c>
      <c r="AB258" s="11" t="n">
        <v>1192</v>
      </c>
      <c r="AC258" s="11" t="n">
        <v>0</v>
      </c>
      <c r="AD258" s="11" t="n">
        <v>1949</v>
      </c>
      <c r="AE258" s="11" t="n">
        <v>668</v>
      </c>
      <c r="AF258" s="11" t="n">
        <v>1281</v>
      </c>
      <c r="AG258" s="11" t="n">
        <v>0</v>
      </c>
      <c r="AH258" s="11" t="n">
        <v>0</v>
      </c>
      <c r="AI258" s="11" t="n">
        <v>0</v>
      </c>
      <c r="AJ258" s="11" t="n">
        <v>0</v>
      </c>
      <c r="AK258" s="11" t="n">
        <v>0</v>
      </c>
      <c r="AL258" s="15" t="n">
        <v>2.28</v>
      </c>
      <c r="AM258" s="11" t="n">
        <v>0</v>
      </c>
      <c r="AN258" s="11" t="n">
        <v>0</v>
      </c>
      <c r="AO258" s="11" t="n">
        <v>0</v>
      </c>
      <c r="AP258" s="11" t="n">
        <v>0</v>
      </c>
      <c r="AQ258" s="11" t="n">
        <v>0</v>
      </c>
    </row>
    <row r="259" customFormat="false" ht="16" hidden="false" customHeight="false" outlineLevel="0" collapsed="false">
      <c r="A259" s="11" t="s">
        <v>178</v>
      </c>
      <c r="B259" s="11"/>
      <c r="C259" s="11" t="n">
        <f aca="false">AL259&lt;0.5</f>
        <v>0</v>
      </c>
      <c r="D259" s="12" t="n">
        <f aca="false">COUNTIFS(S:S,S259,C:C,1)&gt;0</f>
        <v>0</v>
      </c>
      <c r="E259" s="12" t="n">
        <f aca="false">IFERROR(INDEX(LOHHLA!H:H,MATCH($S259,LOHHLA!$B:$B,0)),"na")</f>
        <v>0</v>
      </c>
      <c r="F259" s="12" t="n">
        <f aca="false">AND(D259&lt;&gt;E259,E259&lt;&gt;"na")</f>
        <v>0</v>
      </c>
      <c r="G259" s="12"/>
      <c r="H259" s="12"/>
      <c r="I259" s="13" t="str">
        <f aca="false">IFERROR(INDEX(LOHHLA!E:E,MATCH($S259,LOHHLA!$B:$B,0)),"na")</f>
        <v>            2.20</v>
      </c>
      <c r="J259" s="13" t="str">
        <f aca="false">IFERROR(INDEX(LOHHLA!F:F,MATCH($S259,LOHHLA!$B:$B,0)),"na")</f>
        <v>            1.79</v>
      </c>
      <c r="K259" s="14" t="n">
        <f aca="false">INDEX(HMFPurity!B:B,MATCH(A259,HMFPurity!A:A,0))</f>
        <v>0.26</v>
      </c>
      <c r="L259" s="15" t="n">
        <f aca="false">INDEX(HMFPurity!F:F,MATCH(A259,HMFPurity!A:A,0))</f>
        <v>3.9097</v>
      </c>
      <c r="M259" s="15" t="n">
        <f aca="false">IFERROR(INDEX(LOHHLA!I:I,MATCH($S259,LOHHLA!$B:$B,0)),"na")</f>
        <v>3.701134642</v>
      </c>
      <c r="N259" s="14" t="n">
        <f aca="false">IFERROR(INDEX(LOHHLA!J:J,MATCH($S259,LOHHLA!$B:$B,0)),"na")</f>
        <v>0.26</v>
      </c>
      <c r="O259" s="16" t="n">
        <f aca="false">COUNTIFS(A:A,A259,W:W,0)</f>
        <v>0</v>
      </c>
      <c r="P259" s="16" t="str">
        <f aca="false">INDEX(LilacQC!D:D,MATCH(A259,LilacQC!C:C,0))</f>
        <v>PASS</v>
      </c>
      <c r="Q259" s="16"/>
      <c r="R259" s="16"/>
      <c r="S259" s="17" t="str">
        <f aca="false">A259&amp;MID(X259,1,1)</f>
        <v>CRUK0043_SU_T1-R1C</v>
      </c>
      <c r="T259" s="17" t="str">
        <f aca="false">IFERROR(IF(RIGHT(X259,1)="1",INDEX(LOHHLA!C:C,MATCH(S259,LOHHLA!B:B,0)),INDEX(LOHHLA!D:D,MATCH(S259,LOHHLA!B:B,0))),"HOM")</f>
        <v>hla_c_08_02_01</v>
      </c>
      <c r="U259" s="17" t="str">
        <f aca="false">IF(T259="HOM","HOM",UPPER(MID(T259,5,1))&amp;"*"&amp;MID(T259,7,2)&amp;":"&amp;MID(T259,10,2))</f>
        <v>C*08:02</v>
      </c>
      <c r="V259" s="17" t="s">
        <v>78</v>
      </c>
      <c r="W259" s="17" t="n">
        <f aca="false">U259=V259</f>
        <v>1</v>
      </c>
      <c r="X259" s="16" t="s">
        <v>54</v>
      </c>
      <c r="Y259" s="11" t="s">
        <v>78</v>
      </c>
      <c r="Z259" s="11" t="n">
        <v>1788</v>
      </c>
      <c r="AA259" s="11" t="n">
        <v>630</v>
      </c>
      <c r="AB259" s="11" t="n">
        <v>1158</v>
      </c>
      <c r="AC259" s="11" t="n">
        <v>0</v>
      </c>
      <c r="AD259" s="11" t="n">
        <v>1910</v>
      </c>
      <c r="AE259" s="11" t="n">
        <v>647</v>
      </c>
      <c r="AF259" s="11" t="n">
        <v>1263</v>
      </c>
      <c r="AG259" s="11" t="n">
        <v>0</v>
      </c>
      <c r="AH259" s="11" t="n">
        <v>0</v>
      </c>
      <c r="AI259" s="11" t="n">
        <v>0</v>
      </c>
      <c r="AJ259" s="11" t="n">
        <v>0</v>
      </c>
      <c r="AK259" s="11" t="n">
        <v>0</v>
      </c>
      <c r="AL259" s="15" t="n">
        <v>1.58</v>
      </c>
      <c r="AM259" s="11" t="n">
        <v>0</v>
      </c>
      <c r="AN259" s="11" t="n">
        <v>0</v>
      </c>
      <c r="AO259" s="11" t="n">
        <v>0</v>
      </c>
      <c r="AP259" s="11" t="n">
        <v>0</v>
      </c>
      <c r="AQ259" s="11" t="n">
        <v>0</v>
      </c>
    </row>
    <row r="260" customFormat="false" ht="16" hidden="false" customHeight="false" outlineLevel="0" collapsed="false">
      <c r="A260" s="11" t="s">
        <v>179</v>
      </c>
      <c r="B260" s="11"/>
      <c r="C260" s="11" t="n">
        <f aca="false">AL260&lt;0.5</f>
        <v>0</v>
      </c>
      <c r="D260" s="12" t="n">
        <f aca="false">COUNTIFS(S:S,S260,C:C,1)&gt;0</f>
        <v>0</v>
      </c>
      <c r="E260" s="12" t="n">
        <f aca="false">IFERROR(INDEX(LOHHLA!H:H,MATCH($S260,LOHHLA!$B:$B,0)),"na")</f>
        <v>0</v>
      </c>
      <c r="F260" s="12" t="n">
        <f aca="false">AND(D260&lt;&gt;E260,E260&lt;&gt;"na")</f>
        <v>0</v>
      </c>
      <c r="G260" s="12"/>
      <c r="H260" s="12"/>
      <c r="I260" s="13" t="str">
        <f aca="false">IFERROR(INDEX(LOHHLA!E:E,MATCH($S260,LOHHLA!$B:$B,0)),"na")</f>
        <v>            0.40</v>
      </c>
      <c r="J260" s="13" t="str">
        <f aca="false">IFERROR(INDEX(LOHHLA!F:F,MATCH($S260,LOHHLA!$B:$B,0)),"na")</f>
        <v>            1.73</v>
      </c>
      <c r="K260" s="14" t="n">
        <f aca="false">INDEX(HMFPurity!B:B,MATCH(A260,HMFPurity!A:A,0))</f>
        <v>1</v>
      </c>
      <c r="L260" s="15" t="n">
        <f aca="false">INDEX(HMFPurity!F:F,MATCH(A260,HMFPurity!A:A,0))</f>
        <v>2</v>
      </c>
      <c r="M260" s="15" t="n">
        <f aca="false">IFERROR(INDEX(LOHHLA!I:I,MATCH($S260,LOHHLA!$B:$B,0)),"na")</f>
        <v>2.006346806</v>
      </c>
      <c r="N260" s="14" t="n">
        <f aca="false">IFERROR(INDEX(LOHHLA!J:J,MATCH($S260,LOHHLA!$B:$B,0)),"na")</f>
        <v>0.14</v>
      </c>
      <c r="O260" s="16" t="n">
        <f aca="false">COUNTIFS(A:A,A260,W:W,0)</f>
        <v>0</v>
      </c>
      <c r="P260" s="16" t="str">
        <f aca="false">INDEX(LilacQC!D:D,MATCH(A260,LilacQC!C:C,0))</f>
        <v>PASS</v>
      </c>
      <c r="Q260" s="16"/>
      <c r="R260" s="16"/>
      <c r="S260" s="17" t="str">
        <f aca="false">A260&amp;MID(X260,1,1)</f>
        <v>CRUK0044_SU_T1-R1A</v>
      </c>
      <c r="T260" s="17" t="str">
        <f aca="false">IFERROR(IF(RIGHT(X260,1)="1",INDEX(LOHHLA!C:C,MATCH(S260,LOHHLA!B:B,0)),INDEX(LOHHLA!D:D,MATCH(S260,LOHHLA!B:B,0))),"HOM")</f>
        <v>hla_a_02_01_01_01</v>
      </c>
      <c r="U260" s="17" t="str">
        <f aca="false">IF(T260="HOM","HOM",UPPER(MID(T260,5,1))&amp;"*"&amp;MID(T260,7,2)&amp;":"&amp;MID(T260,10,2))</f>
        <v>A*02:01</v>
      </c>
      <c r="V260" s="17" t="s">
        <v>56</v>
      </c>
      <c r="W260" s="17" t="n">
        <f aca="false">U260=V260</f>
        <v>1</v>
      </c>
      <c r="X260" s="16" t="s">
        <v>45</v>
      </c>
      <c r="Y260" s="11" t="s">
        <v>56</v>
      </c>
      <c r="Z260" s="11" t="n">
        <v>2371</v>
      </c>
      <c r="AA260" s="11" t="n">
        <v>1110</v>
      </c>
      <c r="AB260" s="11" t="n">
        <v>1261</v>
      </c>
      <c r="AC260" s="11" t="n">
        <v>0</v>
      </c>
      <c r="AD260" s="11" t="n">
        <v>2214</v>
      </c>
      <c r="AE260" s="11" t="n">
        <v>1015</v>
      </c>
      <c r="AF260" s="11" t="n">
        <v>1199</v>
      </c>
      <c r="AG260" s="11" t="n">
        <v>0</v>
      </c>
      <c r="AH260" s="11" t="n">
        <v>0</v>
      </c>
      <c r="AI260" s="11" t="n">
        <v>0</v>
      </c>
      <c r="AJ260" s="11" t="n">
        <v>0</v>
      </c>
      <c r="AK260" s="11" t="n">
        <v>0</v>
      </c>
      <c r="AL260" s="15" t="n">
        <v>0.93</v>
      </c>
      <c r="AM260" s="11" t="n">
        <v>0</v>
      </c>
      <c r="AN260" s="11" t="n">
        <v>0</v>
      </c>
      <c r="AO260" s="11" t="n">
        <v>0</v>
      </c>
      <c r="AP260" s="11" t="n">
        <v>0</v>
      </c>
      <c r="AQ260" s="11" t="n">
        <v>0</v>
      </c>
    </row>
    <row r="261" customFormat="false" ht="16" hidden="false" customHeight="false" outlineLevel="0" collapsed="false">
      <c r="A261" s="11" t="s">
        <v>179</v>
      </c>
      <c r="B261" s="11"/>
      <c r="C261" s="11" t="n">
        <f aca="false">AL261&lt;0.5</f>
        <v>0</v>
      </c>
      <c r="D261" s="12" t="n">
        <f aca="false">COUNTIFS(S:S,S261,C:C,1)&gt;0</f>
        <v>0</v>
      </c>
      <c r="E261" s="12" t="n">
        <f aca="false">IFERROR(INDEX(LOHHLA!H:H,MATCH($S261,LOHHLA!$B:$B,0)),"na")</f>
        <v>0</v>
      </c>
      <c r="F261" s="12" t="n">
        <f aca="false">AND(D261&lt;&gt;E261,E261&lt;&gt;"na")</f>
        <v>0</v>
      </c>
      <c r="G261" s="12"/>
      <c r="H261" s="12"/>
      <c r="I261" s="13" t="str">
        <f aca="false">IFERROR(INDEX(LOHHLA!E:E,MATCH($S261,LOHHLA!$B:$B,0)),"na")</f>
        <v>            0.40</v>
      </c>
      <c r="J261" s="13" t="str">
        <f aca="false">IFERROR(INDEX(LOHHLA!F:F,MATCH($S261,LOHHLA!$B:$B,0)),"na")</f>
        <v>            1.73</v>
      </c>
      <c r="K261" s="14" t="n">
        <f aca="false">INDEX(HMFPurity!B:B,MATCH(A261,HMFPurity!A:A,0))</f>
        <v>1</v>
      </c>
      <c r="L261" s="15" t="n">
        <f aca="false">INDEX(HMFPurity!F:F,MATCH(A261,HMFPurity!A:A,0))</f>
        <v>2</v>
      </c>
      <c r="M261" s="15" t="n">
        <f aca="false">IFERROR(INDEX(LOHHLA!I:I,MATCH($S261,LOHHLA!$B:$B,0)),"na")</f>
        <v>2.006346806</v>
      </c>
      <c r="N261" s="14" t="n">
        <f aca="false">IFERROR(INDEX(LOHHLA!J:J,MATCH($S261,LOHHLA!$B:$B,0)),"na")</f>
        <v>0.14</v>
      </c>
      <c r="O261" s="16" t="n">
        <f aca="false">COUNTIFS(A:A,A261,W:W,0)</f>
        <v>0</v>
      </c>
      <c r="P261" s="16" t="str">
        <f aca="false">INDEX(LilacQC!D:D,MATCH(A261,LilacQC!C:C,0))</f>
        <v>PASS</v>
      </c>
      <c r="Q261" s="16"/>
      <c r="R261" s="16"/>
      <c r="S261" s="17" t="str">
        <f aca="false">A261&amp;MID(X261,1,1)</f>
        <v>CRUK0044_SU_T1-R1A</v>
      </c>
      <c r="T261" s="17" t="str">
        <f aca="false">IFERROR(IF(RIGHT(X261,1)="1",INDEX(LOHHLA!C:C,MATCH(S261,LOHHLA!B:B,0)),INDEX(LOHHLA!D:D,MATCH(S261,LOHHLA!B:B,0))),"HOM")</f>
        <v>hla_a_24_02_01_01</v>
      </c>
      <c r="U261" s="17" t="str">
        <f aca="false">IF(T261="HOM","HOM",UPPER(MID(T261,5,1))&amp;"*"&amp;MID(T261,7,2)&amp;":"&amp;MID(T261,10,2))</f>
        <v>A*24:02</v>
      </c>
      <c r="V261" s="17" t="s">
        <v>125</v>
      </c>
      <c r="W261" s="17" t="n">
        <f aca="false">U261=V261</f>
        <v>1</v>
      </c>
      <c r="X261" s="16" t="s">
        <v>47</v>
      </c>
      <c r="Y261" s="11" t="s">
        <v>125</v>
      </c>
      <c r="Z261" s="11" t="n">
        <v>2674</v>
      </c>
      <c r="AA261" s="11" t="n">
        <v>1313</v>
      </c>
      <c r="AB261" s="11" t="n">
        <v>1361</v>
      </c>
      <c r="AC261" s="11" t="n">
        <v>0</v>
      </c>
      <c r="AD261" s="11" t="n">
        <v>2742</v>
      </c>
      <c r="AE261" s="11" t="n">
        <v>1462</v>
      </c>
      <c r="AF261" s="11" t="n">
        <v>1280</v>
      </c>
      <c r="AG261" s="11" t="n">
        <v>0</v>
      </c>
      <c r="AH261" s="11" t="n">
        <v>0</v>
      </c>
      <c r="AI261" s="11" t="n">
        <v>0</v>
      </c>
      <c r="AJ261" s="11" t="n">
        <v>0</v>
      </c>
      <c r="AK261" s="11" t="n">
        <v>0</v>
      </c>
      <c r="AL261" s="15" t="n">
        <v>1.06</v>
      </c>
      <c r="AM261" s="11" t="n">
        <v>0</v>
      </c>
      <c r="AN261" s="11" t="n">
        <v>0</v>
      </c>
      <c r="AO261" s="11" t="n">
        <v>0</v>
      </c>
      <c r="AP261" s="11" t="n">
        <v>0</v>
      </c>
      <c r="AQ261" s="11" t="n">
        <v>0</v>
      </c>
    </row>
    <row r="262" customFormat="false" ht="16" hidden="false" customHeight="false" outlineLevel="0" collapsed="false">
      <c r="A262" s="11" t="s">
        <v>179</v>
      </c>
      <c r="B262" s="11"/>
      <c r="C262" s="11" t="n">
        <f aca="false">AL262&lt;0.5</f>
        <v>0</v>
      </c>
      <c r="D262" s="12" t="n">
        <f aca="false">COUNTIFS(S:S,S262,C:C,1)&gt;0</f>
        <v>0</v>
      </c>
      <c r="E262" s="12" t="n">
        <f aca="false">IFERROR(INDEX(LOHHLA!H:H,MATCH($S262,LOHHLA!$B:$B,0)),"na")</f>
        <v>0</v>
      </c>
      <c r="F262" s="12" t="n">
        <f aca="false">AND(D262&lt;&gt;E262,E262&lt;&gt;"na")</f>
        <v>0</v>
      </c>
      <c r="G262" s="12"/>
      <c r="H262" s="12"/>
      <c r="I262" s="13" t="str">
        <f aca="false">IFERROR(INDEX(LOHHLA!E:E,MATCH($S262,LOHHLA!$B:$B,0)),"na")</f>
        <v>            1.46</v>
      </c>
      <c r="J262" s="13" t="str">
        <f aca="false">IFERROR(INDEX(LOHHLA!F:F,MATCH($S262,LOHHLA!$B:$B,0)),"na")</f>
        <v>            0.64</v>
      </c>
      <c r="K262" s="14" t="n">
        <f aca="false">INDEX(HMFPurity!B:B,MATCH(A262,HMFPurity!A:A,0))</f>
        <v>1</v>
      </c>
      <c r="L262" s="15" t="n">
        <f aca="false">INDEX(HMFPurity!F:F,MATCH(A262,HMFPurity!A:A,0))</f>
        <v>2</v>
      </c>
      <c r="M262" s="15" t="n">
        <f aca="false">IFERROR(INDEX(LOHHLA!I:I,MATCH($S262,LOHHLA!$B:$B,0)),"na")</f>
        <v>2.006346806</v>
      </c>
      <c r="N262" s="14" t="n">
        <f aca="false">IFERROR(INDEX(LOHHLA!J:J,MATCH($S262,LOHHLA!$B:$B,0)),"na")</f>
        <v>0.14</v>
      </c>
      <c r="O262" s="16" t="n">
        <f aca="false">COUNTIFS(A:A,A262,W:W,0)</f>
        <v>0</v>
      </c>
      <c r="P262" s="16" t="str">
        <f aca="false">INDEX(LilacQC!D:D,MATCH(A262,LilacQC!C:C,0))</f>
        <v>PASS</v>
      </c>
      <c r="Q262" s="16"/>
      <c r="R262" s="16"/>
      <c r="S262" s="17" t="str">
        <f aca="false">A262&amp;MID(X262,1,1)</f>
        <v>CRUK0044_SU_T1-R1B</v>
      </c>
      <c r="T262" s="17" t="str">
        <f aca="false">IFERROR(IF(RIGHT(X262,1)="1",INDEX(LOHHLA!C:C,MATCH(S262,LOHHLA!B:B,0)),INDEX(LOHHLA!D:D,MATCH(S262,LOHHLA!B:B,0))),"HOM")</f>
        <v>hla_b_07_02_01</v>
      </c>
      <c r="U262" s="17" t="str">
        <f aca="false">IF(T262="HOM","HOM",UPPER(MID(T262,5,1))&amp;"*"&amp;MID(T262,7,2)&amp;":"&amp;MID(T262,10,2))</f>
        <v>B*07:02</v>
      </c>
      <c r="V262" s="17" t="s">
        <v>63</v>
      </c>
      <c r="W262" s="17" t="n">
        <f aca="false">U262=V262</f>
        <v>1</v>
      </c>
      <c r="X262" s="16" t="s">
        <v>49</v>
      </c>
      <c r="Y262" s="11" t="s">
        <v>63</v>
      </c>
      <c r="Z262" s="11" t="n">
        <v>2468</v>
      </c>
      <c r="AA262" s="11" t="n">
        <v>1492</v>
      </c>
      <c r="AB262" s="11" t="n">
        <v>976</v>
      </c>
      <c r="AC262" s="11" t="n">
        <v>0</v>
      </c>
      <c r="AD262" s="11" t="n">
        <v>2470</v>
      </c>
      <c r="AE262" s="11" t="n">
        <v>1543</v>
      </c>
      <c r="AF262" s="11" t="n">
        <v>927</v>
      </c>
      <c r="AG262" s="11" t="n">
        <v>0</v>
      </c>
      <c r="AH262" s="11" t="n">
        <v>0</v>
      </c>
      <c r="AI262" s="11" t="n">
        <v>0</v>
      </c>
      <c r="AJ262" s="11" t="n">
        <v>0</v>
      </c>
      <c r="AK262" s="11" t="n">
        <v>0</v>
      </c>
      <c r="AL262" s="15" t="n">
        <v>0.93</v>
      </c>
      <c r="AM262" s="11" t="n">
        <v>0</v>
      </c>
      <c r="AN262" s="11" t="n">
        <v>0</v>
      </c>
      <c r="AO262" s="11" t="n">
        <v>0</v>
      </c>
      <c r="AP262" s="11" t="n">
        <v>0</v>
      </c>
      <c r="AQ262" s="11" t="n">
        <v>0</v>
      </c>
    </row>
    <row r="263" customFormat="false" ht="16" hidden="false" customHeight="false" outlineLevel="0" collapsed="false">
      <c r="A263" s="11" t="s">
        <v>179</v>
      </c>
      <c r="B263" s="11"/>
      <c r="C263" s="11" t="n">
        <f aca="false">AL263&lt;0.5</f>
        <v>0</v>
      </c>
      <c r="D263" s="12" t="n">
        <f aca="false">COUNTIFS(S:S,S263,C:C,1)&gt;0</f>
        <v>0</v>
      </c>
      <c r="E263" s="12" t="n">
        <f aca="false">IFERROR(INDEX(LOHHLA!H:H,MATCH($S263,LOHHLA!$B:$B,0)),"na")</f>
        <v>0</v>
      </c>
      <c r="F263" s="12" t="n">
        <f aca="false">AND(D263&lt;&gt;E263,E263&lt;&gt;"na")</f>
        <v>0</v>
      </c>
      <c r="G263" s="12"/>
      <c r="H263" s="12"/>
      <c r="I263" s="13" t="str">
        <f aca="false">IFERROR(INDEX(LOHHLA!E:E,MATCH($S263,LOHHLA!$B:$B,0)),"na")</f>
        <v>            1.46</v>
      </c>
      <c r="J263" s="13" t="str">
        <f aca="false">IFERROR(INDEX(LOHHLA!F:F,MATCH($S263,LOHHLA!$B:$B,0)),"na")</f>
        <v>            0.64</v>
      </c>
      <c r="K263" s="14" t="n">
        <f aca="false">INDEX(HMFPurity!B:B,MATCH(A263,HMFPurity!A:A,0))</f>
        <v>1</v>
      </c>
      <c r="L263" s="15" t="n">
        <f aca="false">INDEX(HMFPurity!F:F,MATCH(A263,HMFPurity!A:A,0))</f>
        <v>2</v>
      </c>
      <c r="M263" s="15" t="n">
        <f aca="false">IFERROR(INDEX(LOHHLA!I:I,MATCH($S263,LOHHLA!$B:$B,0)),"na")</f>
        <v>2.006346806</v>
      </c>
      <c r="N263" s="14" t="n">
        <f aca="false">IFERROR(INDEX(LOHHLA!J:J,MATCH($S263,LOHHLA!$B:$B,0)),"na")</f>
        <v>0.14</v>
      </c>
      <c r="O263" s="16" t="n">
        <f aca="false">COUNTIFS(A:A,A263,W:W,0)</f>
        <v>0</v>
      </c>
      <c r="P263" s="16" t="str">
        <f aca="false">INDEX(LilacQC!D:D,MATCH(A263,LilacQC!C:C,0))</f>
        <v>PASS</v>
      </c>
      <c r="Q263" s="16"/>
      <c r="R263" s="16"/>
      <c r="S263" s="17" t="str">
        <f aca="false">A263&amp;MID(X263,1,1)</f>
        <v>CRUK0044_SU_T1-R1B</v>
      </c>
      <c r="T263" s="17" t="str">
        <f aca="false">IFERROR(IF(RIGHT(X263,1)="1",INDEX(LOHHLA!C:C,MATCH(S263,LOHHLA!B:B,0)),INDEX(LOHHLA!D:D,MATCH(S263,LOHHLA!B:B,0))),"HOM")</f>
        <v>hla_b_15_18_01</v>
      </c>
      <c r="U263" s="17" t="str">
        <f aca="false">IF(T263="HOM","HOM",UPPER(MID(T263,5,1))&amp;"*"&amp;MID(T263,7,2)&amp;":"&amp;MID(T263,10,2))</f>
        <v>B*15:18</v>
      </c>
      <c r="V263" s="17" t="s">
        <v>180</v>
      </c>
      <c r="W263" s="17" t="n">
        <f aca="false">U263=V263</f>
        <v>1</v>
      </c>
      <c r="X263" s="16" t="s">
        <v>51</v>
      </c>
      <c r="Y263" s="11" t="s">
        <v>180</v>
      </c>
      <c r="Z263" s="11" t="n">
        <v>2260</v>
      </c>
      <c r="AA263" s="11" t="n">
        <v>1242</v>
      </c>
      <c r="AB263" s="11" t="n">
        <v>1018</v>
      </c>
      <c r="AC263" s="11" t="n">
        <v>0</v>
      </c>
      <c r="AD263" s="11" t="n">
        <v>2310</v>
      </c>
      <c r="AE263" s="11" t="n">
        <v>1337</v>
      </c>
      <c r="AF263" s="11" t="n">
        <v>973</v>
      </c>
      <c r="AG263" s="11" t="n">
        <v>0</v>
      </c>
      <c r="AH263" s="11" t="n">
        <v>0</v>
      </c>
      <c r="AI263" s="11" t="n">
        <v>0</v>
      </c>
      <c r="AJ263" s="11" t="n">
        <v>0</v>
      </c>
      <c r="AK263" s="11" t="n">
        <v>0</v>
      </c>
      <c r="AL263" s="15" t="n">
        <v>1.06</v>
      </c>
      <c r="AM263" s="11" t="n">
        <v>0</v>
      </c>
      <c r="AN263" s="11" t="n">
        <v>0</v>
      </c>
      <c r="AO263" s="11" t="n">
        <v>0</v>
      </c>
      <c r="AP263" s="11" t="n">
        <v>0</v>
      </c>
      <c r="AQ263" s="11" t="n">
        <v>0</v>
      </c>
    </row>
    <row r="264" customFormat="false" ht="16" hidden="false" customHeight="false" outlineLevel="0" collapsed="false">
      <c r="A264" s="11" t="s">
        <v>179</v>
      </c>
      <c r="B264" s="11"/>
      <c r="C264" s="11" t="n">
        <f aca="false">AL264&lt;0.5</f>
        <v>0</v>
      </c>
      <c r="D264" s="12" t="n">
        <f aca="false">COUNTIFS(S:S,S264,C:C,1)&gt;0</f>
        <v>0</v>
      </c>
      <c r="E264" s="12" t="n">
        <f aca="false">IFERROR(INDEX(LOHHLA!H:H,MATCH($S264,LOHHLA!$B:$B,0)),"na")</f>
        <v>0</v>
      </c>
      <c r="F264" s="12" t="n">
        <f aca="false">AND(D264&lt;&gt;E264,E264&lt;&gt;"na")</f>
        <v>0</v>
      </c>
      <c r="G264" s="12"/>
      <c r="H264" s="12"/>
      <c r="I264" s="13" t="str">
        <f aca="false">IFERROR(INDEX(LOHHLA!E:E,MATCH($S264,LOHHLA!$B:$B,0)),"na")</f>
        <v>            0.84</v>
      </c>
      <c r="J264" s="13" t="str">
        <f aca="false">IFERROR(INDEX(LOHHLA!F:F,MATCH($S264,LOHHLA!$B:$B,0)),"na")</f>
        <v>            1.31</v>
      </c>
      <c r="K264" s="14" t="n">
        <f aca="false">INDEX(HMFPurity!B:B,MATCH(A264,HMFPurity!A:A,0))</f>
        <v>1</v>
      </c>
      <c r="L264" s="15" t="n">
        <f aca="false">INDEX(HMFPurity!F:F,MATCH(A264,HMFPurity!A:A,0))</f>
        <v>2</v>
      </c>
      <c r="M264" s="15" t="n">
        <f aca="false">IFERROR(INDEX(LOHHLA!I:I,MATCH($S264,LOHHLA!$B:$B,0)),"na")</f>
        <v>2.006346806</v>
      </c>
      <c r="N264" s="14" t="n">
        <f aca="false">IFERROR(INDEX(LOHHLA!J:J,MATCH($S264,LOHHLA!$B:$B,0)),"na")</f>
        <v>0.14</v>
      </c>
      <c r="O264" s="16" t="n">
        <f aca="false">COUNTIFS(A:A,A264,W:W,0)</f>
        <v>0</v>
      </c>
      <c r="P264" s="16" t="str">
        <f aca="false">INDEX(LilacQC!D:D,MATCH(A264,LilacQC!C:C,0))</f>
        <v>PASS</v>
      </c>
      <c r="Q264" s="16"/>
      <c r="R264" s="16"/>
      <c r="S264" s="17" t="str">
        <f aca="false">A264&amp;MID(X264,1,1)</f>
        <v>CRUK0044_SU_T1-R1C</v>
      </c>
      <c r="T264" s="17" t="str">
        <f aca="false">IFERROR(IF(RIGHT(X264,1)="1",INDEX(LOHHLA!C:C,MATCH(S264,LOHHLA!B:B,0)),INDEX(LOHHLA!D:D,MATCH(S264,LOHHLA!B:B,0))),"HOM")</f>
        <v>hla_c_07_02_01_03</v>
      </c>
      <c r="U264" s="17" t="str">
        <f aca="false">IF(T264="HOM","HOM",UPPER(MID(T264,5,1))&amp;"*"&amp;MID(T264,7,2)&amp;":"&amp;MID(T264,10,2))</f>
        <v>C*07:02</v>
      </c>
      <c r="V264" s="17" t="s">
        <v>66</v>
      </c>
      <c r="W264" s="17" t="n">
        <f aca="false">U264=V264</f>
        <v>1</v>
      </c>
      <c r="X264" s="16" t="s">
        <v>52</v>
      </c>
      <c r="Y264" s="11" t="s">
        <v>66</v>
      </c>
      <c r="Z264" s="11" t="n">
        <v>2539</v>
      </c>
      <c r="AA264" s="11" t="n">
        <v>266</v>
      </c>
      <c r="AB264" s="11" t="n">
        <v>2273</v>
      </c>
      <c r="AC264" s="11" t="n">
        <v>0</v>
      </c>
      <c r="AD264" s="11" t="n">
        <v>2501</v>
      </c>
      <c r="AE264" s="11" t="n">
        <v>271</v>
      </c>
      <c r="AF264" s="11" t="n">
        <v>2230</v>
      </c>
      <c r="AG264" s="11" t="n">
        <v>0</v>
      </c>
      <c r="AH264" s="11" t="n">
        <v>0</v>
      </c>
      <c r="AI264" s="11" t="n">
        <v>0</v>
      </c>
      <c r="AJ264" s="11" t="n">
        <v>0</v>
      </c>
      <c r="AK264" s="11" t="n">
        <v>0</v>
      </c>
      <c r="AL264" s="15" t="n">
        <v>0.93</v>
      </c>
      <c r="AM264" s="11" t="n">
        <v>0</v>
      </c>
      <c r="AN264" s="11" t="n">
        <v>0</v>
      </c>
      <c r="AO264" s="11" t="n">
        <v>0</v>
      </c>
      <c r="AP264" s="11" t="n">
        <v>0</v>
      </c>
      <c r="AQ264" s="11" t="n">
        <v>0</v>
      </c>
    </row>
    <row r="265" customFormat="false" ht="16" hidden="false" customHeight="false" outlineLevel="0" collapsed="false">
      <c r="A265" s="11" t="s">
        <v>179</v>
      </c>
      <c r="B265" s="11"/>
      <c r="C265" s="11" t="n">
        <f aca="false">AL265&lt;0.5</f>
        <v>0</v>
      </c>
      <c r="D265" s="12" t="n">
        <f aca="false">COUNTIFS(S:S,S265,C:C,1)&gt;0</f>
        <v>0</v>
      </c>
      <c r="E265" s="12" t="n">
        <f aca="false">IFERROR(INDEX(LOHHLA!H:H,MATCH($S265,LOHHLA!$B:$B,0)),"na")</f>
        <v>0</v>
      </c>
      <c r="F265" s="12" t="n">
        <f aca="false">AND(D265&lt;&gt;E265,E265&lt;&gt;"na")</f>
        <v>0</v>
      </c>
      <c r="G265" s="12"/>
      <c r="H265" s="12"/>
      <c r="I265" s="13" t="str">
        <f aca="false">IFERROR(INDEX(LOHHLA!E:E,MATCH($S265,LOHHLA!$B:$B,0)),"na")</f>
        <v>            0.84</v>
      </c>
      <c r="J265" s="13" t="str">
        <f aca="false">IFERROR(INDEX(LOHHLA!F:F,MATCH($S265,LOHHLA!$B:$B,0)),"na")</f>
        <v>            1.31</v>
      </c>
      <c r="K265" s="14" t="n">
        <f aca="false">INDEX(HMFPurity!B:B,MATCH(A265,HMFPurity!A:A,0))</f>
        <v>1</v>
      </c>
      <c r="L265" s="15" t="n">
        <f aca="false">INDEX(HMFPurity!F:F,MATCH(A265,HMFPurity!A:A,0))</f>
        <v>2</v>
      </c>
      <c r="M265" s="15" t="n">
        <f aca="false">IFERROR(INDEX(LOHHLA!I:I,MATCH($S265,LOHHLA!$B:$B,0)),"na")</f>
        <v>2.006346806</v>
      </c>
      <c r="N265" s="14" t="n">
        <f aca="false">IFERROR(INDEX(LOHHLA!J:J,MATCH($S265,LOHHLA!$B:$B,0)),"na")</f>
        <v>0.14</v>
      </c>
      <c r="O265" s="16" t="n">
        <f aca="false">COUNTIFS(A:A,A265,W:W,0)</f>
        <v>0</v>
      </c>
      <c r="P265" s="16" t="str">
        <f aca="false">INDEX(LilacQC!D:D,MATCH(A265,LilacQC!C:C,0))</f>
        <v>PASS</v>
      </c>
      <c r="Q265" s="16"/>
      <c r="R265" s="16"/>
      <c r="S265" s="17" t="str">
        <f aca="false">A265&amp;MID(X265,1,1)</f>
        <v>CRUK0044_SU_T1-R1C</v>
      </c>
      <c r="T265" s="17" t="str">
        <f aca="false">IFERROR(IF(RIGHT(X265,1)="1",INDEX(LOHHLA!C:C,MATCH(S265,LOHHLA!B:B,0)),INDEX(LOHHLA!D:D,MATCH(S265,LOHHLA!B:B,0))),"HOM")</f>
        <v>hla_c_07_04_01</v>
      </c>
      <c r="U265" s="17" t="str">
        <f aca="false">IF(T265="HOM","HOM",UPPER(MID(T265,5,1))&amp;"*"&amp;MID(T265,7,2)&amp;":"&amp;MID(T265,10,2))</f>
        <v>C*07:04</v>
      </c>
      <c r="V265" s="17" t="s">
        <v>94</v>
      </c>
      <c r="W265" s="17" t="n">
        <f aca="false">U265=V265</f>
        <v>1</v>
      </c>
      <c r="X265" s="16" t="s">
        <v>54</v>
      </c>
      <c r="Y265" s="11" t="s">
        <v>94</v>
      </c>
      <c r="Z265" s="11" t="n">
        <v>2553</v>
      </c>
      <c r="AA265" s="11" t="n">
        <v>311</v>
      </c>
      <c r="AB265" s="11" t="n">
        <v>2242</v>
      </c>
      <c r="AC265" s="11" t="n">
        <v>0</v>
      </c>
      <c r="AD265" s="11" t="n">
        <v>2527</v>
      </c>
      <c r="AE265" s="11" t="n">
        <v>330</v>
      </c>
      <c r="AF265" s="11" t="n">
        <v>2197</v>
      </c>
      <c r="AG265" s="11" t="n">
        <v>0</v>
      </c>
      <c r="AH265" s="11" t="n">
        <v>0</v>
      </c>
      <c r="AI265" s="11" t="n">
        <v>0</v>
      </c>
      <c r="AJ265" s="11" t="n">
        <v>0</v>
      </c>
      <c r="AK265" s="11" t="n">
        <v>0</v>
      </c>
      <c r="AL265" s="15" t="n">
        <v>1.06</v>
      </c>
      <c r="AM265" s="11" t="n">
        <v>0</v>
      </c>
      <c r="AN265" s="11" t="n">
        <v>0</v>
      </c>
      <c r="AO265" s="11" t="n">
        <v>0</v>
      </c>
      <c r="AP265" s="11" t="n">
        <v>0</v>
      </c>
      <c r="AQ265" s="11" t="n">
        <v>0</v>
      </c>
    </row>
    <row r="266" customFormat="false" ht="16" hidden="false" customHeight="false" outlineLevel="0" collapsed="false">
      <c r="A266" s="11" t="s">
        <v>181</v>
      </c>
      <c r="B266" s="11"/>
      <c r="C266" s="11" t="n">
        <f aca="false">AL266&lt;0.5</f>
        <v>0</v>
      </c>
      <c r="D266" s="12" t="n">
        <f aca="false">COUNTIFS(S:S,S266,C:C,1)&gt;0</f>
        <v>0</v>
      </c>
      <c r="E266" s="12" t="n">
        <f aca="false">IFERROR(INDEX(LOHHLA!H:H,MATCH($S266,LOHHLA!$B:$B,0)),"na")</f>
        <v>0</v>
      </c>
      <c r="F266" s="12" t="n">
        <f aca="false">AND(D266&lt;&gt;E266,E266&lt;&gt;"na")</f>
        <v>0</v>
      </c>
      <c r="G266" s="12"/>
      <c r="H266" s="12"/>
      <c r="I266" s="13" t="str">
        <f aca="false">IFERROR(INDEX(LOHHLA!E:E,MATCH($S266,LOHHLA!$B:$B,0)),"na")</f>
        <v>            1.00</v>
      </c>
      <c r="J266" s="13" t="str">
        <f aca="false">IFERROR(INDEX(LOHHLA!F:F,MATCH($S266,LOHHLA!$B:$B,0)),"na")</f>
        <v>            2.04</v>
      </c>
      <c r="K266" s="14" t="n">
        <f aca="false">INDEX(HMFPurity!B:B,MATCH(A266,HMFPurity!A:A,0))</f>
        <v>0.22</v>
      </c>
      <c r="L266" s="15" t="n">
        <f aca="false">INDEX(HMFPurity!F:F,MATCH(A266,HMFPurity!A:A,0))</f>
        <v>3.4</v>
      </c>
      <c r="M266" s="15" t="n">
        <f aca="false">IFERROR(INDEX(LOHHLA!I:I,MATCH($S266,LOHHLA!$B:$B,0)),"na")</f>
        <v>3.670197348</v>
      </c>
      <c r="N266" s="14" t="n">
        <f aca="false">IFERROR(INDEX(LOHHLA!J:J,MATCH($S266,LOHHLA!$B:$B,0)),"na")</f>
        <v>0.2</v>
      </c>
      <c r="O266" s="16" t="n">
        <f aca="false">COUNTIFS(A:A,A266,W:W,0)</f>
        <v>0</v>
      </c>
      <c r="P266" s="16" t="str">
        <f aca="false">INDEX(LilacQC!D:D,MATCH(A266,LilacQC!C:C,0))</f>
        <v>PASS</v>
      </c>
      <c r="Q266" s="16"/>
      <c r="R266" s="16"/>
      <c r="S266" s="17" t="str">
        <f aca="false">A266&amp;MID(X266,1,1)</f>
        <v>CRUK0045_SU_T1-R1A</v>
      </c>
      <c r="T266" s="17" t="str">
        <f aca="false">IFERROR(IF(RIGHT(X266,1)="1",INDEX(LOHHLA!C:C,MATCH(S266,LOHHLA!B:B,0)),INDEX(LOHHLA!D:D,MATCH(S266,LOHHLA!B:B,0))),"HOM")</f>
        <v>hla_a_11_01_01</v>
      </c>
      <c r="U266" s="17" t="str">
        <f aca="false">IF(T266="HOM","HOM",UPPER(MID(T266,5,1))&amp;"*"&amp;MID(T266,7,2)&amp;":"&amp;MID(T266,10,2))</f>
        <v>A*11:01</v>
      </c>
      <c r="V266" s="17" t="s">
        <v>90</v>
      </c>
      <c r="W266" s="17" t="n">
        <f aca="false">U266=V266</f>
        <v>1</v>
      </c>
      <c r="X266" s="16" t="s">
        <v>45</v>
      </c>
      <c r="Y266" s="11" t="s">
        <v>90</v>
      </c>
      <c r="Z266" s="11" t="n">
        <v>1666</v>
      </c>
      <c r="AA266" s="11" t="n">
        <v>405</v>
      </c>
      <c r="AB266" s="11" t="n">
        <v>1261</v>
      </c>
      <c r="AC266" s="11" t="n">
        <v>0</v>
      </c>
      <c r="AD266" s="11" t="n">
        <v>4073</v>
      </c>
      <c r="AE266" s="11" t="n">
        <v>797</v>
      </c>
      <c r="AF266" s="11" t="n">
        <v>3276</v>
      </c>
      <c r="AG266" s="11" t="n">
        <v>0</v>
      </c>
      <c r="AH266" s="11" t="n">
        <v>0</v>
      </c>
      <c r="AI266" s="11" t="n">
        <v>0</v>
      </c>
      <c r="AJ266" s="11" t="n">
        <v>0</v>
      </c>
      <c r="AK266" s="11" t="n">
        <v>0</v>
      </c>
      <c r="AL266" s="15" t="n">
        <v>1.14</v>
      </c>
      <c r="AM266" s="11" t="n">
        <v>0</v>
      </c>
      <c r="AN266" s="11" t="n">
        <v>0</v>
      </c>
      <c r="AO266" s="11" t="n">
        <v>0</v>
      </c>
      <c r="AP266" s="11" t="n">
        <v>0</v>
      </c>
      <c r="AQ266" s="11" t="n">
        <v>0</v>
      </c>
    </row>
    <row r="267" customFormat="false" ht="16" hidden="false" customHeight="false" outlineLevel="0" collapsed="false">
      <c r="A267" s="11" t="s">
        <v>181</v>
      </c>
      <c r="B267" s="11"/>
      <c r="C267" s="11" t="n">
        <f aca="false">AL267&lt;0.5</f>
        <v>0</v>
      </c>
      <c r="D267" s="12" t="n">
        <f aca="false">COUNTIFS(S:S,S267,C:C,1)&gt;0</f>
        <v>0</v>
      </c>
      <c r="E267" s="12" t="n">
        <f aca="false">IFERROR(INDEX(LOHHLA!H:H,MATCH($S267,LOHHLA!$B:$B,0)),"na")</f>
        <v>0</v>
      </c>
      <c r="F267" s="12" t="n">
        <f aca="false">AND(D267&lt;&gt;E267,E267&lt;&gt;"na")</f>
        <v>0</v>
      </c>
      <c r="G267" s="12"/>
      <c r="H267" s="12"/>
      <c r="I267" s="13" t="str">
        <f aca="false">IFERROR(INDEX(LOHHLA!E:E,MATCH($S267,LOHHLA!$B:$B,0)),"na")</f>
        <v>            1.00</v>
      </c>
      <c r="J267" s="13" t="str">
        <f aca="false">IFERROR(INDEX(LOHHLA!F:F,MATCH($S267,LOHHLA!$B:$B,0)),"na")</f>
        <v>            2.04</v>
      </c>
      <c r="K267" s="14" t="n">
        <f aca="false">INDEX(HMFPurity!B:B,MATCH(A267,HMFPurity!A:A,0))</f>
        <v>0.22</v>
      </c>
      <c r="L267" s="15" t="n">
        <f aca="false">INDEX(HMFPurity!F:F,MATCH(A267,HMFPurity!A:A,0))</f>
        <v>3.4</v>
      </c>
      <c r="M267" s="15" t="n">
        <f aca="false">IFERROR(INDEX(LOHHLA!I:I,MATCH($S267,LOHHLA!$B:$B,0)),"na")</f>
        <v>3.670197348</v>
      </c>
      <c r="N267" s="14" t="n">
        <f aca="false">IFERROR(INDEX(LOHHLA!J:J,MATCH($S267,LOHHLA!$B:$B,0)),"na")</f>
        <v>0.2</v>
      </c>
      <c r="O267" s="16" t="n">
        <f aca="false">COUNTIFS(A:A,A267,W:W,0)</f>
        <v>0</v>
      </c>
      <c r="P267" s="16" t="str">
        <f aca="false">INDEX(LilacQC!D:D,MATCH(A267,LilacQC!C:C,0))</f>
        <v>PASS</v>
      </c>
      <c r="Q267" s="16"/>
      <c r="R267" s="16"/>
      <c r="S267" s="17" t="str">
        <f aca="false">A267&amp;MID(X267,1,1)</f>
        <v>CRUK0045_SU_T1-R1A</v>
      </c>
      <c r="T267" s="17" t="str">
        <f aca="false">IFERROR(IF(RIGHT(X267,1)="1",INDEX(LOHHLA!C:C,MATCH(S267,LOHHLA!B:B,0)),INDEX(LOHHLA!D:D,MATCH(S267,LOHHLA!B:B,0))),"HOM")</f>
        <v>hla_a_30_01_01</v>
      </c>
      <c r="U267" s="17" t="str">
        <f aca="false">IF(T267="HOM","HOM",UPPER(MID(T267,5,1))&amp;"*"&amp;MID(T267,7,2)&amp;":"&amp;MID(T267,10,2))</f>
        <v>A*30:01</v>
      </c>
      <c r="V267" s="17" t="s">
        <v>182</v>
      </c>
      <c r="W267" s="17" t="n">
        <f aca="false">U267=V267</f>
        <v>1</v>
      </c>
      <c r="X267" s="16" t="s">
        <v>47</v>
      </c>
      <c r="Y267" s="11" t="s">
        <v>182</v>
      </c>
      <c r="Z267" s="11" t="n">
        <v>1567</v>
      </c>
      <c r="AA267" s="11" t="n">
        <v>305</v>
      </c>
      <c r="AB267" s="11" t="n">
        <v>1262</v>
      </c>
      <c r="AC267" s="11" t="n">
        <v>0</v>
      </c>
      <c r="AD267" s="11" t="n">
        <v>4125</v>
      </c>
      <c r="AE267" s="11" t="n">
        <v>859</v>
      </c>
      <c r="AF267" s="11" t="n">
        <v>3266</v>
      </c>
      <c r="AG267" s="11" t="n">
        <v>0</v>
      </c>
      <c r="AH267" s="11" t="n">
        <v>0</v>
      </c>
      <c r="AI267" s="11" t="n">
        <v>0</v>
      </c>
      <c r="AJ267" s="11" t="n">
        <v>0</v>
      </c>
      <c r="AK267" s="11" t="n">
        <v>0</v>
      </c>
      <c r="AL267" s="15" t="n">
        <v>2.06</v>
      </c>
      <c r="AM267" s="11" t="n">
        <v>0</v>
      </c>
      <c r="AN267" s="11" t="n">
        <v>0</v>
      </c>
      <c r="AO267" s="11" t="n">
        <v>0</v>
      </c>
      <c r="AP267" s="11" t="n">
        <v>0</v>
      </c>
      <c r="AQ267" s="11" t="n">
        <v>0</v>
      </c>
    </row>
    <row r="268" customFormat="false" ht="16" hidden="false" customHeight="false" outlineLevel="0" collapsed="false">
      <c r="A268" s="11" t="s">
        <v>181</v>
      </c>
      <c r="B268" s="11"/>
      <c r="C268" s="11" t="n">
        <f aca="false">AL268&lt;0.5</f>
        <v>0</v>
      </c>
      <c r="D268" s="12" t="n">
        <f aca="false">COUNTIFS(S:S,S268,C:C,1)&gt;0</f>
        <v>0</v>
      </c>
      <c r="E268" s="12" t="n">
        <f aca="false">IFERROR(INDEX(LOHHLA!H:H,MATCH($S268,LOHHLA!$B:$B,0)),"na")</f>
        <v>0</v>
      </c>
      <c r="F268" s="12" t="n">
        <f aca="false">AND(D268&lt;&gt;E268,E268&lt;&gt;"na")</f>
        <v>0</v>
      </c>
      <c r="G268" s="12"/>
      <c r="H268" s="12"/>
      <c r="I268" s="13" t="str">
        <f aca="false">IFERROR(INDEX(LOHHLA!E:E,MATCH($S268,LOHHLA!$B:$B,0)),"na")</f>
        <v>            2.11</v>
      </c>
      <c r="J268" s="13" t="str">
        <f aca="false">IFERROR(INDEX(LOHHLA!F:F,MATCH($S268,LOHHLA!$B:$B,0)),"na")</f>
        <v>            2.13</v>
      </c>
      <c r="K268" s="14" t="n">
        <f aca="false">INDEX(HMFPurity!B:B,MATCH(A268,HMFPurity!A:A,0))</f>
        <v>0.22</v>
      </c>
      <c r="L268" s="15" t="n">
        <f aca="false">INDEX(HMFPurity!F:F,MATCH(A268,HMFPurity!A:A,0))</f>
        <v>3.4</v>
      </c>
      <c r="M268" s="15" t="n">
        <f aca="false">IFERROR(INDEX(LOHHLA!I:I,MATCH($S268,LOHHLA!$B:$B,0)),"na")</f>
        <v>3.670197348</v>
      </c>
      <c r="N268" s="14" t="n">
        <f aca="false">IFERROR(INDEX(LOHHLA!J:J,MATCH($S268,LOHHLA!$B:$B,0)),"na")</f>
        <v>0.2</v>
      </c>
      <c r="O268" s="16" t="n">
        <f aca="false">COUNTIFS(A:A,A268,W:W,0)</f>
        <v>0</v>
      </c>
      <c r="P268" s="16" t="str">
        <f aca="false">INDEX(LilacQC!D:D,MATCH(A268,LilacQC!C:C,0))</f>
        <v>PASS</v>
      </c>
      <c r="Q268" s="16"/>
      <c r="R268" s="16"/>
      <c r="S268" s="17" t="str">
        <f aca="false">A268&amp;MID(X268,1,1)</f>
        <v>CRUK0045_SU_T1-R1B</v>
      </c>
      <c r="T268" s="17" t="str">
        <f aca="false">IFERROR(IF(RIGHT(X268,1)="1",INDEX(LOHHLA!C:C,MATCH(S268,LOHHLA!B:B,0)),INDEX(LOHHLA!D:D,MATCH(S268,LOHHLA!B:B,0))),"HOM")</f>
        <v>hla_b_40_01_02</v>
      </c>
      <c r="U268" s="17" t="str">
        <f aca="false">IF(T268="HOM","HOM",UPPER(MID(T268,5,1))&amp;"*"&amp;MID(T268,7,2)&amp;":"&amp;MID(T268,10,2))</f>
        <v>B*40:01</v>
      </c>
      <c r="V268" s="17" t="s">
        <v>91</v>
      </c>
      <c r="W268" s="17" t="n">
        <f aca="false">U268=V268</f>
        <v>1</v>
      </c>
      <c r="X268" s="16" t="s">
        <v>49</v>
      </c>
      <c r="Y268" s="11" t="s">
        <v>91</v>
      </c>
      <c r="Z268" s="11" t="n">
        <v>1645</v>
      </c>
      <c r="AA268" s="11" t="n">
        <v>811</v>
      </c>
      <c r="AB268" s="11" t="n">
        <v>834</v>
      </c>
      <c r="AC268" s="11" t="n">
        <v>0</v>
      </c>
      <c r="AD268" s="11" t="n">
        <v>4010</v>
      </c>
      <c r="AE268" s="11" t="n">
        <v>1747</v>
      </c>
      <c r="AF268" s="11" t="n">
        <v>2263</v>
      </c>
      <c r="AG268" s="11" t="n">
        <v>0</v>
      </c>
      <c r="AH268" s="11" t="n">
        <v>0</v>
      </c>
      <c r="AI268" s="11" t="n">
        <v>0</v>
      </c>
      <c r="AJ268" s="11" t="n">
        <v>0</v>
      </c>
      <c r="AK268" s="11" t="n">
        <v>0</v>
      </c>
      <c r="AL268" s="15" t="n">
        <v>1.14</v>
      </c>
      <c r="AM268" s="11" t="n">
        <v>0</v>
      </c>
      <c r="AN268" s="11" t="n">
        <v>0</v>
      </c>
      <c r="AO268" s="11" t="n">
        <v>0</v>
      </c>
      <c r="AP268" s="11" t="n">
        <v>0</v>
      </c>
      <c r="AQ268" s="11" t="n">
        <v>0</v>
      </c>
    </row>
    <row r="269" customFormat="false" ht="16" hidden="false" customHeight="false" outlineLevel="0" collapsed="false">
      <c r="A269" s="11" t="s">
        <v>181</v>
      </c>
      <c r="B269" s="11"/>
      <c r="C269" s="11" t="n">
        <f aca="false">AL269&lt;0.5</f>
        <v>0</v>
      </c>
      <c r="D269" s="12" t="n">
        <f aca="false">COUNTIFS(S:S,S269,C:C,1)&gt;0</f>
        <v>0</v>
      </c>
      <c r="E269" s="12" t="n">
        <f aca="false">IFERROR(INDEX(LOHHLA!H:H,MATCH($S269,LOHHLA!$B:$B,0)),"na")</f>
        <v>0</v>
      </c>
      <c r="F269" s="12" t="n">
        <f aca="false">AND(D269&lt;&gt;E269,E269&lt;&gt;"na")</f>
        <v>0</v>
      </c>
      <c r="G269" s="12"/>
      <c r="H269" s="12"/>
      <c r="I269" s="13" t="str">
        <f aca="false">IFERROR(INDEX(LOHHLA!E:E,MATCH($S269,LOHHLA!$B:$B,0)),"na")</f>
        <v>            2.11</v>
      </c>
      <c r="J269" s="13" t="str">
        <f aca="false">IFERROR(INDEX(LOHHLA!F:F,MATCH($S269,LOHHLA!$B:$B,0)),"na")</f>
        <v>            2.13</v>
      </c>
      <c r="K269" s="14" t="n">
        <f aca="false">INDEX(HMFPurity!B:B,MATCH(A269,HMFPurity!A:A,0))</f>
        <v>0.22</v>
      </c>
      <c r="L269" s="15" t="n">
        <f aca="false">INDEX(HMFPurity!F:F,MATCH(A269,HMFPurity!A:A,0))</f>
        <v>3.4</v>
      </c>
      <c r="M269" s="15" t="n">
        <f aca="false">IFERROR(INDEX(LOHHLA!I:I,MATCH($S269,LOHHLA!$B:$B,0)),"na")</f>
        <v>3.670197348</v>
      </c>
      <c r="N269" s="14" t="n">
        <f aca="false">IFERROR(INDEX(LOHHLA!J:J,MATCH($S269,LOHHLA!$B:$B,0)),"na")</f>
        <v>0.2</v>
      </c>
      <c r="O269" s="16" t="n">
        <f aca="false">COUNTIFS(A:A,A269,W:W,0)</f>
        <v>0</v>
      </c>
      <c r="P269" s="16" t="str">
        <f aca="false">INDEX(LilacQC!D:D,MATCH(A269,LilacQC!C:C,0))</f>
        <v>PASS</v>
      </c>
      <c r="Q269" s="16"/>
      <c r="R269" s="16"/>
      <c r="S269" s="17" t="str">
        <f aca="false">A269&amp;MID(X269,1,1)</f>
        <v>CRUK0045_SU_T1-R1B</v>
      </c>
      <c r="T269" s="17" t="str">
        <f aca="false">IFERROR(IF(RIGHT(X269,1)="1",INDEX(LOHHLA!C:C,MATCH(S269,LOHHLA!B:B,0)),INDEX(LOHHLA!D:D,MATCH(S269,LOHHLA!B:B,0))),"HOM")</f>
        <v>hla_b_45_01</v>
      </c>
      <c r="U269" s="17" t="str">
        <f aca="false">IF(T269="HOM","HOM",UPPER(MID(T269,5,1))&amp;"*"&amp;MID(T269,7,2)&amp;":"&amp;MID(T269,10,2))</f>
        <v>B*45:01</v>
      </c>
      <c r="V269" s="17" t="s">
        <v>133</v>
      </c>
      <c r="W269" s="17" t="n">
        <f aca="false">U269=V269</f>
        <v>1</v>
      </c>
      <c r="X269" s="16" t="s">
        <v>51</v>
      </c>
      <c r="Y269" s="11" t="s">
        <v>133</v>
      </c>
      <c r="Z269" s="11" t="n">
        <v>1525</v>
      </c>
      <c r="AA269" s="11" t="n">
        <v>662</v>
      </c>
      <c r="AB269" s="11" t="n">
        <v>863</v>
      </c>
      <c r="AC269" s="11" t="n">
        <v>0</v>
      </c>
      <c r="AD269" s="11" t="n">
        <v>4081</v>
      </c>
      <c r="AE269" s="11" t="n">
        <v>1747</v>
      </c>
      <c r="AF269" s="11" t="n">
        <v>2334</v>
      </c>
      <c r="AG269" s="11" t="n">
        <v>0</v>
      </c>
      <c r="AH269" s="11" t="n">
        <v>0</v>
      </c>
      <c r="AI269" s="11" t="n">
        <v>0</v>
      </c>
      <c r="AJ269" s="11" t="n">
        <v>0</v>
      </c>
      <c r="AK269" s="11" t="n">
        <v>0</v>
      </c>
      <c r="AL269" s="15" t="n">
        <v>2.06</v>
      </c>
      <c r="AM269" s="11" t="n">
        <v>0</v>
      </c>
      <c r="AN269" s="11" t="n">
        <v>0</v>
      </c>
      <c r="AO269" s="11" t="n">
        <v>0</v>
      </c>
      <c r="AP269" s="11" t="n">
        <v>0</v>
      </c>
      <c r="AQ269" s="11" t="n">
        <v>0</v>
      </c>
    </row>
    <row r="270" customFormat="false" ht="16" hidden="false" customHeight="false" outlineLevel="0" collapsed="false">
      <c r="A270" s="11" t="s">
        <v>181</v>
      </c>
      <c r="B270" s="11"/>
      <c r="C270" s="11" t="n">
        <f aca="false">AL270&lt;0.5</f>
        <v>0</v>
      </c>
      <c r="D270" s="12" t="n">
        <f aca="false">COUNTIFS(S:S,S270,C:C,1)&gt;0</f>
        <v>0</v>
      </c>
      <c r="E270" s="12" t="n">
        <f aca="false">IFERROR(INDEX(LOHHLA!H:H,MATCH($S270,LOHHLA!$B:$B,0)),"na")</f>
        <v>0</v>
      </c>
      <c r="F270" s="12" t="n">
        <f aca="false">AND(D270&lt;&gt;E270,E270&lt;&gt;"na")</f>
        <v>0</v>
      </c>
      <c r="G270" s="12"/>
      <c r="H270" s="12"/>
      <c r="I270" s="13" t="str">
        <f aca="false">IFERROR(INDEX(LOHHLA!E:E,MATCH($S270,LOHHLA!$B:$B,0)),"na")</f>
        <v>            1.93</v>
      </c>
      <c r="J270" s="13" t="str">
        <f aca="false">IFERROR(INDEX(LOHHLA!F:F,MATCH($S270,LOHHLA!$B:$B,0)),"na")</f>
        <v>            2.68</v>
      </c>
      <c r="K270" s="14" t="n">
        <f aca="false">INDEX(HMFPurity!B:B,MATCH(A270,HMFPurity!A:A,0))</f>
        <v>0.22</v>
      </c>
      <c r="L270" s="15" t="n">
        <f aca="false">INDEX(HMFPurity!F:F,MATCH(A270,HMFPurity!A:A,0))</f>
        <v>3.4</v>
      </c>
      <c r="M270" s="15" t="n">
        <f aca="false">IFERROR(INDEX(LOHHLA!I:I,MATCH($S270,LOHHLA!$B:$B,0)),"na")</f>
        <v>3.670197348</v>
      </c>
      <c r="N270" s="14" t="n">
        <f aca="false">IFERROR(INDEX(LOHHLA!J:J,MATCH($S270,LOHHLA!$B:$B,0)),"na")</f>
        <v>0.2</v>
      </c>
      <c r="O270" s="16" t="n">
        <f aca="false">COUNTIFS(A:A,A270,W:W,0)</f>
        <v>0</v>
      </c>
      <c r="P270" s="16" t="str">
        <f aca="false">INDEX(LilacQC!D:D,MATCH(A270,LilacQC!C:C,0))</f>
        <v>PASS</v>
      </c>
      <c r="Q270" s="16"/>
      <c r="R270" s="16"/>
      <c r="S270" s="17" t="str">
        <f aca="false">A270&amp;MID(X270,1,1)</f>
        <v>CRUK0045_SU_T1-R1C</v>
      </c>
      <c r="T270" s="17" t="str">
        <f aca="false">IFERROR(IF(RIGHT(X270,1)="1",INDEX(LOHHLA!C:C,MATCH(S270,LOHHLA!B:B,0)),INDEX(LOHHLA!D:D,MATCH(S270,LOHHLA!B:B,0))),"HOM")</f>
        <v>hla_c_03_04_01_01</v>
      </c>
      <c r="U270" s="17" t="str">
        <f aca="false">IF(T270="HOM","HOM",UPPER(MID(T270,5,1))&amp;"*"&amp;MID(T270,7,2)&amp;":"&amp;MID(T270,10,2))</f>
        <v>C*03:04</v>
      </c>
      <c r="V270" s="17" t="s">
        <v>93</v>
      </c>
      <c r="W270" s="17" t="n">
        <f aca="false">U270=V270</f>
        <v>1</v>
      </c>
      <c r="X270" s="16" t="s">
        <v>52</v>
      </c>
      <c r="Y270" s="11" t="s">
        <v>93</v>
      </c>
      <c r="Z270" s="11" t="n">
        <v>1410</v>
      </c>
      <c r="AA270" s="11" t="n">
        <v>539</v>
      </c>
      <c r="AB270" s="11" t="n">
        <v>871</v>
      </c>
      <c r="AC270" s="11" t="n">
        <v>0</v>
      </c>
      <c r="AD270" s="11" t="n">
        <v>3499</v>
      </c>
      <c r="AE270" s="11" t="n">
        <v>1418</v>
      </c>
      <c r="AF270" s="11" t="n">
        <v>2081</v>
      </c>
      <c r="AG270" s="11" t="n">
        <v>0</v>
      </c>
      <c r="AH270" s="11" t="n">
        <v>0</v>
      </c>
      <c r="AI270" s="11" t="n">
        <v>0</v>
      </c>
      <c r="AJ270" s="11" t="n">
        <v>0</v>
      </c>
      <c r="AK270" s="11" t="n">
        <v>0</v>
      </c>
      <c r="AL270" s="15" t="n">
        <v>1.14</v>
      </c>
      <c r="AM270" s="11" t="n">
        <v>0</v>
      </c>
      <c r="AN270" s="11" t="n">
        <v>0</v>
      </c>
      <c r="AO270" s="11" t="n">
        <v>0</v>
      </c>
      <c r="AP270" s="11" t="n">
        <v>0</v>
      </c>
      <c r="AQ270" s="11" t="n">
        <v>0</v>
      </c>
    </row>
    <row r="271" customFormat="false" ht="16" hidden="false" customHeight="false" outlineLevel="0" collapsed="false">
      <c r="A271" s="11" t="s">
        <v>181</v>
      </c>
      <c r="B271" s="11"/>
      <c r="C271" s="11" t="n">
        <f aca="false">AL271&lt;0.5</f>
        <v>0</v>
      </c>
      <c r="D271" s="12" t="n">
        <f aca="false">COUNTIFS(S:S,S271,C:C,1)&gt;0</f>
        <v>0</v>
      </c>
      <c r="E271" s="12" t="n">
        <f aca="false">IFERROR(INDEX(LOHHLA!H:H,MATCH($S271,LOHHLA!$B:$B,0)),"na")</f>
        <v>0</v>
      </c>
      <c r="F271" s="12" t="n">
        <f aca="false">AND(D271&lt;&gt;E271,E271&lt;&gt;"na")</f>
        <v>0</v>
      </c>
      <c r="G271" s="12"/>
      <c r="H271" s="12"/>
      <c r="I271" s="13" t="str">
        <f aca="false">IFERROR(INDEX(LOHHLA!E:E,MATCH($S271,LOHHLA!$B:$B,0)),"na")</f>
        <v>            1.93</v>
      </c>
      <c r="J271" s="13" t="str">
        <f aca="false">IFERROR(INDEX(LOHHLA!F:F,MATCH($S271,LOHHLA!$B:$B,0)),"na")</f>
        <v>            2.68</v>
      </c>
      <c r="K271" s="14" t="n">
        <f aca="false">INDEX(HMFPurity!B:B,MATCH(A271,HMFPurity!A:A,0))</f>
        <v>0.22</v>
      </c>
      <c r="L271" s="15" t="n">
        <f aca="false">INDEX(HMFPurity!F:F,MATCH(A271,HMFPurity!A:A,0))</f>
        <v>3.4</v>
      </c>
      <c r="M271" s="15" t="n">
        <f aca="false">IFERROR(INDEX(LOHHLA!I:I,MATCH($S271,LOHHLA!$B:$B,0)),"na")</f>
        <v>3.670197348</v>
      </c>
      <c r="N271" s="14" t="n">
        <f aca="false">IFERROR(INDEX(LOHHLA!J:J,MATCH($S271,LOHHLA!$B:$B,0)),"na")</f>
        <v>0.2</v>
      </c>
      <c r="O271" s="16" t="n">
        <f aca="false">COUNTIFS(A:A,A271,W:W,0)</f>
        <v>0</v>
      </c>
      <c r="P271" s="16" t="str">
        <f aca="false">INDEX(LilacQC!D:D,MATCH(A271,LilacQC!C:C,0))</f>
        <v>PASS</v>
      </c>
      <c r="Q271" s="16"/>
      <c r="R271" s="16"/>
      <c r="S271" s="17" t="str">
        <f aca="false">A271&amp;MID(X271,1,1)</f>
        <v>CRUK0045_SU_T1-R1C</v>
      </c>
      <c r="T271" s="17" t="str">
        <f aca="false">IFERROR(IF(RIGHT(X271,1)="1",INDEX(LOHHLA!C:C,MATCH(S271,LOHHLA!B:B,0)),INDEX(LOHHLA!D:D,MATCH(S271,LOHHLA!B:B,0))),"HOM")</f>
        <v>hla_c_06_02_01_01</v>
      </c>
      <c r="U271" s="17" t="str">
        <f aca="false">IF(T271="HOM","HOM",UPPER(MID(T271,5,1))&amp;"*"&amp;MID(T271,7,2)&amp;":"&amp;MID(T271,10,2))</f>
        <v>C*06:02</v>
      </c>
      <c r="V271" s="17" t="s">
        <v>84</v>
      </c>
      <c r="W271" s="17" t="n">
        <f aca="false">U271=V271</f>
        <v>1</v>
      </c>
      <c r="X271" s="16" t="s">
        <v>54</v>
      </c>
      <c r="Y271" s="11" t="s">
        <v>84</v>
      </c>
      <c r="Z271" s="11" t="n">
        <v>1455</v>
      </c>
      <c r="AA271" s="11" t="n">
        <v>567</v>
      </c>
      <c r="AB271" s="11" t="n">
        <v>888</v>
      </c>
      <c r="AC271" s="11" t="n">
        <v>0</v>
      </c>
      <c r="AD271" s="11" t="n">
        <v>3871</v>
      </c>
      <c r="AE271" s="11" t="n">
        <v>1725</v>
      </c>
      <c r="AF271" s="11" t="n">
        <v>2146</v>
      </c>
      <c r="AG271" s="11" t="n">
        <v>0</v>
      </c>
      <c r="AH271" s="11" t="n">
        <v>0</v>
      </c>
      <c r="AI271" s="11" t="n">
        <v>0</v>
      </c>
      <c r="AJ271" s="11" t="n">
        <v>0</v>
      </c>
      <c r="AK271" s="11" t="n">
        <v>0</v>
      </c>
      <c r="AL271" s="15" t="n">
        <v>2.06</v>
      </c>
      <c r="AM271" s="11" t="n">
        <v>0</v>
      </c>
      <c r="AN271" s="11" t="n">
        <v>0</v>
      </c>
      <c r="AO271" s="11" t="n">
        <v>0</v>
      </c>
      <c r="AP271" s="11" t="n">
        <v>0</v>
      </c>
      <c r="AQ271" s="11" t="n">
        <v>0</v>
      </c>
    </row>
    <row r="272" customFormat="false" ht="16" hidden="false" customHeight="false" outlineLevel="0" collapsed="false">
      <c r="A272" s="11" t="s">
        <v>183</v>
      </c>
      <c r="B272" s="11"/>
      <c r="C272" s="11" t="n">
        <f aca="false">AL272&lt;0.5</f>
        <v>0</v>
      </c>
      <c r="D272" s="12" t="n">
        <f aca="false">COUNTIFS(S:S,S272,C:C,1)&gt;0</f>
        <v>0</v>
      </c>
      <c r="E272" s="12" t="str">
        <f aca="false">IFERROR(INDEX(LOHHLA!H:H,MATCH($S272,LOHHLA!$B:$B,0)),"na")</f>
        <v>na</v>
      </c>
      <c r="F272" s="12" t="n">
        <f aca="false">AND(D272&lt;&gt;E272,E272&lt;&gt;"na")</f>
        <v>0</v>
      </c>
      <c r="G272" s="12"/>
      <c r="H272" s="12"/>
      <c r="I272" s="13" t="str">
        <f aca="false">IFERROR(INDEX(LOHHLA!E:E,MATCH($S272,LOHHLA!$B:$B,0)),"na")</f>
        <v>na</v>
      </c>
      <c r="J272" s="13" t="str">
        <f aca="false">IFERROR(INDEX(LOHHLA!F:F,MATCH($S272,LOHHLA!$B:$B,0)),"na")</f>
        <v>na</v>
      </c>
      <c r="K272" s="14" t="n">
        <f aca="false">INDEX(HMFPurity!B:B,MATCH(A272,HMFPurity!A:A,0))</f>
        <v>0.67</v>
      </c>
      <c r="L272" s="15" t="n">
        <f aca="false">INDEX(HMFPurity!F:F,MATCH(A272,HMFPurity!A:A,0))</f>
        <v>2.0412</v>
      </c>
      <c r="M272" s="15" t="str">
        <f aca="false">IFERROR(INDEX(LOHHLA!I:I,MATCH($S272,LOHHLA!$B:$B,0)),"na")</f>
        <v>na</v>
      </c>
      <c r="N272" s="14" t="str">
        <f aca="false">IFERROR(INDEX(LOHHLA!J:J,MATCH($S272,LOHHLA!$B:$B,0)),"na")</f>
        <v>na</v>
      </c>
      <c r="O272" s="16" t="n">
        <f aca="false">COUNTIFS(A:A,A272,W:W,0)</f>
        <v>6</v>
      </c>
      <c r="P272" s="16" t="str">
        <f aca="false">INDEX(LilacQC!D:D,MATCH(A272,LilacQC!C:C,0))</f>
        <v>PASS</v>
      </c>
      <c r="Q272" s="16" t="s">
        <v>172</v>
      </c>
      <c r="R272" s="16" t="s">
        <v>173</v>
      </c>
      <c r="S272" s="17" t="str">
        <f aca="false">A272&amp;MID(X272,1,1)</f>
        <v>CRUK0046_SU_T1-R1A</v>
      </c>
      <c r="T272" s="17" t="str">
        <f aca="false">IFERROR(IF(RIGHT(X272,1)="1",INDEX(LOHHLA!C:C,MATCH(S272,LOHHLA!B:B,0)),INDEX(LOHHLA!D:D,MATCH(S272,LOHHLA!B:B,0))),"HOM")</f>
        <v>HOM</v>
      </c>
      <c r="U272" s="17" t="str">
        <f aca="false">IF(T272="HOM","HOM",UPPER(MID(T272,5,1))&amp;"*"&amp;MID(T272,7,2)&amp;":"&amp;MID(T272,10,2))</f>
        <v>HOM</v>
      </c>
      <c r="V272" s="17" t="s">
        <v>44</v>
      </c>
      <c r="W272" s="17" t="n">
        <f aca="false">U272=V272</f>
        <v>0</v>
      </c>
      <c r="X272" s="16" t="s">
        <v>45</v>
      </c>
      <c r="Y272" s="11" t="s">
        <v>44</v>
      </c>
      <c r="Z272" s="11" t="n">
        <v>1644</v>
      </c>
      <c r="AA272" s="11" t="n">
        <v>252</v>
      </c>
      <c r="AB272" s="11" t="n">
        <v>1392</v>
      </c>
      <c r="AC272" s="11" t="n">
        <v>0</v>
      </c>
      <c r="AD272" s="11" t="n">
        <v>2537</v>
      </c>
      <c r="AE272" s="11" t="n">
        <v>352</v>
      </c>
      <c r="AF272" s="11" t="n">
        <v>2185</v>
      </c>
      <c r="AG272" s="11" t="n">
        <v>0</v>
      </c>
      <c r="AH272" s="11" t="n">
        <v>0</v>
      </c>
      <c r="AI272" s="11" t="n">
        <v>0</v>
      </c>
      <c r="AJ272" s="11" t="n">
        <v>0</v>
      </c>
      <c r="AK272" s="11" t="n">
        <v>0</v>
      </c>
      <c r="AL272" s="15" t="n">
        <v>0.9</v>
      </c>
      <c r="AM272" s="11" t="n">
        <v>0</v>
      </c>
      <c r="AN272" s="11" t="n">
        <v>0</v>
      </c>
      <c r="AO272" s="11" t="n">
        <v>0</v>
      </c>
      <c r="AP272" s="11" t="n">
        <v>0</v>
      </c>
      <c r="AQ272" s="11" t="n">
        <v>0</v>
      </c>
    </row>
    <row r="273" customFormat="false" ht="16" hidden="false" customHeight="false" outlineLevel="0" collapsed="false">
      <c r="A273" s="11" t="s">
        <v>183</v>
      </c>
      <c r="B273" s="11"/>
      <c r="C273" s="11" t="n">
        <f aca="false">AL273&lt;0.5</f>
        <v>0</v>
      </c>
      <c r="D273" s="12" t="n">
        <f aca="false">COUNTIFS(S:S,S273,C:C,1)&gt;0</f>
        <v>0</v>
      </c>
      <c r="E273" s="12" t="str">
        <f aca="false">IFERROR(INDEX(LOHHLA!H:H,MATCH($S273,LOHHLA!$B:$B,0)),"na")</f>
        <v>na</v>
      </c>
      <c r="F273" s="12" t="n">
        <f aca="false">AND(D273&lt;&gt;E273,E273&lt;&gt;"na")</f>
        <v>0</v>
      </c>
      <c r="G273" s="12"/>
      <c r="H273" s="12"/>
      <c r="I273" s="13" t="str">
        <f aca="false">IFERROR(INDEX(LOHHLA!E:E,MATCH($S273,LOHHLA!$B:$B,0)),"na")</f>
        <v>na</v>
      </c>
      <c r="J273" s="13" t="str">
        <f aca="false">IFERROR(INDEX(LOHHLA!F:F,MATCH($S273,LOHHLA!$B:$B,0)),"na")</f>
        <v>na</v>
      </c>
      <c r="K273" s="14" t="n">
        <f aca="false">INDEX(HMFPurity!B:B,MATCH(A273,HMFPurity!A:A,0))</f>
        <v>0.67</v>
      </c>
      <c r="L273" s="15" t="n">
        <f aca="false">INDEX(HMFPurity!F:F,MATCH(A273,HMFPurity!A:A,0))</f>
        <v>2.0412</v>
      </c>
      <c r="M273" s="15" t="str">
        <f aca="false">IFERROR(INDEX(LOHHLA!I:I,MATCH($S273,LOHHLA!$B:$B,0)),"na")</f>
        <v>na</v>
      </c>
      <c r="N273" s="14" t="str">
        <f aca="false">IFERROR(INDEX(LOHHLA!J:J,MATCH($S273,LOHHLA!$B:$B,0)),"na")</f>
        <v>na</v>
      </c>
      <c r="O273" s="16" t="n">
        <f aca="false">COUNTIFS(A:A,A273,W:W,0)</f>
        <v>6</v>
      </c>
      <c r="P273" s="16" t="str">
        <f aca="false">INDEX(LilacQC!D:D,MATCH(A273,LilacQC!C:C,0))</f>
        <v>PASS</v>
      </c>
      <c r="Q273" s="16" t="s">
        <v>172</v>
      </c>
      <c r="R273" s="16" t="s">
        <v>173</v>
      </c>
      <c r="S273" s="17" t="str">
        <f aca="false">A273&amp;MID(X273,1,1)</f>
        <v>CRUK0046_SU_T1-R1A</v>
      </c>
      <c r="T273" s="17" t="str">
        <f aca="false">IFERROR(IF(RIGHT(X273,1)="1",INDEX(LOHHLA!C:C,MATCH(S273,LOHHLA!B:B,0)),INDEX(LOHHLA!D:D,MATCH(S273,LOHHLA!B:B,0))),"HOM")</f>
        <v>HOM</v>
      </c>
      <c r="U273" s="17" t="str">
        <f aca="false">IF(T273="HOM","HOM",UPPER(MID(T273,5,1))&amp;"*"&amp;MID(T273,7,2)&amp;":"&amp;MID(T273,10,2))</f>
        <v>HOM</v>
      </c>
      <c r="V273" s="17" t="s">
        <v>86</v>
      </c>
      <c r="W273" s="17" t="n">
        <f aca="false">U273=V273</f>
        <v>0</v>
      </c>
      <c r="X273" s="16" t="s">
        <v>47</v>
      </c>
      <c r="Y273" s="11" t="s">
        <v>86</v>
      </c>
      <c r="Z273" s="11" t="n">
        <v>1678</v>
      </c>
      <c r="AA273" s="11" t="n">
        <v>280</v>
      </c>
      <c r="AB273" s="11" t="n">
        <v>1398</v>
      </c>
      <c r="AC273" s="11" t="n">
        <v>0</v>
      </c>
      <c r="AD273" s="11" t="n">
        <v>2784</v>
      </c>
      <c r="AE273" s="11" t="n">
        <v>586</v>
      </c>
      <c r="AF273" s="11" t="n">
        <v>2198</v>
      </c>
      <c r="AG273" s="11" t="n">
        <v>0</v>
      </c>
      <c r="AH273" s="11" t="n">
        <v>0</v>
      </c>
      <c r="AI273" s="11" t="n">
        <v>0</v>
      </c>
      <c r="AJ273" s="11" t="n">
        <v>0</v>
      </c>
      <c r="AK273" s="11" t="n">
        <v>0</v>
      </c>
      <c r="AL273" s="15" t="n">
        <v>1.81</v>
      </c>
      <c r="AM273" s="11" t="n">
        <v>0</v>
      </c>
      <c r="AN273" s="11" t="n">
        <v>0</v>
      </c>
      <c r="AO273" s="11" t="n">
        <v>0</v>
      </c>
      <c r="AP273" s="11" t="n">
        <v>0</v>
      </c>
      <c r="AQ273" s="11" t="n">
        <v>0</v>
      </c>
    </row>
    <row r="274" customFormat="false" ht="16" hidden="false" customHeight="false" outlineLevel="0" collapsed="false">
      <c r="A274" s="11" t="s">
        <v>183</v>
      </c>
      <c r="B274" s="11"/>
      <c r="C274" s="11" t="n">
        <f aca="false">AL274&lt;0.5</f>
        <v>0</v>
      </c>
      <c r="D274" s="12" t="n">
        <f aca="false">COUNTIFS(S:S,S274,C:C,1)&gt;0</f>
        <v>0</v>
      </c>
      <c r="E274" s="12" t="str">
        <f aca="false">IFERROR(INDEX(LOHHLA!H:H,MATCH($S274,LOHHLA!$B:$B,0)),"na")</f>
        <v>na</v>
      </c>
      <c r="F274" s="12" t="n">
        <f aca="false">AND(D274&lt;&gt;E274,E274&lt;&gt;"na")</f>
        <v>0</v>
      </c>
      <c r="G274" s="12"/>
      <c r="H274" s="12"/>
      <c r="I274" s="13" t="str">
        <f aca="false">IFERROR(INDEX(LOHHLA!E:E,MATCH($S274,LOHHLA!$B:$B,0)),"na")</f>
        <v>na</v>
      </c>
      <c r="J274" s="13" t="str">
        <f aca="false">IFERROR(INDEX(LOHHLA!F:F,MATCH($S274,LOHHLA!$B:$B,0)),"na")</f>
        <v>na</v>
      </c>
      <c r="K274" s="14" t="n">
        <f aca="false">INDEX(HMFPurity!B:B,MATCH(A274,HMFPurity!A:A,0))</f>
        <v>0.67</v>
      </c>
      <c r="L274" s="15" t="n">
        <f aca="false">INDEX(HMFPurity!F:F,MATCH(A274,HMFPurity!A:A,0))</f>
        <v>2.0412</v>
      </c>
      <c r="M274" s="15" t="str">
        <f aca="false">IFERROR(INDEX(LOHHLA!I:I,MATCH($S274,LOHHLA!$B:$B,0)),"na")</f>
        <v>na</v>
      </c>
      <c r="N274" s="14" t="str">
        <f aca="false">IFERROR(INDEX(LOHHLA!J:J,MATCH($S274,LOHHLA!$B:$B,0)),"na")</f>
        <v>na</v>
      </c>
      <c r="O274" s="16" t="n">
        <f aca="false">COUNTIFS(A:A,A274,W:W,0)</f>
        <v>6</v>
      </c>
      <c r="P274" s="16" t="str">
        <f aca="false">INDEX(LilacQC!D:D,MATCH(A274,LilacQC!C:C,0))</f>
        <v>PASS</v>
      </c>
      <c r="Q274" s="16" t="s">
        <v>172</v>
      </c>
      <c r="R274" s="16" t="s">
        <v>173</v>
      </c>
      <c r="S274" s="17" t="str">
        <f aca="false">A274&amp;MID(X274,1,1)</f>
        <v>CRUK0046_SU_T1-R1B</v>
      </c>
      <c r="T274" s="17" t="str">
        <f aca="false">IFERROR(IF(RIGHT(X274,1)="1",INDEX(LOHHLA!C:C,MATCH(S274,LOHHLA!B:B,0)),INDEX(LOHHLA!D:D,MATCH(S274,LOHHLA!B:B,0))),"HOM")</f>
        <v>HOM</v>
      </c>
      <c r="U274" s="17" t="str">
        <f aca="false">IF(T274="HOM","HOM",UPPER(MID(T274,5,1))&amp;"*"&amp;MID(T274,7,2)&amp;":"&amp;MID(T274,10,2))</f>
        <v>HOM</v>
      </c>
      <c r="V274" s="17" t="s">
        <v>63</v>
      </c>
      <c r="W274" s="17" t="n">
        <f aca="false">U274=V274</f>
        <v>0</v>
      </c>
      <c r="X274" s="16" t="s">
        <v>49</v>
      </c>
      <c r="Y274" s="11" t="s">
        <v>63</v>
      </c>
      <c r="Z274" s="11" t="n">
        <v>1600</v>
      </c>
      <c r="AA274" s="11" t="n">
        <v>368</v>
      </c>
      <c r="AB274" s="11" t="n">
        <v>1232</v>
      </c>
      <c r="AC274" s="11" t="n">
        <v>0</v>
      </c>
      <c r="AD274" s="11" t="n">
        <v>2886</v>
      </c>
      <c r="AE274" s="11" t="n">
        <v>827</v>
      </c>
      <c r="AF274" s="11" t="n">
        <v>2059</v>
      </c>
      <c r="AG274" s="11" t="n">
        <v>0</v>
      </c>
      <c r="AH274" s="11" t="n">
        <v>0</v>
      </c>
      <c r="AI274" s="11" t="n">
        <v>0</v>
      </c>
      <c r="AJ274" s="11" t="n">
        <v>0</v>
      </c>
      <c r="AK274" s="11" t="n">
        <v>0</v>
      </c>
      <c r="AL274" s="15" t="n">
        <v>1.81</v>
      </c>
      <c r="AM274" s="11" t="n">
        <v>0</v>
      </c>
      <c r="AN274" s="11" t="n">
        <v>0</v>
      </c>
      <c r="AO274" s="11" t="n">
        <v>0</v>
      </c>
      <c r="AP274" s="11" t="n">
        <v>0</v>
      </c>
      <c r="AQ274" s="11" t="n">
        <v>0</v>
      </c>
    </row>
    <row r="275" customFormat="false" ht="16" hidden="false" customHeight="false" outlineLevel="0" collapsed="false">
      <c r="A275" s="11" t="s">
        <v>183</v>
      </c>
      <c r="B275" s="11"/>
      <c r="C275" s="11" t="n">
        <f aca="false">AL275&lt;0.5</f>
        <v>0</v>
      </c>
      <c r="D275" s="12" t="n">
        <f aca="false">COUNTIFS(S:S,S275,C:C,1)&gt;0</f>
        <v>0</v>
      </c>
      <c r="E275" s="12" t="str">
        <f aca="false">IFERROR(INDEX(LOHHLA!H:H,MATCH($S275,LOHHLA!$B:$B,0)),"na")</f>
        <v>na</v>
      </c>
      <c r="F275" s="12" t="n">
        <f aca="false">AND(D275&lt;&gt;E275,E275&lt;&gt;"na")</f>
        <v>0</v>
      </c>
      <c r="G275" s="12"/>
      <c r="H275" s="12"/>
      <c r="I275" s="13" t="str">
        <f aca="false">IFERROR(INDEX(LOHHLA!E:E,MATCH($S275,LOHHLA!$B:$B,0)),"na")</f>
        <v>na</v>
      </c>
      <c r="J275" s="13" t="str">
        <f aca="false">IFERROR(INDEX(LOHHLA!F:F,MATCH($S275,LOHHLA!$B:$B,0)),"na")</f>
        <v>na</v>
      </c>
      <c r="K275" s="14" t="n">
        <f aca="false">INDEX(HMFPurity!B:B,MATCH(A275,HMFPurity!A:A,0))</f>
        <v>0.67</v>
      </c>
      <c r="L275" s="15" t="n">
        <f aca="false">INDEX(HMFPurity!F:F,MATCH(A275,HMFPurity!A:A,0))</f>
        <v>2.0412</v>
      </c>
      <c r="M275" s="15" t="str">
        <f aca="false">IFERROR(INDEX(LOHHLA!I:I,MATCH($S275,LOHHLA!$B:$B,0)),"na")</f>
        <v>na</v>
      </c>
      <c r="N275" s="14" t="str">
        <f aca="false">IFERROR(INDEX(LOHHLA!J:J,MATCH($S275,LOHHLA!$B:$B,0)),"na")</f>
        <v>na</v>
      </c>
      <c r="O275" s="16" t="n">
        <f aca="false">COUNTIFS(A:A,A275,W:W,0)</f>
        <v>6</v>
      </c>
      <c r="P275" s="16" t="str">
        <f aca="false">INDEX(LilacQC!D:D,MATCH(A275,LilacQC!C:C,0))</f>
        <v>PASS</v>
      </c>
      <c r="Q275" s="16" t="s">
        <v>172</v>
      </c>
      <c r="R275" s="16" t="s">
        <v>173</v>
      </c>
      <c r="S275" s="17" t="str">
        <f aca="false">A275&amp;MID(X275,1,1)</f>
        <v>CRUK0046_SU_T1-R1B</v>
      </c>
      <c r="T275" s="17" t="str">
        <f aca="false">IFERROR(IF(RIGHT(X275,1)="1",INDEX(LOHHLA!C:C,MATCH(S275,LOHHLA!B:B,0)),INDEX(LOHHLA!D:D,MATCH(S275,LOHHLA!B:B,0))),"HOM")</f>
        <v>HOM</v>
      </c>
      <c r="U275" s="17" t="str">
        <f aca="false">IF(T275="HOM","HOM",UPPER(MID(T275,5,1))&amp;"*"&amp;MID(T275,7,2)&amp;":"&amp;MID(T275,10,2))</f>
        <v>HOM</v>
      </c>
      <c r="V275" s="17" t="s">
        <v>58</v>
      </c>
      <c r="W275" s="17" t="n">
        <f aca="false">U275=V275</f>
        <v>0</v>
      </c>
      <c r="X275" s="16" t="s">
        <v>51</v>
      </c>
      <c r="Y275" s="11" t="s">
        <v>58</v>
      </c>
      <c r="Z275" s="11" t="n">
        <v>1601</v>
      </c>
      <c r="AA275" s="11" t="n">
        <v>366</v>
      </c>
      <c r="AB275" s="11" t="n">
        <v>1235</v>
      </c>
      <c r="AC275" s="11" t="n">
        <v>0</v>
      </c>
      <c r="AD275" s="11" t="n">
        <v>2493</v>
      </c>
      <c r="AE275" s="11" t="n">
        <v>428</v>
      </c>
      <c r="AF275" s="11" t="n">
        <v>2065</v>
      </c>
      <c r="AG275" s="11" t="n">
        <v>0</v>
      </c>
      <c r="AH275" s="11" t="n">
        <v>0</v>
      </c>
      <c r="AI275" s="11" t="n">
        <v>0</v>
      </c>
      <c r="AJ275" s="11" t="n">
        <v>0</v>
      </c>
      <c r="AK275" s="11" t="n">
        <v>0</v>
      </c>
      <c r="AL275" s="15" t="n">
        <v>0.9</v>
      </c>
      <c r="AM275" s="11" t="n">
        <v>0</v>
      </c>
      <c r="AN275" s="11" t="n">
        <v>0</v>
      </c>
      <c r="AO275" s="11" t="n">
        <v>0</v>
      </c>
      <c r="AP275" s="11" t="n">
        <v>0</v>
      </c>
      <c r="AQ275" s="11" t="n">
        <v>0</v>
      </c>
    </row>
    <row r="276" customFormat="false" ht="16" hidden="false" customHeight="false" outlineLevel="0" collapsed="false">
      <c r="A276" s="11" t="s">
        <v>183</v>
      </c>
      <c r="B276" s="11"/>
      <c r="C276" s="11" t="n">
        <f aca="false">AL276&lt;0.5</f>
        <v>0</v>
      </c>
      <c r="D276" s="12" t="n">
        <f aca="false">COUNTIFS(S:S,S276,C:C,1)&gt;0</f>
        <v>0</v>
      </c>
      <c r="E276" s="12" t="str">
        <f aca="false">IFERROR(INDEX(LOHHLA!H:H,MATCH($S276,LOHHLA!$B:$B,0)),"na")</f>
        <v>na</v>
      </c>
      <c r="F276" s="12" t="n">
        <f aca="false">AND(D276&lt;&gt;E276,E276&lt;&gt;"na")</f>
        <v>0</v>
      </c>
      <c r="G276" s="12"/>
      <c r="H276" s="12"/>
      <c r="I276" s="13" t="str">
        <f aca="false">IFERROR(INDEX(LOHHLA!E:E,MATCH($S276,LOHHLA!$B:$B,0)),"na")</f>
        <v>na</v>
      </c>
      <c r="J276" s="13" t="str">
        <f aca="false">IFERROR(INDEX(LOHHLA!F:F,MATCH($S276,LOHHLA!$B:$B,0)),"na")</f>
        <v>na</v>
      </c>
      <c r="K276" s="14" t="n">
        <f aca="false">INDEX(HMFPurity!B:B,MATCH(A276,HMFPurity!A:A,0))</f>
        <v>0.67</v>
      </c>
      <c r="L276" s="15" t="n">
        <f aca="false">INDEX(HMFPurity!F:F,MATCH(A276,HMFPurity!A:A,0))</f>
        <v>2.0412</v>
      </c>
      <c r="M276" s="15" t="str">
        <f aca="false">IFERROR(INDEX(LOHHLA!I:I,MATCH($S276,LOHHLA!$B:$B,0)),"na")</f>
        <v>na</v>
      </c>
      <c r="N276" s="14" t="str">
        <f aca="false">IFERROR(INDEX(LOHHLA!J:J,MATCH($S276,LOHHLA!$B:$B,0)),"na")</f>
        <v>na</v>
      </c>
      <c r="O276" s="16" t="n">
        <f aca="false">COUNTIFS(A:A,A276,W:W,0)</f>
        <v>6</v>
      </c>
      <c r="P276" s="16" t="str">
        <f aca="false">INDEX(LilacQC!D:D,MATCH(A276,LilacQC!C:C,0))</f>
        <v>PASS</v>
      </c>
      <c r="Q276" s="16" t="s">
        <v>172</v>
      </c>
      <c r="R276" s="16" t="s">
        <v>173</v>
      </c>
      <c r="S276" s="17" t="str">
        <f aca="false">A276&amp;MID(X276,1,1)</f>
        <v>CRUK0046_SU_T1-R1C</v>
      </c>
      <c r="T276" s="17" t="str">
        <f aca="false">IFERROR(IF(RIGHT(X276,1)="1",INDEX(LOHHLA!C:C,MATCH(S276,LOHHLA!B:B,0)),INDEX(LOHHLA!D:D,MATCH(S276,LOHHLA!B:B,0))),"HOM")</f>
        <v>HOM</v>
      </c>
      <c r="U276" s="17" t="str">
        <f aca="false">IF(T276="HOM","HOM",UPPER(MID(T276,5,1))&amp;"*"&amp;MID(T276,7,2)&amp;":"&amp;MID(T276,10,2))</f>
        <v>HOM</v>
      </c>
      <c r="V276" s="17" t="s">
        <v>61</v>
      </c>
      <c r="W276" s="17" t="n">
        <f aca="false">U276=V276</f>
        <v>0</v>
      </c>
      <c r="X276" s="16" t="s">
        <v>52</v>
      </c>
      <c r="Y276" s="11" t="s">
        <v>61</v>
      </c>
      <c r="Z276" s="11" t="n">
        <v>1686</v>
      </c>
      <c r="AA276" s="11" t="n">
        <v>163</v>
      </c>
      <c r="AB276" s="11" t="n">
        <v>1523</v>
      </c>
      <c r="AC276" s="11" t="n">
        <v>0</v>
      </c>
      <c r="AD276" s="11" t="n">
        <v>2628</v>
      </c>
      <c r="AE276" s="11" t="n">
        <v>202</v>
      </c>
      <c r="AF276" s="11" t="n">
        <v>2426</v>
      </c>
      <c r="AG276" s="11" t="n">
        <v>0</v>
      </c>
      <c r="AH276" s="11" t="n">
        <v>0</v>
      </c>
      <c r="AI276" s="11" t="n">
        <v>0</v>
      </c>
      <c r="AJ276" s="11" t="n">
        <v>0</v>
      </c>
      <c r="AK276" s="11" t="n">
        <v>0</v>
      </c>
      <c r="AL276" s="15" t="n">
        <v>0.9</v>
      </c>
      <c r="AM276" s="11" t="n">
        <v>0</v>
      </c>
      <c r="AN276" s="11" t="n">
        <v>0</v>
      </c>
      <c r="AO276" s="11" t="n">
        <v>0</v>
      </c>
      <c r="AP276" s="11" t="n">
        <v>0</v>
      </c>
      <c r="AQ276" s="11" t="n">
        <v>0</v>
      </c>
    </row>
    <row r="277" customFormat="false" ht="16" hidden="false" customHeight="false" outlineLevel="0" collapsed="false">
      <c r="A277" s="11" t="s">
        <v>183</v>
      </c>
      <c r="B277" s="11"/>
      <c r="C277" s="11" t="n">
        <f aca="false">AL277&lt;0.5</f>
        <v>0</v>
      </c>
      <c r="D277" s="12" t="n">
        <f aca="false">COUNTIFS(S:S,S277,C:C,1)&gt;0</f>
        <v>0</v>
      </c>
      <c r="E277" s="12" t="str">
        <f aca="false">IFERROR(INDEX(LOHHLA!H:H,MATCH($S277,LOHHLA!$B:$B,0)),"na")</f>
        <v>na</v>
      </c>
      <c r="F277" s="12" t="n">
        <f aca="false">AND(D277&lt;&gt;E277,E277&lt;&gt;"na")</f>
        <v>0</v>
      </c>
      <c r="G277" s="12"/>
      <c r="H277" s="12"/>
      <c r="I277" s="13" t="str">
        <f aca="false">IFERROR(INDEX(LOHHLA!E:E,MATCH($S277,LOHHLA!$B:$B,0)),"na")</f>
        <v>na</v>
      </c>
      <c r="J277" s="13" t="str">
        <f aca="false">IFERROR(INDEX(LOHHLA!F:F,MATCH($S277,LOHHLA!$B:$B,0)),"na")</f>
        <v>na</v>
      </c>
      <c r="K277" s="14" t="n">
        <f aca="false">INDEX(HMFPurity!B:B,MATCH(A277,HMFPurity!A:A,0))</f>
        <v>0.67</v>
      </c>
      <c r="L277" s="15" t="n">
        <f aca="false">INDEX(HMFPurity!F:F,MATCH(A277,HMFPurity!A:A,0))</f>
        <v>2.0412</v>
      </c>
      <c r="M277" s="15" t="str">
        <f aca="false">IFERROR(INDEX(LOHHLA!I:I,MATCH($S277,LOHHLA!$B:$B,0)),"na")</f>
        <v>na</v>
      </c>
      <c r="N277" s="14" t="str">
        <f aca="false">IFERROR(INDEX(LOHHLA!J:J,MATCH($S277,LOHHLA!$B:$B,0)),"na")</f>
        <v>na</v>
      </c>
      <c r="O277" s="16" t="n">
        <f aca="false">COUNTIFS(A:A,A277,W:W,0)</f>
        <v>6</v>
      </c>
      <c r="P277" s="16" t="str">
        <f aca="false">INDEX(LilacQC!D:D,MATCH(A277,LilacQC!C:C,0))</f>
        <v>PASS</v>
      </c>
      <c r="Q277" s="16" t="s">
        <v>172</v>
      </c>
      <c r="R277" s="16" t="s">
        <v>173</v>
      </c>
      <c r="S277" s="17" t="str">
        <f aca="false">A277&amp;MID(X277,1,1)</f>
        <v>CRUK0046_SU_T1-R1C</v>
      </c>
      <c r="T277" s="17" t="str">
        <f aca="false">IFERROR(IF(RIGHT(X277,1)="1",INDEX(LOHHLA!C:C,MATCH(S277,LOHHLA!B:B,0)),INDEX(LOHHLA!D:D,MATCH(S277,LOHHLA!B:B,0))),"HOM")</f>
        <v>HOM</v>
      </c>
      <c r="U277" s="17" t="str">
        <f aca="false">IF(T277="HOM","HOM",UPPER(MID(T277,5,1))&amp;"*"&amp;MID(T277,7,2)&amp;":"&amp;MID(T277,10,2))</f>
        <v>HOM</v>
      </c>
      <c r="V277" s="17" t="s">
        <v>66</v>
      </c>
      <c r="W277" s="17" t="n">
        <f aca="false">U277=V277</f>
        <v>0</v>
      </c>
      <c r="X277" s="16" t="s">
        <v>54</v>
      </c>
      <c r="Y277" s="11" t="s">
        <v>66</v>
      </c>
      <c r="Z277" s="11" t="n">
        <v>1618</v>
      </c>
      <c r="AA277" s="11" t="n">
        <v>96</v>
      </c>
      <c r="AB277" s="11" t="n">
        <v>1522</v>
      </c>
      <c r="AC277" s="11" t="n">
        <v>0</v>
      </c>
      <c r="AD277" s="11" t="n">
        <v>2602</v>
      </c>
      <c r="AE277" s="11" t="n">
        <v>177</v>
      </c>
      <c r="AF277" s="11" t="n">
        <v>2425</v>
      </c>
      <c r="AG277" s="11" t="n">
        <v>0</v>
      </c>
      <c r="AH277" s="11" t="n">
        <v>0</v>
      </c>
      <c r="AI277" s="11" t="n">
        <v>0</v>
      </c>
      <c r="AJ277" s="11" t="n">
        <v>0</v>
      </c>
      <c r="AK277" s="11" t="n">
        <v>0</v>
      </c>
      <c r="AL277" s="15" t="n">
        <v>1.81</v>
      </c>
      <c r="AM277" s="11" t="n">
        <v>0</v>
      </c>
      <c r="AN277" s="11" t="n">
        <v>0</v>
      </c>
      <c r="AO277" s="11" t="n">
        <v>0</v>
      </c>
      <c r="AP277" s="11" t="n">
        <v>0</v>
      </c>
      <c r="AQ277" s="11" t="n">
        <v>0</v>
      </c>
    </row>
    <row r="278" customFormat="false" ht="16" hidden="false" customHeight="false" outlineLevel="0" collapsed="false">
      <c r="A278" s="11" t="s">
        <v>184</v>
      </c>
      <c r="B278" s="11"/>
      <c r="C278" s="11" t="n">
        <f aca="false">AL278&lt;0.5</f>
        <v>0</v>
      </c>
      <c r="D278" s="12" t="n">
        <f aca="false">COUNTIFS(S:S,S278,C:C,1)&gt;0</f>
        <v>0</v>
      </c>
      <c r="E278" s="12" t="n">
        <f aca="false">IFERROR(INDEX(LOHHLA!H:H,MATCH($S278,LOHHLA!$B:$B,0)),"na")</f>
        <v>0</v>
      </c>
      <c r="F278" s="12" t="n">
        <f aca="false">AND(D278&lt;&gt;E278,E278&lt;&gt;"na")</f>
        <v>0</v>
      </c>
      <c r="G278" s="12"/>
      <c r="H278" s="12"/>
      <c r="I278" s="13" t="str">
        <f aca="false">IFERROR(INDEX(LOHHLA!E:E,MATCH($S278,LOHHLA!$B:$B,0)),"na")</f>
        <v>            1.09</v>
      </c>
      <c r="J278" s="13" t="str">
        <f aca="false">IFERROR(INDEX(LOHHLA!F:F,MATCH($S278,LOHHLA!$B:$B,0)),"na")</f>
        <v>            1.09</v>
      </c>
      <c r="K278" s="14" t="n">
        <f aca="false">INDEX(HMFPurity!B:B,MATCH(A278,HMFPurity!A:A,0))</f>
        <v>0.89</v>
      </c>
      <c r="L278" s="15" t="n">
        <f aca="false">INDEX(HMFPurity!F:F,MATCH(A278,HMFPurity!A:A,0))</f>
        <v>2.0617</v>
      </c>
      <c r="M278" s="15" t="n">
        <f aca="false">IFERROR(INDEX(LOHHLA!I:I,MATCH($S278,LOHHLA!$B:$B,0)),"na")</f>
        <v>2.180016059</v>
      </c>
      <c r="N278" s="14" t="n">
        <f aca="false">IFERROR(INDEX(LOHHLA!J:J,MATCH($S278,LOHHLA!$B:$B,0)),"na")</f>
        <v>0.3</v>
      </c>
      <c r="O278" s="16" t="n">
        <f aca="false">COUNTIFS(A:A,A278,W:W,0)</f>
        <v>0</v>
      </c>
      <c r="P278" s="16" t="str">
        <f aca="false">INDEX(LilacQC!D:D,MATCH(A278,LilacQC!C:C,0))</f>
        <v>PASS</v>
      </c>
      <c r="Q278" s="16"/>
      <c r="R278" s="16"/>
      <c r="S278" s="17" t="str">
        <f aca="false">A278&amp;MID(X278,1,1)</f>
        <v>CRUK0047_SU_T1-R1A</v>
      </c>
      <c r="T278" s="17" t="str">
        <f aca="false">IFERROR(IF(RIGHT(X278,1)="1",INDEX(LOHHLA!C:C,MATCH(S278,LOHHLA!B:B,0)),INDEX(LOHHLA!D:D,MATCH(S278,LOHHLA!B:B,0))),"HOM")</f>
        <v>hla_a_01_01_01_01</v>
      </c>
      <c r="U278" s="17" t="str">
        <f aca="false">IF(T278="HOM","HOM",UPPER(MID(T278,5,1))&amp;"*"&amp;MID(T278,7,2)&amp;":"&amp;MID(T278,10,2))</f>
        <v>A*01:01</v>
      </c>
      <c r="V278" s="17" t="s">
        <v>44</v>
      </c>
      <c r="W278" s="17" t="n">
        <f aca="false">U278=V278</f>
        <v>1</v>
      </c>
      <c r="X278" s="16" t="s">
        <v>45</v>
      </c>
      <c r="Y278" s="11" t="s">
        <v>44</v>
      </c>
      <c r="Z278" s="11" t="n">
        <v>2804</v>
      </c>
      <c r="AA278" s="11" t="n">
        <v>1838</v>
      </c>
      <c r="AB278" s="11" t="n">
        <v>966</v>
      </c>
      <c r="AC278" s="11" t="n">
        <v>0</v>
      </c>
      <c r="AD278" s="11" t="n">
        <v>1538</v>
      </c>
      <c r="AE278" s="11" t="n">
        <v>1020</v>
      </c>
      <c r="AF278" s="11" t="n">
        <v>518</v>
      </c>
      <c r="AG278" s="11" t="n">
        <v>0</v>
      </c>
      <c r="AH278" s="11" t="n">
        <v>0</v>
      </c>
      <c r="AI278" s="11" t="n">
        <v>0</v>
      </c>
      <c r="AJ278" s="11" t="n">
        <v>0</v>
      </c>
      <c r="AK278" s="11" t="n">
        <v>0</v>
      </c>
      <c r="AL278" s="15" t="n">
        <v>0.88</v>
      </c>
      <c r="AM278" s="11" t="n">
        <v>0</v>
      </c>
      <c r="AN278" s="11" t="n">
        <v>0</v>
      </c>
      <c r="AO278" s="11" t="n">
        <v>0</v>
      </c>
      <c r="AP278" s="11" t="n">
        <v>0</v>
      </c>
      <c r="AQ278" s="11" t="n">
        <v>0</v>
      </c>
    </row>
    <row r="279" customFormat="false" ht="16" hidden="false" customHeight="false" outlineLevel="0" collapsed="false">
      <c r="A279" s="11" t="s">
        <v>184</v>
      </c>
      <c r="B279" s="11"/>
      <c r="C279" s="11" t="n">
        <f aca="false">AL279&lt;0.5</f>
        <v>0</v>
      </c>
      <c r="D279" s="12" t="n">
        <f aca="false">COUNTIFS(S:S,S279,C:C,1)&gt;0</f>
        <v>0</v>
      </c>
      <c r="E279" s="12" t="n">
        <f aca="false">IFERROR(INDEX(LOHHLA!H:H,MATCH($S279,LOHHLA!$B:$B,0)),"na")</f>
        <v>0</v>
      </c>
      <c r="F279" s="12" t="n">
        <f aca="false">AND(D279&lt;&gt;E279,E279&lt;&gt;"na")</f>
        <v>0</v>
      </c>
      <c r="G279" s="12"/>
      <c r="H279" s="12"/>
      <c r="I279" s="13" t="str">
        <f aca="false">IFERROR(INDEX(LOHHLA!E:E,MATCH($S279,LOHHLA!$B:$B,0)),"na")</f>
        <v>            1.09</v>
      </c>
      <c r="J279" s="13" t="str">
        <f aca="false">IFERROR(INDEX(LOHHLA!F:F,MATCH($S279,LOHHLA!$B:$B,0)),"na")</f>
        <v>            1.09</v>
      </c>
      <c r="K279" s="14" t="n">
        <f aca="false">INDEX(HMFPurity!B:B,MATCH(A279,HMFPurity!A:A,0))</f>
        <v>0.89</v>
      </c>
      <c r="L279" s="15" t="n">
        <f aca="false">INDEX(HMFPurity!F:F,MATCH(A279,HMFPurity!A:A,0))</f>
        <v>2.0617</v>
      </c>
      <c r="M279" s="15" t="n">
        <f aca="false">IFERROR(INDEX(LOHHLA!I:I,MATCH($S279,LOHHLA!$B:$B,0)),"na")</f>
        <v>2.180016059</v>
      </c>
      <c r="N279" s="14" t="n">
        <f aca="false">IFERROR(INDEX(LOHHLA!J:J,MATCH($S279,LOHHLA!$B:$B,0)),"na")</f>
        <v>0.3</v>
      </c>
      <c r="O279" s="16" t="n">
        <f aca="false">COUNTIFS(A:A,A279,W:W,0)</f>
        <v>0</v>
      </c>
      <c r="P279" s="16" t="str">
        <f aca="false">INDEX(LilacQC!D:D,MATCH(A279,LilacQC!C:C,0))</f>
        <v>PASS</v>
      </c>
      <c r="Q279" s="16"/>
      <c r="R279" s="16"/>
      <c r="S279" s="17" t="str">
        <f aca="false">A279&amp;MID(X279,1,1)</f>
        <v>CRUK0047_SU_T1-R1A</v>
      </c>
      <c r="T279" s="17" t="str">
        <f aca="false">IFERROR(IF(RIGHT(X279,1)="1",INDEX(LOHHLA!C:C,MATCH(S279,LOHHLA!B:B,0)),INDEX(LOHHLA!D:D,MATCH(S279,LOHHLA!B:B,0))),"HOM")</f>
        <v>hla_a_68_01_02</v>
      </c>
      <c r="U279" s="17" t="str">
        <f aca="false">IF(T279="HOM","HOM",UPPER(MID(T279,5,1))&amp;"*"&amp;MID(T279,7,2)&amp;":"&amp;MID(T279,10,2))</f>
        <v>A*68:01</v>
      </c>
      <c r="V279" s="17" t="s">
        <v>82</v>
      </c>
      <c r="W279" s="17" t="n">
        <f aca="false">U279=V279</f>
        <v>1</v>
      </c>
      <c r="X279" s="16" t="s">
        <v>47</v>
      </c>
      <c r="Y279" s="11" t="s">
        <v>82</v>
      </c>
      <c r="Z279" s="11" t="n">
        <v>2293</v>
      </c>
      <c r="AA279" s="11" t="n">
        <v>1408</v>
      </c>
      <c r="AB279" s="11" t="n">
        <v>885</v>
      </c>
      <c r="AC279" s="11" t="n">
        <v>0</v>
      </c>
      <c r="AD279" s="11" t="n">
        <v>1276</v>
      </c>
      <c r="AE279" s="11" t="n">
        <v>791</v>
      </c>
      <c r="AF279" s="11" t="n">
        <v>485</v>
      </c>
      <c r="AG279" s="11" t="n">
        <v>0</v>
      </c>
      <c r="AH279" s="11" t="n">
        <v>0</v>
      </c>
      <c r="AI279" s="11" t="n">
        <v>0</v>
      </c>
      <c r="AJ279" s="11" t="n">
        <v>0</v>
      </c>
      <c r="AK279" s="11" t="n">
        <v>0</v>
      </c>
      <c r="AL279" s="15" t="n">
        <v>1.02</v>
      </c>
      <c r="AM279" s="11" t="n">
        <v>0</v>
      </c>
      <c r="AN279" s="11" t="n">
        <v>0</v>
      </c>
      <c r="AO279" s="11" t="n">
        <v>0</v>
      </c>
      <c r="AP279" s="11" t="n">
        <v>0</v>
      </c>
      <c r="AQ279" s="11" t="n">
        <v>0</v>
      </c>
    </row>
    <row r="280" customFormat="false" ht="16" hidden="false" customHeight="false" outlineLevel="0" collapsed="false">
      <c r="A280" s="11" t="s">
        <v>184</v>
      </c>
      <c r="B280" s="11"/>
      <c r="C280" s="11" t="n">
        <f aca="false">AL280&lt;0.5</f>
        <v>0</v>
      </c>
      <c r="D280" s="12" t="n">
        <f aca="false">COUNTIFS(S:S,S280,C:C,1)&gt;0</f>
        <v>0</v>
      </c>
      <c r="E280" s="12" t="n">
        <f aca="false">IFERROR(INDEX(LOHHLA!H:H,MATCH($S280,LOHHLA!$B:$B,0)),"na")</f>
        <v>0</v>
      </c>
      <c r="F280" s="12" t="n">
        <f aca="false">AND(D280&lt;&gt;E280,E280&lt;&gt;"na")</f>
        <v>0</v>
      </c>
      <c r="G280" s="12"/>
      <c r="H280" s="12"/>
      <c r="I280" s="13" t="str">
        <f aca="false">IFERROR(INDEX(LOHHLA!E:E,MATCH($S280,LOHHLA!$B:$B,0)),"na")</f>
        <v>            1.05</v>
      </c>
      <c r="J280" s="13" t="str">
        <f aca="false">IFERROR(INDEX(LOHHLA!F:F,MATCH($S280,LOHHLA!$B:$B,0)),"na")</f>
        <v>            1.19</v>
      </c>
      <c r="K280" s="14" t="n">
        <f aca="false">INDEX(HMFPurity!B:B,MATCH(A280,HMFPurity!A:A,0))</f>
        <v>0.89</v>
      </c>
      <c r="L280" s="15" t="n">
        <f aca="false">INDEX(HMFPurity!F:F,MATCH(A280,HMFPurity!A:A,0))</f>
        <v>2.0617</v>
      </c>
      <c r="M280" s="15" t="n">
        <f aca="false">IFERROR(INDEX(LOHHLA!I:I,MATCH($S280,LOHHLA!$B:$B,0)),"na")</f>
        <v>2.180016059</v>
      </c>
      <c r="N280" s="14" t="n">
        <f aca="false">IFERROR(INDEX(LOHHLA!J:J,MATCH($S280,LOHHLA!$B:$B,0)),"na")</f>
        <v>0.3</v>
      </c>
      <c r="O280" s="16" t="n">
        <f aca="false">COUNTIFS(A:A,A280,W:W,0)</f>
        <v>0</v>
      </c>
      <c r="P280" s="16" t="str">
        <f aca="false">INDEX(LilacQC!D:D,MATCH(A280,LilacQC!C:C,0))</f>
        <v>PASS</v>
      </c>
      <c r="Q280" s="16"/>
      <c r="R280" s="16"/>
      <c r="S280" s="17" t="str">
        <f aca="false">A280&amp;MID(X280,1,1)</f>
        <v>CRUK0047_SU_T1-R1B</v>
      </c>
      <c r="T280" s="17" t="str">
        <f aca="false">IFERROR(IF(RIGHT(X280,1)="1",INDEX(LOHHLA!C:C,MATCH(S280,LOHHLA!B:B,0)),INDEX(LOHHLA!D:D,MATCH(S280,LOHHLA!B:B,0))),"HOM")</f>
        <v>hla_b_44_02_01_01</v>
      </c>
      <c r="U280" s="17" t="str">
        <f aca="false">IF(T280="HOM","HOM",UPPER(MID(T280,5,1))&amp;"*"&amp;MID(T280,7,2)&amp;":"&amp;MID(T280,10,2))</f>
        <v>B*44:02</v>
      </c>
      <c r="V280" s="17" t="s">
        <v>92</v>
      </c>
      <c r="W280" s="17" t="n">
        <f aca="false">U280=V280</f>
        <v>1</v>
      </c>
      <c r="X280" s="16" t="s">
        <v>49</v>
      </c>
      <c r="Y280" s="11" t="s">
        <v>92</v>
      </c>
      <c r="Z280" s="11" t="n">
        <v>2235</v>
      </c>
      <c r="AA280" s="11" t="n">
        <v>860</v>
      </c>
      <c r="AB280" s="11" t="n">
        <v>1375</v>
      </c>
      <c r="AC280" s="11" t="n">
        <v>0</v>
      </c>
      <c r="AD280" s="11" t="n">
        <v>1317</v>
      </c>
      <c r="AE280" s="11" t="n">
        <v>508</v>
      </c>
      <c r="AF280" s="11" t="n">
        <v>809</v>
      </c>
      <c r="AG280" s="11" t="n">
        <v>0</v>
      </c>
      <c r="AH280" s="11" t="n">
        <v>0</v>
      </c>
      <c r="AI280" s="11" t="n">
        <v>0</v>
      </c>
      <c r="AJ280" s="11" t="n">
        <v>0</v>
      </c>
      <c r="AK280" s="11" t="n">
        <v>0</v>
      </c>
      <c r="AL280" s="15" t="n">
        <v>0.88</v>
      </c>
      <c r="AM280" s="11" t="n">
        <v>0</v>
      </c>
      <c r="AN280" s="11" t="n">
        <v>0</v>
      </c>
      <c r="AO280" s="11" t="n">
        <v>0</v>
      </c>
      <c r="AP280" s="11" t="n">
        <v>0</v>
      </c>
      <c r="AQ280" s="11" t="n">
        <v>0</v>
      </c>
    </row>
    <row r="281" customFormat="false" ht="16" hidden="false" customHeight="false" outlineLevel="0" collapsed="false">
      <c r="A281" s="11" t="s">
        <v>184</v>
      </c>
      <c r="B281" s="11"/>
      <c r="C281" s="11" t="n">
        <f aca="false">AL281&lt;0.5</f>
        <v>0</v>
      </c>
      <c r="D281" s="12" t="n">
        <f aca="false">COUNTIFS(S:S,S281,C:C,1)&gt;0</f>
        <v>0</v>
      </c>
      <c r="E281" s="12" t="n">
        <f aca="false">IFERROR(INDEX(LOHHLA!H:H,MATCH($S281,LOHHLA!$B:$B,0)),"na")</f>
        <v>0</v>
      </c>
      <c r="F281" s="12" t="n">
        <f aca="false">AND(D281&lt;&gt;E281,E281&lt;&gt;"na")</f>
        <v>0</v>
      </c>
      <c r="G281" s="12"/>
      <c r="H281" s="12"/>
      <c r="I281" s="13" t="str">
        <f aca="false">IFERROR(INDEX(LOHHLA!E:E,MATCH($S281,LOHHLA!$B:$B,0)),"na")</f>
        <v>            1.05</v>
      </c>
      <c r="J281" s="13" t="str">
        <f aca="false">IFERROR(INDEX(LOHHLA!F:F,MATCH($S281,LOHHLA!$B:$B,0)),"na")</f>
        <v>            1.19</v>
      </c>
      <c r="K281" s="14" t="n">
        <f aca="false">INDEX(HMFPurity!B:B,MATCH(A281,HMFPurity!A:A,0))</f>
        <v>0.89</v>
      </c>
      <c r="L281" s="15" t="n">
        <f aca="false">INDEX(HMFPurity!F:F,MATCH(A281,HMFPurity!A:A,0))</f>
        <v>2.0617</v>
      </c>
      <c r="M281" s="15" t="n">
        <f aca="false">IFERROR(INDEX(LOHHLA!I:I,MATCH($S281,LOHHLA!$B:$B,0)),"na")</f>
        <v>2.180016059</v>
      </c>
      <c r="N281" s="14" t="n">
        <f aca="false">IFERROR(INDEX(LOHHLA!J:J,MATCH($S281,LOHHLA!$B:$B,0)),"na")</f>
        <v>0.3</v>
      </c>
      <c r="O281" s="16" t="n">
        <f aca="false">COUNTIFS(A:A,A281,W:W,0)</f>
        <v>0</v>
      </c>
      <c r="P281" s="16" t="str">
        <f aca="false">INDEX(LilacQC!D:D,MATCH(A281,LilacQC!C:C,0))</f>
        <v>PASS</v>
      </c>
      <c r="Q281" s="16"/>
      <c r="R281" s="16"/>
      <c r="S281" s="17" t="str">
        <f aca="false">A281&amp;MID(X281,1,1)</f>
        <v>CRUK0047_SU_T1-R1B</v>
      </c>
      <c r="T281" s="17" t="str">
        <f aca="false">IFERROR(IF(RIGHT(X281,1)="1",INDEX(LOHHLA!C:C,MATCH(S281,LOHHLA!B:B,0)),INDEX(LOHHLA!D:D,MATCH(S281,LOHHLA!B:B,0))),"HOM")</f>
        <v>hla_b_57_01_01</v>
      </c>
      <c r="U281" s="17" t="str">
        <f aca="false">IF(T281="HOM","HOM",UPPER(MID(T281,5,1))&amp;"*"&amp;MID(T281,7,2)&amp;":"&amp;MID(T281,10,2))</f>
        <v>B*57:01</v>
      </c>
      <c r="V281" s="17" t="s">
        <v>83</v>
      </c>
      <c r="W281" s="17" t="n">
        <f aca="false">U281=V281</f>
        <v>1</v>
      </c>
      <c r="X281" s="16" t="s">
        <v>51</v>
      </c>
      <c r="Y281" s="11" t="s">
        <v>83</v>
      </c>
      <c r="Z281" s="11" t="n">
        <v>2205</v>
      </c>
      <c r="AA281" s="11" t="n">
        <v>797</v>
      </c>
      <c r="AB281" s="11" t="n">
        <v>1408</v>
      </c>
      <c r="AC281" s="11" t="n">
        <v>0</v>
      </c>
      <c r="AD281" s="11" t="n">
        <v>1317</v>
      </c>
      <c r="AE281" s="11" t="n">
        <v>494</v>
      </c>
      <c r="AF281" s="11" t="n">
        <v>823</v>
      </c>
      <c r="AG281" s="11" t="n">
        <v>0</v>
      </c>
      <c r="AH281" s="11" t="n">
        <v>0</v>
      </c>
      <c r="AI281" s="11" t="n">
        <v>0</v>
      </c>
      <c r="AJ281" s="11" t="n">
        <v>0</v>
      </c>
      <c r="AK281" s="11" t="n">
        <v>0</v>
      </c>
      <c r="AL281" s="15" t="n">
        <v>1.02</v>
      </c>
      <c r="AM281" s="11" t="n">
        <v>0</v>
      </c>
      <c r="AN281" s="11" t="n">
        <v>0</v>
      </c>
      <c r="AO281" s="11" t="n">
        <v>0</v>
      </c>
      <c r="AP281" s="11" t="n">
        <v>0</v>
      </c>
      <c r="AQ281" s="11" t="n">
        <v>0</v>
      </c>
    </row>
    <row r="282" customFormat="false" ht="16" hidden="false" customHeight="false" outlineLevel="0" collapsed="false">
      <c r="A282" s="11" t="s">
        <v>184</v>
      </c>
      <c r="B282" s="11"/>
      <c r="C282" s="11" t="n">
        <f aca="false">AL282&lt;0.5</f>
        <v>0</v>
      </c>
      <c r="D282" s="12" t="n">
        <f aca="false">COUNTIFS(S:S,S282,C:C,1)&gt;0</f>
        <v>0</v>
      </c>
      <c r="E282" s="12" t="n">
        <f aca="false">IFERROR(INDEX(LOHHLA!H:H,MATCH($S282,LOHHLA!$B:$B,0)),"na")</f>
        <v>0</v>
      </c>
      <c r="F282" s="12" t="n">
        <f aca="false">AND(D282&lt;&gt;E282,E282&lt;&gt;"na")</f>
        <v>0</v>
      </c>
      <c r="G282" s="12"/>
      <c r="H282" s="12"/>
      <c r="I282" s="13" t="str">
        <f aca="false">IFERROR(INDEX(LOHHLA!E:E,MATCH($S282,LOHHLA!$B:$B,0)),"na")</f>
        <v>            1.49</v>
      </c>
      <c r="J282" s="13" t="str">
        <f aca="false">IFERROR(INDEX(LOHHLA!F:F,MATCH($S282,LOHHLA!$B:$B,0)),"na")</f>
        <v>            1.21</v>
      </c>
      <c r="K282" s="14" t="n">
        <f aca="false">INDEX(HMFPurity!B:B,MATCH(A282,HMFPurity!A:A,0))</f>
        <v>0.89</v>
      </c>
      <c r="L282" s="15" t="n">
        <f aca="false">INDEX(HMFPurity!F:F,MATCH(A282,HMFPurity!A:A,0))</f>
        <v>2.0617</v>
      </c>
      <c r="M282" s="15" t="n">
        <f aca="false">IFERROR(INDEX(LOHHLA!I:I,MATCH($S282,LOHHLA!$B:$B,0)),"na")</f>
        <v>2.180016059</v>
      </c>
      <c r="N282" s="14" t="n">
        <f aca="false">IFERROR(INDEX(LOHHLA!J:J,MATCH($S282,LOHHLA!$B:$B,0)),"na")</f>
        <v>0.3</v>
      </c>
      <c r="O282" s="16" t="n">
        <f aca="false">COUNTIFS(A:A,A282,W:W,0)</f>
        <v>0</v>
      </c>
      <c r="P282" s="16" t="str">
        <f aca="false">INDEX(LilacQC!D:D,MATCH(A282,LilacQC!C:C,0))</f>
        <v>PASS</v>
      </c>
      <c r="Q282" s="16"/>
      <c r="R282" s="16"/>
      <c r="S282" s="17" t="str">
        <f aca="false">A282&amp;MID(X282,1,1)</f>
        <v>CRUK0047_SU_T1-R1C</v>
      </c>
      <c r="T282" s="17" t="str">
        <f aca="false">IFERROR(IF(RIGHT(X282,1)="1",INDEX(LOHHLA!C:C,MATCH(S282,LOHHLA!B:B,0)),INDEX(LOHHLA!D:D,MATCH(S282,LOHHLA!B:B,0))),"HOM")</f>
        <v>hla_c_05_01_01_02</v>
      </c>
      <c r="U282" s="17" t="str">
        <f aca="false">IF(T282="HOM","HOM",UPPER(MID(T282,5,1))&amp;"*"&amp;MID(T282,7,2)&amp;":"&amp;MID(T282,10,2))</f>
        <v>C*05:01</v>
      </c>
      <c r="V282" s="17" t="s">
        <v>113</v>
      </c>
      <c r="W282" s="17" t="n">
        <f aca="false">U282=V282</f>
        <v>1</v>
      </c>
      <c r="X282" s="16" t="s">
        <v>52</v>
      </c>
      <c r="Y282" s="11" t="s">
        <v>113</v>
      </c>
      <c r="Z282" s="11" t="n">
        <v>2047</v>
      </c>
      <c r="AA282" s="11" t="n">
        <v>699</v>
      </c>
      <c r="AB282" s="11" t="n">
        <v>1348</v>
      </c>
      <c r="AC282" s="11" t="n">
        <v>0</v>
      </c>
      <c r="AD282" s="11" t="n">
        <v>1267</v>
      </c>
      <c r="AE282" s="11" t="n">
        <v>492</v>
      </c>
      <c r="AF282" s="11" t="n">
        <v>775</v>
      </c>
      <c r="AG282" s="11" t="n">
        <v>0</v>
      </c>
      <c r="AH282" s="11" t="n">
        <v>0</v>
      </c>
      <c r="AI282" s="11" t="n">
        <v>0</v>
      </c>
      <c r="AJ282" s="11" t="n">
        <v>0</v>
      </c>
      <c r="AK282" s="11" t="n">
        <v>0</v>
      </c>
      <c r="AL282" s="15" t="n">
        <v>1.02</v>
      </c>
      <c r="AM282" s="11" t="n">
        <v>0</v>
      </c>
      <c r="AN282" s="11" t="n">
        <v>0</v>
      </c>
      <c r="AO282" s="11" t="n">
        <v>0</v>
      </c>
      <c r="AP282" s="11" t="n">
        <v>0</v>
      </c>
      <c r="AQ282" s="11" t="n">
        <v>0</v>
      </c>
    </row>
    <row r="283" customFormat="false" ht="16" hidden="false" customHeight="false" outlineLevel="0" collapsed="false">
      <c r="A283" s="11" t="s">
        <v>184</v>
      </c>
      <c r="B283" s="11"/>
      <c r="C283" s="11" t="n">
        <f aca="false">AL283&lt;0.5</f>
        <v>0</v>
      </c>
      <c r="D283" s="12" t="n">
        <f aca="false">COUNTIFS(S:S,S283,C:C,1)&gt;0</f>
        <v>0</v>
      </c>
      <c r="E283" s="12" t="n">
        <f aca="false">IFERROR(INDEX(LOHHLA!H:H,MATCH($S283,LOHHLA!$B:$B,0)),"na")</f>
        <v>0</v>
      </c>
      <c r="F283" s="12" t="n">
        <f aca="false">AND(D283&lt;&gt;E283,E283&lt;&gt;"na")</f>
        <v>0</v>
      </c>
      <c r="G283" s="12"/>
      <c r="H283" s="12"/>
      <c r="I283" s="13" t="str">
        <f aca="false">IFERROR(INDEX(LOHHLA!E:E,MATCH($S283,LOHHLA!$B:$B,0)),"na")</f>
        <v>            1.49</v>
      </c>
      <c r="J283" s="13" t="str">
        <f aca="false">IFERROR(INDEX(LOHHLA!F:F,MATCH($S283,LOHHLA!$B:$B,0)),"na")</f>
        <v>            1.21</v>
      </c>
      <c r="K283" s="14" t="n">
        <f aca="false">INDEX(HMFPurity!B:B,MATCH(A283,HMFPurity!A:A,0))</f>
        <v>0.89</v>
      </c>
      <c r="L283" s="15" t="n">
        <f aca="false">INDEX(HMFPurity!F:F,MATCH(A283,HMFPurity!A:A,0))</f>
        <v>2.0617</v>
      </c>
      <c r="M283" s="15" t="n">
        <f aca="false">IFERROR(INDEX(LOHHLA!I:I,MATCH($S283,LOHHLA!$B:$B,0)),"na")</f>
        <v>2.180016059</v>
      </c>
      <c r="N283" s="14" t="n">
        <f aca="false">IFERROR(INDEX(LOHHLA!J:J,MATCH($S283,LOHHLA!$B:$B,0)),"na")</f>
        <v>0.3</v>
      </c>
      <c r="O283" s="16" t="n">
        <f aca="false">COUNTIFS(A:A,A283,W:W,0)</f>
        <v>0</v>
      </c>
      <c r="P283" s="16" t="str">
        <f aca="false">INDEX(LilacQC!D:D,MATCH(A283,LilacQC!C:C,0))</f>
        <v>PASS</v>
      </c>
      <c r="Q283" s="16"/>
      <c r="R283" s="16"/>
      <c r="S283" s="17" t="str">
        <f aca="false">A283&amp;MID(X283,1,1)</f>
        <v>CRUK0047_SU_T1-R1C</v>
      </c>
      <c r="T283" s="17" t="str">
        <f aca="false">IFERROR(IF(RIGHT(X283,1)="1",INDEX(LOHHLA!C:C,MATCH(S283,LOHHLA!B:B,0)),INDEX(LOHHLA!D:D,MATCH(S283,LOHHLA!B:B,0))),"HOM")</f>
        <v>hla_c_06_02_03</v>
      </c>
      <c r="U283" s="17" t="str">
        <f aca="false">IF(T283="HOM","HOM",UPPER(MID(T283,5,1))&amp;"*"&amp;MID(T283,7,2)&amp;":"&amp;MID(T283,10,2))</f>
        <v>C*06:02</v>
      </c>
      <c r="V283" s="17" t="s">
        <v>84</v>
      </c>
      <c r="W283" s="17" t="n">
        <f aca="false">U283=V283</f>
        <v>1</v>
      </c>
      <c r="X283" s="16" t="s">
        <v>54</v>
      </c>
      <c r="Y283" s="11" t="s">
        <v>84</v>
      </c>
      <c r="Z283" s="11" t="n">
        <v>2023</v>
      </c>
      <c r="AA283" s="11" t="n">
        <v>633</v>
      </c>
      <c r="AB283" s="11" t="n">
        <v>1390</v>
      </c>
      <c r="AC283" s="11" t="n">
        <v>0</v>
      </c>
      <c r="AD283" s="11" t="n">
        <v>1204</v>
      </c>
      <c r="AE283" s="11" t="n">
        <v>411</v>
      </c>
      <c r="AF283" s="11" t="n">
        <v>793</v>
      </c>
      <c r="AG283" s="11" t="n">
        <v>0</v>
      </c>
      <c r="AH283" s="11" t="n">
        <v>0</v>
      </c>
      <c r="AI283" s="11" t="n">
        <v>0</v>
      </c>
      <c r="AJ283" s="11" t="n">
        <v>0</v>
      </c>
      <c r="AK283" s="11" t="n">
        <v>0</v>
      </c>
      <c r="AL283" s="15" t="n">
        <v>0.88</v>
      </c>
      <c r="AM283" s="11" t="n">
        <v>0</v>
      </c>
      <c r="AN283" s="11" t="n">
        <v>0</v>
      </c>
      <c r="AO283" s="11" t="n">
        <v>0</v>
      </c>
      <c r="AP283" s="11" t="n">
        <v>0</v>
      </c>
      <c r="AQ283" s="11" t="n">
        <v>0</v>
      </c>
    </row>
    <row r="284" customFormat="false" ht="16" hidden="false" customHeight="false" outlineLevel="0" collapsed="false">
      <c r="A284" s="11" t="s">
        <v>185</v>
      </c>
      <c r="B284" s="11"/>
      <c r="C284" s="11" t="n">
        <f aca="false">AL284&lt;0.5</f>
        <v>0</v>
      </c>
      <c r="D284" s="12" t="n">
        <f aca="false">COUNTIFS(S:S,S284,C:C,1)&gt;0</f>
        <v>0</v>
      </c>
      <c r="E284" s="12" t="n">
        <f aca="false">IFERROR(INDEX(LOHHLA!H:H,MATCH($S284,LOHHLA!$B:$B,0)),"na")</f>
        <v>1</v>
      </c>
      <c r="F284" s="12" t="n">
        <f aca="false">AND(D284&lt;&gt;E284,E284&lt;&gt;"na")</f>
        <v>1</v>
      </c>
      <c r="G284" s="12" t="s">
        <v>71</v>
      </c>
      <c r="H284" s="12" t="s">
        <v>186</v>
      </c>
      <c r="I284" s="13" t="str">
        <f aca="false">IFERROR(INDEX(LOHHLA!E:E,MATCH($S284,LOHHLA!$B:$B,0)),"na")</f>
        <v>            0.59</v>
      </c>
      <c r="J284" s="13" t="str">
        <f aca="false">IFERROR(INDEX(LOHHLA!F:F,MATCH($S284,LOHHLA!$B:$B,0)),"na")</f>
        <v>            0.05</v>
      </c>
      <c r="K284" s="14" t="n">
        <f aca="false">INDEX(HMFPurity!B:B,MATCH(A284,HMFPurity!A:A,0))</f>
        <v>1</v>
      </c>
      <c r="L284" s="15" t="n">
        <f aca="false">INDEX(HMFPurity!F:F,MATCH(A284,HMFPurity!A:A,0))</f>
        <v>2</v>
      </c>
      <c r="M284" s="15" t="n">
        <f aca="false">IFERROR(INDEX(LOHHLA!I:I,MATCH($S284,LOHHLA!$B:$B,0)),"na")</f>
        <v>4.067020559</v>
      </c>
      <c r="N284" s="14" t="n">
        <f aca="false">IFERROR(INDEX(LOHHLA!J:J,MATCH($S284,LOHHLA!$B:$B,0)),"na")</f>
        <v>0.21</v>
      </c>
      <c r="O284" s="16" t="n">
        <f aca="false">COUNTIFS(A:A,A284,W:W,0)</f>
        <v>0</v>
      </c>
      <c r="P284" s="16" t="str">
        <f aca="false">INDEX(LilacQC!D:D,MATCH(A284,LilacQC!C:C,0))</f>
        <v>PASS</v>
      </c>
      <c r="Q284" s="16"/>
      <c r="R284" s="16"/>
      <c r="S284" s="17" t="str">
        <f aca="false">A284&amp;MID(X284,1,1)</f>
        <v>CRUK0048_SU_T1-R1A</v>
      </c>
      <c r="T284" s="17" t="str">
        <f aca="false">IFERROR(IF(RIGHT(X284,1)="1",INDEX(LOHHLA!C:C,MATCH(S284,LOHHLA!B:B,0)),INDEX(LOHHLA!D:D,MATCH(S284,LOHHLA!B:B,0))),"HOM")</f>
        <v>hla_a_02_01_01_01</v>
      </c>
      <c r="U284" s="17" t="str">
        <f aca="false">IF(T284="HOM","HOM",UPPER(MID(T284,5,1))&amp;"*"&amp;MID(T284,7,2)&amp;":"&amp;MID(T284,10,2))</f>
        <v>A*02:01</v>
      </c>
      <c r="V284" s="17" t="s">
        <v>56</v>
      </c>
      <c r="W284" s="17" t="n">
        <f aca="false">U284=V284</f>
        <v>1</v>
      </c>
      <c r="X284" s="16" t="s">
        <v>45</v>
      </c>
      <c r="Y284" s="11" t="s">
        <v>56</v>
      </c>
      <c r="Z284" s="11" t="n">
        <v>1898</v>
      </c>
      <c r="AA284" s="11" t="n">
        <v>938</v>
      </c>
      <c r="AB284" s="11" t="n">
        <v>960</v>
      </c>
      <c r="AC284" s="11" t="n">
        <v>0</v>
      </c>
      <c r="AD284" s="11" t="n">
        <v>3141</v>
      </c>
      <c r="AE284" s="11" t="n">
        <v>1557</v>
      </c>
      <c r="AF284" s="11" t="n">
        <v>1584</v>
      </c>
      <c r="AG284" s="11" t="n">
        <v>0</v>
      </c>
      <c r="AH284" s="11" t="n">
        <v>0</v>
      </c>
      <c r="AI284" s="11" t="n">
        <v>0</v>
      </c>
      <c r="AJ284" s="11" t="n">
        <v>0</v>
      </c>
      <c r="AK284" s="11" t="n">
        <v>0</v>
      </c>
      <c r="AL284" s="15" t="n">
        <v>1.26</v>
      </c>
      <c r="AM284" s="11" t="n">
        <v>0</v>
      </c>
      <c r="AN284" s="11" t="n">
        <v>0</v>
      </c>
      <c r="AO284" s="11" t="n">
        <v>0</v>
      </c>
      <c r="AP284" s="11" t="n">
        <v>0</v>
      </c>
      <c r="AQ284" s="11" t="n">
        <v>0</v>
      </c>
    </row>
    <row r="285" customFormat="false" ht="16" hidden="false" customHeight="false" outlineLevel="0" collapsed="false">
      <c r="A285" s="11" t="s">
        <v>185</v>
      </c>
      <c r="B285" s="11"/>
      <c r="C285" s="11" t="n">
        <f aca="false">AL285&lt;0.5</f>
        <v>0</v>
      </c>
      <c r="D285" s="12" t="n">
        <f aca="false">COUNTIFS(S:S,S285,C:C,1)&gt;0</f>
        <v>0</v>
      </c>
      <c r="E285" s="12" t="n">
        <f aca="false">IFERROR(INDEX(LOHHLA!H:H,MATCH($S285,LOHHLA!$B:$B,0)),"na")</f>
        <v>1</v>
      </c>
      <c r="F285" s="12" t="n">
        <f aca="false">AND(D285&lt;&gt;E285,E285&lt;&gt;"na")</f>
        <v>1</v>
      </c>
      <c r="G285" s="12" t="s">
        <v>71</v>
      </c>
      <c r="H285" s="12" t="s">
        <v>186</v>
      </c>
      <c r="I285" s="13" t="str">
        <f aca="false">IFERROR(INDEX(LOHHLA!E:E,MATCH($S285,LOHHLA!$B:$B,0)),"na")</f>
        <v>            0.59</v>
      </c>
      <c r="J285" s="13" t="str">
        <f aca="false">IFERROR(INDEX(LOHHLA!F:F,MATCH($S285,LOHHLA!$B:$B,0)),"na")</f>
        <v>            0.05</v>
      </c>
      <c r="K285" s="14" t="n">
        <f aca="false">INDEX(HMFPurity!B:B,MATCH(A285,HMFPurity!A:A,0))</f>
        <v>1</v>
      </c>
      <c r="L285" s="15" t="n">
        <f aca="false">INDEX(HMFPurity!F:F,MATCH(A285,HMFPurity!A:A,0))</f>
        <v>2</v>
      </c>
      <c r="M285" s="15" t="n">
        <f aca="false">IFERROR(INDEX(LOHHLA!I:I,MATCH($S285,LOHHLA!$B:$B,0)),"na")</f>
        <v>4.067020559</v>
      </c>
      <c r="N285" s="14" t="n">
        <f aca="false">IFERROR(INDEX(LOHHLA!J:J,MATCH($S285,LOHHLA!$B:$B,0)),"na")</f>
        <v>0.21</v>
      </c>
      <c r="O285" s="16" t="n">
        <f aca="false">COUNTIFS(A:A,A285,W:W,0)</f>
        <v>0</v>
      </c>
      <c r="P285" s="16" t="str">
        <f aca="false">INDEX(LilacQC!D:D,MATCH(A285,LilacQC!C:C,0))</f>
        <v>PASS</v>
      </c>
      <c r="Q285" s="16"/>
      <c r="R285" s="16"/>
      <c r="S285" s="17" t="str">
        <f aca="false">A285&amp;MID(X285,1,1)</f>
        <v>CRUK0048_SU_T1-R1A</v>
      </c>
      <c r="T285" s="17" t="str">
        <f aca="false">IFERROR(IF(RIGHT(X285,1)="1",INDEX(LOHHLA!C:C,MATCH(S285,LOHHLA!B:B,0)),INDEX(LOHHLA!D:D,MATCH(S285,LOHHLA!B:B,0))),"HOM")</f>
        <v>hla_a_24_02_01_01</v>
      </c>
      <c r="U285" s="17" t="str">
        <f aca="false">IF(T285="HOM","HOM",UPPER(MID(T285,5,1))&amp;"*"&amp;MID(T285,7,2)&amp;":"&amp;MID(T285,10,2))</f>
        <v>A*24:02</v>
      </c>
      <c r="V285" s="17" t="s">
        <v>125</v>
      </c>
      <c r="W285" s="17" t="n">
        <f aca="false">U285=V285</f>
        <v>1</v>
      </c>
      <c r="X285" s="16" t="s">
        <v>47</v>
      </c>
      <c r="Y285" s="11" t="s">
        <v>125</v>
      </c>
      <c r="Z285" s="11" t="n">
        <v>2400</v>
      </c>
      <c r="AA285" s="11" t="n">
        <v>1349</v>
      </c>
      <c r="AB285" s="11" t="n">
        <v>1051</v>
      </c>
      <c r="AC285" s="11" t="n">
        <v>0</v>
      </c>
      <c r="AD285" s="11" t="n">
        <v>3341</v>
      </c>
      <c r="AE285" s="11" t="n">
        <v>1624</v>
      </c>
      <c r="AF285" s="11" t="n">
        <v>1717</v>
      </c>
      <c r="AG285" s="11" t="n">
        <v>0</v>
      </c>
      <c r="AH285" s="11" t="n">
        <v>0</v>
      </c>
      <c r="AI285" s="11" t="n">
        <v>0</v>
      </c>
      <c r="AJ285" s="11" t="n">
        <v>0</v>
      </c>
      <c r="AK285" s="11" t="n">
        <v>0</v>
      </c>
      <c r="AL285" s="15" t="n">
        <v>0.87</v>
      </c>
      <c r="AM285" s="11" t="n">
        <v>0</v>
      </c>
      <c r="AN285" s="11" t="n">
        <v>0</v>
      </c>
      <c r="AO285" s="11" t="n">
        <v>0</v>
      </c>
      <c r="AP285" s="11" t="n">
        <v>0</v>
      </c>
      <c r="AQ285" s="11" t="n">
        <v>0</v>
      </c>
    </row>
    <row r="286" customFormat="false" ht="16" hidden="false" customHeight="false" outlineLevel="0" collapsed="false">
      <c r="A286" s="11" t="s">
        <v>185</v>
      </c>
      <c r="B286" s="11"/>
      <c r="C286" s="11" t="n">
        <f aca="false">AL286&lt;0.5</f>
        <v>0</v>
      </c>
      <c r="D286" s="12" t="n">
        <f aca="false">COUNTIFS(S:S,S286,C:C,1)&gt;0</f>
        <v>0</v>
      </c>
      <c r="E286" s="12" t="n">
        <f aca="false">IFERROR(INDEX(LOHHLA!H:H,MATCH($S286,LOHHLA!$B:$B,0)),"na")</f>
        <v>0</v>
      </c>
      <c r="F286" s="12" t="n">
        <f aca="false">AND(D286&lt;&gt;E286,E286&lt;&gt;"na")</f>
        <v>0</v>
      </c>
      <c r="G286" s="12"/>
      <c r="H286" s="12"/>
      <c r="I286" s="13" t="str">
        <f aca="false">IFERROR(INDEX(LOHHLA!E:E,MATCH($S286,LOHHLA!$B:$B,0)),"na")</f>
        <v>            0.69</v>
      </c>
      <c r="J286" s="13" t="str">
        <f aca="false">IFERROR(INDEX(LOHHLA!F:F,MATCH($S286,LOHHLA!$B:$B,0)),"na")</f>
        <v>            0.14</v>
      </c>
      <c r="K286" s="14" t="n">
        <f aca="false">INDEX(HMFPurity!B:B,MATCH(A286,HMFPurity!A:A,0))</f>
        <v>1</v>
      </c>
      <c r="L286" s="15" t="n">
        <f aca="false">INDEX(HMFPurity!F:F,MATCH(A286,HMFPurity!A:A,0))</f>
        <v>2</v>
      </c>
      <c r="M286" s="15" t="n">
        <f aca="false">IFERROR(INDEX(LOHHLA!I:I,MATCH($S286,LOHHLA!$B:$B,0)),"na")</f>
        <v>4.067020559</v>
      </c>
      <c r="N286" s="14" t="n">
        <f aca="false">IFERROR(INDEX(LOHHLA!J:J,MATCH($S286,LOHHLA!$B:$B,0)),"na")</f>
        <v>0.21</v>
      </c>
      <c r="O286" s="16" t="n">
        <f aca="false">COUNTIFS(A:A,A286,W:W,0)</f>
        <v>0</v>
      </c>
      <c r="P286" s="16" t="str">
        <f aca="false">INDEX(LilacQC!D:D,MATCH(A286,LilacQC!C:C,0))</f>
        <v>PASS</v>
      </c>
      <c r="Q286" s="16"/>
      <c r="R286" s="16"/>
      <c r="S286" s="17" t="str">
        <f aca="false">A286&amp;MID(X286,1,1)</f>
        <v>CRUK0048_SU_T1-R1B</v>
      </c>
      <c r="T286" s="17" t="str">
        <f aca="false">IFERROR(IF(RIGHT(X286,1)="1",INDEX(LOHHLA!C:C,MATCH(S286,LOHHLA!B:B,0)),INDEX(LOHHLA!D:D,MATCH(S286,LOHHLA!B:B,0))),"HOM")</f>
        <v>hla_b_44_02_01_01</v>
      </c>
      <c r="U286" s="17" t="str">
        <f aca="false">IF(T286="HOM","HOM",UPPER(MID(T286,5,1))&amp;"*"&amp;MID(T286,7,2)&amp;":"&amp;MID(T286,10,2))</f>
        <v>B*44:02</v>
      </c>
      <c r="V286" s="17" t="s">
        <v>92</v>
      </c>
      <c r="W286" s="17" t="n">
        <f aca="false">U286=V286</f>
        <v>1</v>
      </c>
      <c r="X286" s="16" t="s">
        <v>49</v>
      </c>
      <c r="Y286" s="11" t="s">
        <v>92</v>
      </c>
      <c r="Z286" s="11" t="n">
        <v>1958</v>
      </c>
      <c r="AA286" s="11" t="n">
        <v>1296</v>
      </c>
      <c r="AB286" s="11" t="n">
        <v>662</v>
      </c>
      <c r="AC286" s="11" t="n">
        <v>0</v>
      </c>
      <c r="AD286" s="11" t="n">
        <v>3292</v>
      </c>
      <c r="AE286" s="11" t="n">
        <v>2295</v>
      </c>
      <c r="AF286" s="11" t="n">
        <v>997</v>
      </c>
      <c r="AG286" s="11" t="n">
        <v>0</v>
      </c>
      <c r="AH286" s="11" t="n">
        <v>0</v>
      </c>
      <c r="AI286" s="11" t="n">
        <v>0</v>
      </c>
      <c r="AJ286" s="11" t="n">
        <v>0</v>
      </c>
      <c r="AK286" s="11" t="n">
        <v>0</v>
      </c>
      <c r="AL286" s="15" t="n">
        <v>1.26</v>
      </c>
      <c r="AM286" s="11" t="n">
        <v>0</v>
      </c>
      <c r="AN286" s="11" t="n">
        <v>0</v>
      </c>
      <c r="AO286" s="11" t="n">
        <v>0</v>
      </c>
      <c r="AP286" s="11" t="n">
        <v>0</v>
      </c>
      <c r="AQ286" s="11" t="n">
        <v>0</v>
      </c>
    </row>
    <row r="287" customFormat="false" ht="16" hidden="false" customHeight="false" outlineLevel="0" collapsed="false">
      <c r="A287" s="11" t="s">
        <v>185</v>
      </c>
      <c r="B287" s="11"/>
      <c r="C287" s="11" t="n">
        <f aca="false">AL287&lt;0.5</f>
        <v>0</v>
      </c>
      <c r="D287" s="12" t="n">
        <f aca="false">COUNTIFS(S:S,S287,C:C,1)&gt;0</f>
        <v>0</v>
      </c>
      <c r="E287" s="12" t="n">
        <f aca="false">IFERROR(INDEX(LOHHLA!H:H,MATCH($S287,LOHHLA!$B:$B,0)),"na")</f>
        <v>0</v>
      </c>
      <c r="F287" s="12" t="n">
        <f aca="false">AND(D287&lt;&gt;E287,E287&lt;&gt;"na")</f>
        <v>0</v>
      </c>
      <c r="G287" s="12"/>
      <c r="H287" s="12"/>
      <c r="I287" s="13" t="str">
        <f aca="false">IFERROR(INDEX(LOHHLA!E:E,MATCH($S287,LOHHLA!$B:$B,0)),"na")</f>
        <v>            0.69</v>
      </c>
      <c r="J287" s="13" t="str">
        <f aca="false">IFERROR(INDEX(LOHHLA!F:F,MATCH($S287,LOHHLA!$B:$B,0)),"na")</f>
        <v>            0.14</v>
      </c>
      <c r="K287" s="14" t="n">
        <f aca="false">INDEX(HMFPurity!B:B,MATCH(A287,HMFPurity!A:A,0))</f>
        <v>1</v>
      </c>
      <c r="L287" s="15" t="n">
        <f aca="false">INDEX(HMFPurity!F:F,MATCH(A287,HMFPurity!A:A,0))</f>
        <v>2</v>
      </c>
      <c r="M287" s="15" t="n">
        <f aca="false">IFERROR(INDEX(LOHHLA!I:I,MATCH($S287,LOHHLA!$B:$B,0)),"na")</f>
        <v>4.067020559</v>
      </c>
      <c r="N287" s="14" t="n">
        <f aca="false">IFERROR(INDEX(LOHHLA!J:J,MATCH($S287,LOHHLA!$B:$B,0)),"na")</f>
        <v>0.21</v>
      </c>
      <c r="O287" s="16" t="n">
        <f aca="false">COUNTIFS(A:A,A287,W:W,0)</f>
        <v>0</v>
      </c>
      <c r="P287" s="16" t="str">
        <f aca="false">INDEX(LilacQC!D:D,MATCH(A287,LilacQC!C:C,0))</f>
        <v>PASS</v>
      </c>
      <c r="Q287" s="16"/>
      <c r="R287" s="16"/>
      <c r="S287" s="17" t="str">
        <f aca="false">A287&amp;MID(X287,1,1)</f>
        <v>CRUK0048_SU_T1-R1B</v>
      </c>
      <c r="T287" s="17" t="str">
        <f aca="false">IFERROR(IF(RIGHT(X287,1)="1",INDEX(LOHHLA!C:C,MATCH(S287,LOHHLA!B:B,0)),INDEX(LOHHLA!D:D,MATCH(S287,LOHHLA!B:B,0))),"HOM")</f>
        <v>hla_b_55_01_01</v>
      </c>
      <c r="U287" s="17" t="str">
        <f aca="false">IF(T287="HOM","HOM",UPPER(MID(T287,5,1))&amp;"*"&amp;MID(T287,7,2)&amp;":"&amp;MID(T287,10,2))</f>
        <v>B*55:01</v>
      </c>
      <c r="V287" s="17" t="s">
        <v>96</v>
      </c>
      <c r="W287" s="17" t="n">
        <f aca="false">U287=V287</f>
        <v>1</v>
      </c>
      <c r="X287" s="16" t="s">
        <v>51</v>
      </c>
      <c r="Y287" s="11" t="s">
        <v>96</v>
      </c>
      <c r="Z287" s="11" t="n">
        <v>2061</v>
      </c>
      <c r="AA287" s="11" t="n">
        <v>1386</v>
      </c>
      <c r="AB287" s="11" t="n">
        <v>675</v>
      </c>
      <c r="AC287" s="11" t="n">
        <v>0</v>
      </c>
      <c r="AD287" s="11" t="n">
        <v>2860</v>
      </c>
      <c r="AE287" s="11" t="n">
        <v>1840</v>
      </c>
      <c r="AF287" s="11" t="n">
        <v>1020</v>
      </c>
      <c r="AG287" s="11" t="n">
        <v>0</v>
      </c>
      <c r="AH287" s="11" t="n">
        <v>0</v>
      </c>
      <c r="AI287" s="11" t="n">
        <v>0</v>
      </c>
      <c r="AJ287" s="11" t="n">
        <v>0</v>
      </c>
      <c r="AK287" s="11" t="n">
        <v>0</v>
      </c>
      <c r="AL287" s="15" t="n">
        <v>0.87</v>
      </c>
      <c r="AM287" s="11" t="n">
        <v>0</v>
      </c>
      <c r="AN287" s="11" t="n">
        <v>0</v>
      </c>
      <c r="AO287" s="11" t="n">
        <v>0</v>
      </c>
      <c r="AP287" s="11" t="n">
        <v>0</v>
      </c>
      <c r="AQ287" s="11" t="n">
        <v>0</v>
      </c>
    </row>
    <row r="288" customFormat="false" ht="16" hidden="false" customHeight="false" outlineLevel="0" collapsed="false">
      <c r="A288" s="11" t="s">
        <v>185</v>
      </c>
      <c r="B288" s="11"/>
      <c r="C288" s="11" t="n">
        <f aca="false">AL288&lt;0.5</f>
        <v>0</v>
      </c>
      <c r="D288" s="12" t="n">
        <f aca="false">COUNTIFS(S:S,S288,C:C,1)&gt;0</f>
        <v>0</v>
      </c>
      <c r="E288" s="12" t="n">
        <f aca="false">IFERROR(INDEX(LOHHLA!H:H,MATCH($S288,LOHHLA!$B:$B,0)),"na")</f>
        <v>1</v>
      </c>
      <c r="F288" s="12" t="n">
        <f aca="false">AND(D288&lt;&gt;E288,E288&lt;&gt;"na")</f>
        <v>1</v>
      </c>
      <c r="G288" s="12" t="s">
        <v>71</v>
      </c>
      <c r="H288" s="12" t="s">
        <v>186</v>
      </c>
      <c r="I288" s="13" t="str">
        <f aca="false">IFERROR(INDEX(LOHHLA!E:E,MATCH($S288,LOHHLA!$B:$B,0)),"na")</f>
        <v>            0.09</v>
      </c>
      <c r="J288" s="13" t="str">
        <f aca="false">IFERROR(INDEX(LOHHLA!F:F,MATCH($S288,LOHHLA!$B:$B,0)),"na")</f>
        <v>            0.95</v>
      </c>
      <c r="K288" s="14" t="n">
        <f aca="false">INDEX(HMFPurity!B:B,MATCH(A288,HMFPurity!A:A,0))</f>
        <v>1</v>
      </c>
      <c r="L288" s="15" t="n">
        <f aca="false">INDEX(HMFPurity!F:F,MATCH(A288,HMFPurity!A:A,0))</f>
        <v>2</v>
      </c>
      <c r="M288" s="15" t="n">
        <f aca="false">IFERROR(INDEX(LOHHLA!I:I,MATCH($S288,LOHHLA!$B:$B,0)),"na")</f>
        <v>4.067020559</v>
      </c>
      <c r="N288" s="14" t="n">
        <f aca="false">IFERROR(INDEX(LOHHLA!J:J,MATCH($S288,LOHHLA!$B:$B,0)),"na")</f>
        <v>0.21</v>
      </c>
      <c r="O288" s="16" t="n">
        <f aca="false">COUNTIFS(A:A,A288,W:W,0)</f>
        <v>0</v>
      </c>
      <c r="P288" s="16" t="str">
        <f aca="false">INDEX(LilacQC!D:D,MATCH(A288,LilacQC!C:C,0))</f>
        <v>PASS</v>
      </c>
      <c r="Q288" s="16"/>
      <c r="R288" s="16"/>
      <c r="S288" s="17" t="str">
        <f aca="false">A288&amp;MID(X288,1,1)</f>
        <v>CRUK0048_SU_T1-R1C</v>
      </c>
      <c r="T288" s="17" t="str">
        <f aca="false">IFERROR(IF(RIGHT(X288,1)="1",INDEX(LOHHLA!C:C,MATCH(S288,LOHHLA!B:B,0)),INDEX(LOHHLA!D:D,MATCH(S288,LOHHLA!B:B,0))),"HOM")</f>
        <v>hla_c_03_03_01</v>
      </c>
      <c r="U288" s="17" t="str">
        <f aca="false">IF(T288="HOM","HOM",UPPER(MID(T288,5,1))&amp;"*"&amp;MID(T288,7,2)&amp;":"&amp;MID(T288,10,2))</f>
        <v>C*03:03</v>
      </c>
      <c r="V288" s="17" t="s">
        <v>97</v>
      </c>
      <c r="W288" s="17" t="n">
        <f aca="false">U288=V288</f>
        <v>1</v>
      </c>
      <c r="X288" s="16" t="s">
        <v>52</v>
      </c>
      <c r="Y288" s="11" t="s">
        <v>97</v>
      </c>
      <c r="Z288" s="11" t="n">
        <v>1825</v>
      </c>
      <c r="AA288" s="11" t="n">
        <v>789</v>
      </c>
      <c r="AB288" s="11" t="n">
        <v>1036</v>
      </c>
      <c r="AC288" s="11" t="n">
        <v>0</v>
      </c>
      <c r="AD288" s="11" t="n">
        <v>2642</v>
      </c>
      <c r="AE288" s="11" t="n">
        <v>1100</v>
      </c>
      <c r="AF288" s="11" t="n">
        <v>1542</v>
      </c>
      <c r="AG288" s="11" t="n">
        <v>0</v>
      </c>
      <c r="AH288" s="11" t="n">
        <v>0</v>
      </c>
      <c r="AI288" s="11" t="n">
        <v>0</v>
      </c>
      <c r="AJ288" s="11" t="n">
        <v>0</v>
      </c>
      <c r="AK288" s="11" t="n">
        <v>0</v>
      </c>
      <c r="AL288" s="15" t="n">
        <v>0.87</v>
      </c>
      <c r="AM288" s="11" t="n">
        <v>0</v>
      </c>
      <c r="AN288" s="11" t="n">
        <v>0</v>
      </c>
      <c r="AO288" s="11" t="n">
        <v>0</v>
      </c>
      <c r="AP288" s="11" t="n">
        <v>0</v>
      </c>
      <c r="AQ288" s="11" t="n">
        <v>0</v>
      </c>
    </row>
    <row r="289" customFormat="false" ht="16" hidden="false" customHeight="false" outlineLevel="0" collapsed="false">
      <c r="A289" s="11" t="s">
        <v>185</v>
      </c>
      <c r="B289" s="11"/>
      <c r="C289" s="11" t="n">
        <f aca="false">AL289&lt;0.5</f>
        <v>0</v>
      </c>
      <c r="D289" s="12" t="n">
        <f aca="false">COUNTIFS(S:S,S289,C:C,1)&gt;0</f>
        <v>0</v>
      </c>
      <c r="E289" s="12" t="n">
        <f aca="false">IFERROR(INDEX(LOHHLA!H:H,MATCH($S289,LOHHLA!$B:$B,0)),"na")</f>
        <v>1</v>
      </c>
      <c r="F289" s="12" t="n">
        <f aca="false">AND(D289&lt;&gt;E289,E289&lt;&gt;"na")</f>
        <v>1</v>
      </c>
      <c r="G289" s="12" t="s">
        <v>71</v>
      </c>
      <c r="H289" s="12" t="s">
        <v>186</v>
      </c>
      <c r="I289" s="13" t="str">
        <f aca="false">IFERROR(INDEX(LOHHLA!E:E,MATCH($S289,LOHHLA!$B:$B,0)),"na")</f>
        <v>            0.09</v>
      </c>
      <c r="J289" s="13" t="str">
        <f aca="false">IFERROR(INDEX(LOHHLA!F:F,MATCH($S289,LOHHLA!$B:$B,0)),"na")</f>
        <v>            0.95</v>
      </c>
      <c r="K289" s="14" t="n">
        <f aca="false">INDEX(HMFPurity!B:B,MATCH(A289,HMFPurity!A:A,0))</f>
        <v>1</v>
      </c>
      <c r="L289" s="15" t="n">
        <f aca="false">INDEX(HMFPurity!F:F,MATCH(A289,HMFPurity!A:A,0))</f>
        <v>2</v>
      </c>
      <c r="M289" s="15" t="n">
        <f aca="false">IFERROR(INDEX(LOHHLA!I:I,MATCH($S289,LOHHLA!$B:$B,0)),"na")</f>
        <v>4.067020559</v>
      </c>
      <c r="N289" s="14" t="n">
        <f aca="false">IFERROR(INDEX(LOHHLA!J:J,MATCH($S289,LOHHLA!$B:$B,0)),"na")</f>
        <v>0.21</v>
      </c>
      <c r="O289" s="16" t="n">
        <f aca="false">COUNTIFS(A:A,A289,W:W,0)</f>
        <v>0</v>
      </c>
      <c r="P289" s="16" t="str">
        <f aca="false">INDEX(LilacQC!D:D,MATCH(A289,LilacQC!C:C,0))</f>
        <v>PASS</v>
      </c>
      <c r="Q289" s="16"/>
      <c r="R289" s="16"/>
      <c r="S289" s="17" t="str">
        <f aca="false">A289&amp;MID(X289,1,1)</f>
        <v>CRUK0048_SU_T1-R1C</v>
      </c>
      <c r="T289" s="17" t="str">
        <f aca="false">IFERROR(IF(RIGHT(X289,1)="1",INDEX(LOHHLA!C:C,MATCH(S289,LOHHLA!B:B,0)),INDEX(LOHHLA!D:D,MATCH(S289,LOHHLA!B:B,0))),"HOM")</f>
        <v>hla_c_05_01_01_02</v>
      </c>
      <c r="U289" s="17" t="str">
        <f aca="false">IF(T289="HOM","HOM",UPPER(MID(T289,5,1))&amp;"*"&amp;MID(T289,7,2)&amp;":"&amp;MID(T289,10,2))</f>
        <v>C*05:01</v>
      </c>
      <c r="V289" s="17" t="s">
        <v>113</v>
      </c>
      <c r="W289" s="17" t="n">
        <f aca="false">U289=V289</f>
        <v>1</v>
      </c>
      <c r="X289" s="16" t="s">
        <v>54</v>
      </c>
      <c r="Y289" s="11" t="s">
        <v>113</v>
      </c>
      <c r="Z289" s="11" t="n">
        <v>1860</v>
      </c>
      <c r="AA289" s="11" t="n">
        <v>832</v>
      </c>
      <c r="AB289" s="11" t="n">
        <v>1028</v>
      </c>
      <c r="AC289" s="11" t="n">
        <v>0</v>
      </c>
      <c r="AD289" s="11" t="n">
        <v>3071</v>
      </c>
      <c r="AE289" s="11" t="n">
        <v>1528</v>
      </c>
      <c r="AF289" s="11" t="n">
        <v>1543</v>
      </c>
      <c r="AG289" s="11" t="n">
        <v>0</v>
      </c>
      <c r="AH289" s="11" t="n">
        <v>0</v>
      </c>
      <c r="AI289" s="11" t="n">
        <v>0</v>
      </c>
      <c r="AJ289" s="11" t="n">
        <v>0</v>
      </c>
      <c r="AK289" s="11" t="n">
        <v>0</v>
      </c>
      <c r="AL289" s="15" t="n">
        <v>1.26</v>
      </c>
      <c r="AM289" s="11" t="n">
        <v>0</v>
      </c>
      <c r="AN289" s="11" t="n">
        <v>0</v>
      </c>
      <c r="AO289" s="11" t="n">
        <v>0</v>
      </c>
      <c r="AP289" s="11" t="n">
        <v>0</v>
      </c>
      <c r="AQ289" s="11" t="n">
        <v>0</v>
      </c>
    </row>
    <row r="290" customFormat="false" ht="16" hidden="false" customHeight="false" outlineLevel="0" collapsed="false">
      <c r="A290" s="11" t="s">
        <v>187</v>
      </c>
      <c r="B290" s="11"/>
      <c r="C290" s="11" t="n">
        <f aca="false">AL290&lt;0.5</f>
        <v>0</v>
      </c>
      <c r="D290" s="12" t="n">
        <f aca="false">COUNTIFS(S:S,S290,C:C,1)&gt;0</f>
        <v>0</v>
      </c>
      <c r="E290" s="12" t="n">
        <f aca="false">IFERROR(INDEX(LOHHLA!H:H,MATCH($S290,LOHHLA!$B:$B,0)),"na")</f>
        <v>0</v>
      </c>
      <c r="F290" s="12" t="n">
        <f aca="false">AND(D290&lt;&gt;E290,E290&lt;&gt;"na")</f>
        <v>0</v>
      </c>
      <c r="G290" s="12"/>
      <c r="H290" s="12"/>
      <c r="I290" s="13" t="str">
        <f aca="false">IFERROR(INDEX(LOHHLA!E:E,MATCH($S290,LOHHLA!$B:$B,0)),"na")</f>
        <v>            1.20</v>
      </c>
      <c r="J290" s="13" t="str">
        <f aca="false">IFERROR(INDEX(LOHHLA!F:F,MATCH($S290,LOHHLA!$B:$B,0)),"na")</f>
        <v>            0.94</v>
      </c>
      <c r="K290" s="14" t="n">
        <f aca="false">INDEX(HMFPurity!B:B,MATCH(A290,HMFPurity!A:A,0))</f>
        <v>1</v>
      </c>
      <c r="L290" s="15" t="n">
        <f aca="false">INDEX(HMFPurity!F:F,MATCH(A290,HMFPurity!A:A,0))</f>
        <v>2.02</v>
      </c>
      <c r="M290" s="15" t="n">
        <f aca="false">IFERROR(INDEX(LOHHLA!I:I,MATCH($S290,LOHHLA!$B:$B,0)),"na")</f>
        <v>2.046356456</v>
      </c>
      <c r="N290" s="14" t="n">
        <f aca="false">IFERROR(INDEX(LOHHLA!J:J,MATCH($S290,LOHHLA!$B:$B,0)),"na")</f>
        <v>0.4</v>
      </c>
      <c r="O290" s="16" t="n">
        <f aca="false">COUNTIFS(A:A,A290,W:W,0)</f>
        <v>0</v>
      </c>
      <c r="P290" s="16" t="str">
        <f aca="false">INDEX(LilacQC!D:D,MATCH(A290,LilacQC!C:C,0))</f>
        <v>PASS</v>
      </c>
      <c r="Q290" s="16"/>
      <c r="R290" s="16"/>
      <c r="S290" s="17" t="str">
        <f aca="false">A290&amp;MID(X290,1,1)</f>
        <v>CRUK0049_SU_T1-R1A</v>
      </c>
      <c r="T290" s="17" t="str">
        <f aca="false">IFERROR(IF(RIGHT(X290,1)="1",INDEX(LOHHLA!C:C,MATCH(S290,LOHHLA!B:B,0)),INDEX(LOHHLA!D:D,MATCH(S290,LOHHLA!B:B,0))),"HOM")</f>
        <v>hla_a_01_01_01_01</v>
      </c>
      <c r="U290" s="17" t="str">
        <f aca="false">IF(T290="HOM","HOM",UPPER(MID(T290,5,1))&amp;"*"&amp;MID(T290,7,2)&amp;":"&amp;MID(T290,10,2))</f>
        <v>A*01:01</v>
      </c>
      <c r="V290" s="17" t="s">
        <v>44</v>
      </c>
      <c r="W290" s="17" t="n">
        <f aca="false">U290=V290</f>
        <v>1</v>
      </c>
      <c r="X290" s="16" t="s">
        <v>45</v>
      </c>
      <c r="Y290" s="11" t="s">
        <v>44</v>
      </c>
      <c r="Z290" s="11" t="n">
        <v>2074</v>
      </c>
      <c r="AA290" s="11" t="n">
        <v>1064</v>
      </c>
      <c r="AB290" s="11" t="n">
        <v>1010</v>
      </c>
      <c r="AC290" s="11" t="n">
        <v>0</v>
      </c>
      <c r="AD290" s="11" t="n">
        <v>2513</v>
      </c>
      <c r="AE290" s="11" t="n">
        <v>1292</v>
      </c>
      <c r="AF290" s="11" t="n">
        <v>1221</v>
      </c>
      <c r="AG290" s="11" t="n">
        <v>0</v>
      </c>
      <c r="AH290" s="11" t="n">
        <v>0</v>
      </c>
      <c r="AI290" s="11" t="n">
        <v>0</v>
      </c>
      <c r="AJ290" s="11" t="n">
        <v>0</v>
      </c>
      <c r="AK290" s="11" t="n">
        <v>0</v>
      </c>
      <c r="AL290" s="15" t="n">
        <v>1.25</v>
      </c>
      <c r="AM290" s="11" t="n">
        <v>0</v>
      </c>
      <c r="AN290" s="11" t="n">
        <v>0</v>
      </c>
      <c r="AO290" s="11" t="n">
        <v>0</v>
      </c>
      <c r="AP290" s="11" t="n">
        <v>0</v>
      </c>
      <c r="AQ290" s="11" t="n">
        <v>0</v>
      </c>
    </row>
    <row r="291" customFormat="false" ht="16" hidden="false" customHeight="false" outlineLevel="0" collapsed="false">
      <c r="A291" s="11" t="s">
        <v>187</v>
      </c>
      <c r="B291" s="11"/>
      <c r="C291" s="11" t="n">
        <f aca="false">AL291&lt;0.5</f>
        <v>0</v>
      </c>
      <c r="D291" s="12" t="n">
        <f aca="false">COUNTIFS(S:S,S291,C:C,1)&gt;0</f>
        <v>0</v>
      </c>
      <c r="E291" s="12" t="n">
        <f aca="false">IFERROR(INDEX(LOHHLA!H:H,MATCH($S291,LOHHLA!$B:$B,0)),"na")</f>
        <v>0</v>
      </c>
      <c r="F291" s="12" t="n">
        <f aca="false">AND(D291&lt;&gt;E291,E291&lt;&gt;"na")</f>
        <v>0</v>
      </c>
      <c r="G291" s="12"/>
      <c r="H291" s="12"/>
      <c r="I291" s="13" t="str">
        <f aca="false">IFERROR(INDEX(LOHHLA!E:E,MATCH($S291,LOHHLA!$B:$B,0)),"na")</f>
        <v>            1.20</v>
      </c>
      <c r="J291" s="13" t="str">
        <f aca="false">IFERROR(INDEX(LOHHLA!F:F,MATCH($S291,LOHHLA!$B:$B,0)),"na")</f>
        <v>            0.94</v>
      </c>
      <c r="K291" s="14" t="n">
        <f aca="false">INDEX(HMFPurity!B:B,MATCH(A291,HMFPurity!A:A,0))</f>
        <v>1</v>
      </c>
      <c r="L291" s="15" t="n">
        <f aca="false">INDEX(HMFPurity!F:F,MATCH(A291,HMFPurity!A:A,0))</f>
        <v>2.02</v>
      </c>
      <c r="M291" s="15" t="n">
        <f aca="false">IFERROR(INDEX(LOHHLA!I:I,MATCH($S291,LOHHLA!$B:$B,0)),"na")</f>
        <v>2.046356456</v>
      </c>
      <c r="N291" s="14" t="n">
        <f aca="false">IFERROR(INDEX(LOHHLA!J:J,MATCH($S291,LOHHLA!$B:$B,0)),"na")</f>
        <v>0.4</v>
      </c>
      <c r="O291" s="16" t="n">
        <f aca="false">COUNTIFS(A:A,A291,W:W,0)</f>
        <v>0</v>
      </c>
      <c r="P291" s="16" t="str">
        <f aca="false">INDEX(LilacQC!D:D,MATCH(A291,LilacQC!C:C,0))</f>
        <v>PASS</v>
      </c>
      <c r="Q291" s="16"/>
      <c r="R291" s="16"/>
      <c r="S291" s="17" t="str">
        <f aca="false">A291&amp;MID(X291,1,1)</f>
        <v>CRUK0049_SU_T1-R1A</v>
      </c>
      <c r="T291" s="17" t="str">
        <f aca="false">IFERROR(IF(RIGHT(X291,1)="1",INDEX(LOHHLA!C:C,MATCH(S291,LOHHLA!B:B,0)),INDEX(LOHHLA!D:D,MATCH(S291,LOHHLA!B:B,0))),"HOM")</f>
        <v>hla_a_24_02_01_01</v>
      </c>
      <c r="U291" s="17" t="str">
        <f aca="false">IF(T291="HOM","HOM",UPPER(MID(T291,5,1))&amp;"*"&amp;MID(T291,7,2)&amp;":"&amp;MID(T291,10,2))</f>
        <v>A*24:02</v>
      </c>
      <c r="V291" s="17" t="s">
        <v>125</v>
      </c>
      <c r="W291" s="17" t="n">
        <f aca="false">U291=V291</f>
        <v>1</v>
      </c>
      <c r="X291" s="16" t="s">
        <v>47</v>
      </c>
      <c r="Y291" s="11" t="s">
        <v>125</v>
      </c>
      <c r="Z291" s="11" t="n">
        <v>2021</v>
      </c>
      <c r="AA291" s="11" t="n">
        <v>971</v>
      </c>
      <c r="AB291" s="11" t="n">
        <v>1050</v>
      </c>
      <c r="AC291" s="11" t="n">
        <v>0</v>
      </c>
      <c r="AD291" s="11" t="n">
        <v>2332</v>
      </c>
      <c r="AE291" s="11" t="n">
        <v>1082</v>
      </c>
      <c r="AF291" s="11" t="n">
        <v>1250</v>
      </c>
      <c r="AG291" s="11" t="n">
        <v>0</v>
      </c>
      <c r="AH291" s="11" t="n">
        <v>0</v>
      </c>
      <c r="AI291" s="11" t="n">
        <v>0</v>
      </c>
      <c r="AJ291" s="11" t="n">
        <v>0</v>
      </c>
      <c r="AK291" s="11" t="n">
        <v>0</v>
      </c>
      <c r="AL291" s="15" t="n">
        <v>1.04</v>
      </c>
      <c r="AM291" s="11" t="n">
        <v>0</v>
      </c>
      <c r="AN291" s="11" t="n">
        <v>0</v>
      </c>
      <c r="AO291" s="11" t="n">
        <v>0</v>
      </c>
      <c r="AP291" s="11" t="n">
        <v>0</v>
      </c>
      <c r="AQ291" s="11" t="n">
        <v>0</v>
      </c>
    </row>
    <row r="292" customFormat="false" ht="16" hidden="false" customHeight="false" outlineLevel="0" collapsed="false">
      <c r="A292" s="11" t="s">
        <v>187</v>
      </c>
      <c r="B292" s="11"/>
      <c r="C292" s="11" t="n">
        <f aca="false">AL292&lt;0.5</f>
        <v>0</v>
      </c>
      <c r="D292" s="12" t="n">
        <f aca="false">COUNTIFS(S:S,S292,C:C,1)&gt;0</f>
        <v>0</v>
      </c>
      <c r="E292" s="12" t="n">
        <f aca="false">IFERROR(INDEX(LOHHLA!H:H,MATCH($S292,LOHHLA!$B:$B,0)),"na")</f>
        <v>0</v>
      </c>
      <c r="F292" s="12" t="n">
        <f aca="false">AND(D292&lt;&gt;E292,E292&lt;&gt;"na")</f>
        <v>0</v>
      </c>
      <c r="G292" s="12"/>
      <c r="H292" s="12"/>
      <c r="I292" s="13" t="str">
        <f aca="false">IFERROR(INDEX(LOHHLA!E:E,MATCH($S292,LOHHLA!$B:$B,0)),"na")</f>
        <v>            1.39</v>
      </c>
      <c r="J292" s="13" t="str">
        <f aca="false">IFERROR(INDEX(LOHHLA!F:F,MATCH($S292,LOHHLA!$B:$B,0)),"na")</f>
        <v>            0.85</v>
      </c>
      <c r="K292" s="14" t="n">
        <f aca="false">INDEX(HMFPurity!B:B,MATCH(A292,HMFPurity!A:A,0))</f>
        <v>1</v>
      </c>
      <c r="L292" s="15" t="n">
        <f aca="false">INDEX(HMFPurity!F:F,MATCH(A292,HMFPurity!A:A,0))</f>
        <v>2.02</v>
      </c>
      <c r="M292" s="15" t="n">
        <f aca="false">IFERROR(INDEX(LOHHLA!I:I,MATCH($S292,LOHHLA!$B:$B,0)),"na")</f>
        <v>2.046356456</v>
      </c>
      <c r="N292" s="14" t="n">
        <f aca="false">IFERROR(INDEX(LOHHLA!J:J,MATCH($S292,LOHHLA!$B:$B,0)),"na")</f>
        <v>0.4</v>
      </c>
      <c r="O292" s="16" t="n">
        <f aca="false">COUNTIFS(A:A,A292,W:W,0)</f>
        <v>0</v>
      </c>
      <c r="P292" s="16" t="str">
        <f aca="false">INDEX(LilacQC!D:D,MATCH(A292,LilacQC!C:C,0))</f>
        <v>PASS</v>
      </c>
      <c r="Q292" s="16"/>
      <c r="R292" s="16"/>
      <c r="S292" s="17" t="str">
        <f aca="false">A292&amp;MID(X292,1,1)</f>
        <v>CRUK0049_SU_T1-R1B</v>
      </c>
      <c r="T292" s="17" t="str">
        <f aca="false">IFERROR(IF(RIGHT(X292,1)="1",INDEX(LOHHLA!C:C,MATCH(S292,LOHHLA!B:B,0)),INDEX(LOHHLA!D:D,MATCH(S292,LOHHLA!B:B,0))),"HOM")</f>
        <v>hla_b_07_02_01</v>
      </c>
      <c r="U292" s="17" t="str">
        <f aca="false">IF(T292="HOM","HOM",UPPER(MID(T292,5,1))&amp;"*"&amp;MID(T292,7,2)&amp;":"&amp;MID(T292,10,2))</f>
        <v>B*07:02</v>
      </c>
      <c r="V292" s="17" t="s">
        <v>63</v>
      </c>
      <c r="W292" s="17" t="n">
        <f aca="false">U292=V292</f>
        <v>1</v>
      </c>
      <c r="X292" s="16" t="s">
        <v>49</v>
      </c>
      <c r="Y292" s="11" t="s">
        <v>63</v>
      </c>
      <c r="Z292" s="11" t="n">
        <v>1864</v>
      </c>
      <c r="AA292" s="11" t="n">
        <v>599</v>
      </c>
      <c r="AB292" s="11" t="n">
        <v>1265</v>
      </c>
      <c r="AC292" s="11" t="n">
        <v>0</v>
      </c>
      <c r="AD292" s="11" t="n">
        <v>2225</v>
      </c>
      <c r="AE292" s="11" t="n">
        <v>756</v>
      </c>
      <c r="AF292" s="11" t="n">
        <v>1469</v>
      </c>
      <c r="AG292" s="11" t="n">
        <v>0</v>
      </c>
      <c r="AH292" s="11" t="n">
        <v>0</v>
      </c>
      <c r="AI292" s="11" t="n">
        <v>0</v>
      </c>
      <c r="AJ292" s="11" t="n">
        <v>0</v>
      </c>
      <c r="AK292" s="11" t="n">
        <v>0</v>
      </c>
      <c r="AL292" s="15" t="n">
        <v>1.25</v>
      </c>
      <c r="AM292" s="11" t="n">
        <v>0</v>
      </c>
      <c r="AN292" s="11" t="n">
        <v>0</v>
      </c>
      <c r="AO292" s="11" t="n">
        <v>0</v>
      </c>
      <c r="AP292" s="11" t="n">
        <v>0</v>
      </c>
      <c r="AQ292" s="11" t="n">
        <v>0</v>
      </c>
    </row>
    <row r="293" customFormat="false" ht="16" hidden="false" customHeight="false" outlineLevel="0" collapsed="false">
      <c r="A293" s="11" t="s">
        <v>187</v>
      </c>
      <c r="B293" s="11"/>
      <c r="C293" s="11" t="n">
        <f aca="false">AL293&lt;0.5</f>
        <v>0</v>
      </c>
      <c r="D293" s="12" t="n">
        <f aca="false">COUNTIFS(S:S,S293,C:C,1)&gt;0</f>
        <v>0</v>
      </c>
      <c r="E293" s="12" t="n">
        <f aca="false">IFERROR(INDEX(LOHHLA!H:H,MATCH($S293,LOHHLA!$B:$B,0)),"na")</f>
        <v>0</v>
      </c>
      <c r="F293" s="12" t="n">
        <f aca="false">AND(D293&lt;&gt;E293,E293&lt;&gt;"na")</f>
        <v>0</v>
      </c>
      <c r="G293" s="12"/>
      <c r="H293" s="12"/>
      <c r="I293" s="13" t="str">
        <f aca="false">IFERROR(INDEX(LOHHLA!E:E,MATCH($S293,LOHHLA!$B:$B,0)),"na")</f>
        <v>            1.39</v>
      </c>
      <c r="J293" s="13" t="str">
        <f aca="false">IFERROR(INDEX(LOHHLA!F:F,MATCH($S293,LOHHLA!$B:$B,0)),"na")</f>
        <v>            0.85</v>
      </c>
      <c r="K293" s="14" t="n">
        <f aca="false">INDEX(HMFPurity!B:B,MATCH(A293,HMFPurity!A:A,0))</f>
        <v>1</v>
      </c>
      <c r="L293" s="15" t="n">
        <f aca="false">INDEX(HMFPurity!F:F,MATCH(A293,HMFPurity!A:A,0))</f>
        <v>2.02</v>
      </c>
      <c r="M293" s="15" t="n">
        <f aca="false">IFERROR(INDEX(LOHHLA!I:I,MATCH($S293,LOHHLA!$B:$B,0)),"na")</f>
        <v>2.046356456</v>
      </c>
      <c r="N293" s="14" t="n">
        <f aca="false">IFERROR(INDEX(LOHHLA!J:J,MATCH($S293,LOHHLA!$B:$B,0)),"na")</f>
        <v>0.4</v>
      </c>
      <c r="O293" s="16" t="n">
        <f aca="false">COUNTIFS(A:A,A293,W:W,0)</f>
        <v>0</v>
      </c>
      <c r="P293" s="16" t="str">
        <f aca="false">INDEX(LilacQC!D:D,MATCH(A293,LilacQC!C:C,0))</f>
        <v>PASS</v>
      </c>
      <c r="Q293" s="16"/>
      <c r="R293" s="16"/>
      <c r="S293" s="17" t="str">
        <f aca="false">A293&amp;MID(X293,1,1)</f>
        <v>CRUK0049_SU_T1-R1B</v>
      </c>
      <c r="T293" s="17" t="str">
        <f aca="false">IFERROR(IF(RIGHT(X293,1)="1",INDEX(LOHHLA!C:C,MATCH(S293,LOHHLA!B:B,0)),INDEX(LOHHLA!D:D,MATCH(S293,LOHHLA!B:B,0))),"HOM")</f>
        <v>hla_b_39_06_02</v>
      </c>
      <c r="U293" s="17" t="str">
        <f aca="false">IF(T293="HOM","HOM",UPPER(MID(T293,5,1))&amp;"*"&amp;MID(T293,7,2)&amp;":"&amp;MID(T293,10,2))</f>
        <v>B*39:06</v>
      </c>
      <c r="V293" s="17" t="s">
        <v>188</v>
      </c>
      <c r="W293" s="17" t="n">
        <f aca="false">U293=V293</f>
        <v>1</v>
      </c>
      <c r="X293" s="16" t="s">
        <v>51</v>
      </c>
      <c r="Y293" s="11" t="s">
        <v>188</v>
      </c>
      <c r="Z293" s="11" t="n">
        <v>1744</v>
      </c>
      <c r="AA293" s="11" t="n">
        <v>409</v>
      </c>
      <c r="AB293" s="11" t="n">
        <v>1335</v>
      </c>
      <c r="AC293" s="11" t="n">
        <v>0</v>
      </c>
      <c r="AD293" s="11" t="n">
        <v>2057</v>
      </c>
      <c r="AE293" s="11" t="n">
        <v>518</v>
      </c>
      <c r="AF293" s="11" t="n">
        <v>1539</v>
      </c>
      <c r="AG293" s="11" t="n">
        <v>0</v>
      </c>
      <c r="AH293" s="11" t="n">
        <v>0</v>
      </c>
      <c r="AI293" s="11" t="n">
        <v>0</v>
      </c>
      <c r="AJ293" s="11" t="n">
        <v>0</v>
      </c>
      <c r="AK293" s="11" t="n">
        <v>0</v>
      </c>
      <c r="AL293" s="15" t="n">
        <v>1.04</v>
      </c>
      <c r="AM293" s="11" t="n">
        <v>0</v>
      </c>
      <c r="AN293" s="11" t="n">
        <v>0</v>
      </c>
      <c r="AO293" s="11" t="n">
        <v>0</v>
      </c>
      <c r="AP293" s="11" t="n">
        <v>0</v>
      </c>
      <c r="AQ293" s="11" t="n">
        <v>0</v>
      </c>
    </row>
    <row r="294" customFormat="false" ht="16" hidden="false" customHeight="false" outlineLevel="0" collapsed="false">
      <c r="A294" s="11" t="s">
        <v>187</v>
      </c>
      <c r="B294" s="11"/>
      <c r="C294" s="11" t="n">
        <f aca="false">AL294&lt;0.5</f>
        <v>0</v>
      </c>
      <c r="D294" s="12" t="n">
        <f aca="false">COUNTIFS(S:S,S294,C:C,1)&gt;0</f>
        <v>0</v>
      </c>
      <c r="E294" s="12" t="str">
        <f aca="false">IFERROR(INDEX(LOHHLA!H:H,MATCH($S294,LOHHLA!$B:$B,0)),"na")</f>
        <v>na</v>
      </c>
      <c r="F294" s="12" t="n">
        <f aca="false">AND(D294&lt;&gt;E294,E294&lt;&gt;"na")</f>
        <v>0</v>
      </c>
      <c r="G294" s="12"/>
      <c r="H294" s="12"/>
      <c r="I294" s="13" t="str">
        <f aca="false">IFERROR(INDEX(LOHHLA!E:E,MATCH($S294,LOHHLA!$B:$B,0)),"na")</f>
        <v>na</v>
      </c>
      <c r="J294" s="13" t="str">
        <f aca="false">IFERROR(INDEX(LOHHLA!F:F,MATCH($S294,LOHHLA!$B:$B,0)),"na")</f>
        <v>na</v>
      </c>
      <c r="K294" s="14" t="n">
        <f aca="false">INDEX(HMFPurity!B:B,MATCH(A294,HMFPurity!A:A,0))</f>
        <v>1</v>
      </c>
      <c r="L294" s="15" t="n">
        <f aca="false">INDEX(HMFPurity!F:F,MATCH(A294,HMFPurity!A:A,0))</f>
        <v>2.02</v>
      </c>
      <c r="M294" s="15" t="str">
        <f aca="false">IFERROR(INDEX(LOHHLA!I:I,MATCH($S294,LOHHLA!$B:$B,0)),"na")</f>
        <v>na</v>
      </c>
      <c r="N294" s="14" t="str">
        <f aca="false">IFERROR(INDEX(LOHHLA!J:J,MATCH($S294,LOHHLA!$B:$B,0)),"na")</f>
        <v>na</v>
      </c>
      <c r="O294" s="16" t="n">
        <f aca="false">COUNTIFS(A:A,A294,W:W,0)</f>
        <v>0</v>
      </c>
      <c r="P294" s="16" t="str">
        <f aca="false">INDEX(LilacQC!D:D,MATCH(A294,LilacQC!C:C,0))</f>
        <v>PASS</v>
      </c>
      <c r="Q294" s="16"/>
      <c r="R294" s="16"/>
      <c r="S294" s="17" t="str">
        <f aca="false">A294&amp;MID(X294,1,1)</f>
        <v>CRUK0049_SU_T1-R1C</v>
      </c>
      <c r="T294" s="17" t="str">
        <f aca="false">IFERROR(IF(RIGHT(X294,1)="1",INDEX(LOHHLA!C:C,MATCH(S294,LOHHLA!B:B,0)),INDEX(LOHHLA!D:D,MATCH(S294,LOHHLA!B:B,0))),"HOM")</f>
        <v>HOM</v>
      </c>
      <c r="U294" s="17" t="str">
        <f aca="false">IF(T294="HOM","HOM",UPPER(MID(T294,5,1))&amp;"*"&amp;MID(T294,7,2)&amp;":"&amp;MID(T294,10,2))</f>
        <v>HOM</v>
      </c>
      <c r="V294" s="17" t="s">
        <v>48</v>
      </c>
      <c r="W294" s="17" t="n">
        <f aca="false">U294=V294</f>
        <v>1</v>
      </c>
      <c r="X294" s="16" t="s">
        <v>52</v>
      </c>
      <c r="Y294" s="11" t="s">
        <v>66</v>
      </c>
      <c r="Z294" s="11" t="n">
        <v>1867</v>
      </c>
      <c r="AA294" s="11" t="n">
        <v>1782</v>
      </c>
      <c r="AB294" s="11" t="n">
        <v>85</v>
      </c>
      <c r="AC294" s="11" t="n">
        <v>0</v>
      </c>
      <c r="AD294" s="11" t="n">
        <v>4388</v>
      </c>
      <c r="AE294" s="11" t="n">
        <v>4186</v>
      </c>
      <c r="AF294" s="11" t="n">
        <v>202</v>
      </c>
      <c r="AG294" s="11" t="n">
        <v>0</v>
      </c>
      <c r="AH294" s="11" t="n">
        <v>0</v>
      </c>
      <c r="AI294" s="11" t="n">
        <v>0</v>
      </c>
      <c r="AJ294" s="11" t="n">
        <v>0</v>
      </c>
      <c r="AK294" s="11" t="n">
        <v>0</v>
      </c>
      <c r="AL294" s="15" t="n">
        <v>1.25</v>
      </c>
      <c r="AM294" s="11" t="n">
        <v>0</v>
      </c>
      <c r="AN294" s="11" t="n">
        <v>0</v>
      </c>
      <c r="AO294" s="11" t="n">
        <v>0</v>
      </c>
      <c r="AP294" s="11" t="n">
        <v>0</v>
      </c>
      <c r="AQ294" s="11" t="n">
        <v>0</v>
      </c>
    </row>
    <row r="295" customFormat="false" ht="16" hidden="false" customHeight="false" outlineLevel="0" collapsed="false">
      <c r="A295" s="11" t="s">
        <v>187</v>
      </c>
      <c r="B295" s="11"/>
      <c r="C295" s="11" t="n">
        <f aca="false">AL295&lt;0.5</f>
        <v>0</v>
      </c>
      <c r="D295" s="12" t="n">
        <f aca="false">COUNTIFS(S:S,S295,C:C,1)&gt;0</f>
        <v>0</v>
      </c>
      <c r="E295" s="12" t="str">
        <f aca="false">IFERROR(INDEX(LOHHLA!H:H,MATCH($S295,LOHHLA!$B:$B,0)),"na")</f>
        <v>na</v>
      </c>
      <c r="F295" s="12" t="n">
        <f aca="false">AND(D295&lt;&gt;E295,E295&lt;&gt;"na")</f>
        <v>0</v>
      </c>
      <c r="G295" s="12"/>
      <c r="H295" s="12"/>
      <c r="I295" s="13" t="str">
        <f aca="false">IFERROR(INDEX(LOHHLA!E:E,MATCH($S295,LOHHLA!$B:$B,0)),"na")</f>
        <v>na</v>
      </c>
      <c r="J295" s="13" t="str">
        <f aca="false">IFERROR(INDEX(LOHHLA!F:F,MATCH($S295,LOHHLA!$B:$B,0)),"na")</f>
        <v>na</v>
      </c>
      <c r="K295" s="14" t="n">
        <f aca="false">INDEX(HMFPurity!B:B,MATCH(A295,HMFPurity!A:A,0))</f>
        <v>1</v>
      </c>
      <c r="L295" s="15" t="n">
        <f aca="false">INDEX(HMFPurity!F:F,MATCH(A295,HMFPurity!A:A,0))</f>
        <v>2.02</v>
      </c>
      <c r="M295" s="15" t="str">
        <f aca="false">IFERROR(INDEX(LOHHLA!I:I,MATCH($S295,LOHHLA!$B:$B,0)),"na")</f>
        <v>na</v>
      </c>
      <c r="N295" s="14" t="str">
        <f aca="false">IFERROR(INDEX(LOHHLA!J:J,MATCH($S295,LOHHLA!$B:$B,0)),"na")</f>
        <v>na</v>
      </c>
      <c r="O295" s="16" t="n">
        <f aca="false">COUNTIFS(A:A,A295,W:W,0)</f>
        <v>0</v>
      </c>
      <c r="P295" s="16" t="str">
        <f aca="false">INDEX(LilacQC!D:D,MATCH(A295,LilacQC!C:C,0))</f>
        <v>PASS</v>
      </c>
      <c r="Q295" s="16"/>
      <c r="R295" s="16"/>
      <c r="S295" s="17" t="str">
        <f aca="false">A295&amp;MID(X295,1,1)</f>
        <v>CRUK0049_SU_T1-R1C</v>
      </c>
      <c r="T295" s="17" t="str">
        <f aca="false">IFERROR(IF(RIGHT(X295,1)="1",INDEX(LOHHLA!C:C,MATCH(S295,LOHHLA!B:B,0)),INDEX(LOHHLA!D:D,MATCH(S295,LOHHLA!B:B,0))),"HOM")</f>
        <v>HOM</v>
      </c>
      <c r="U295" s="17" t="str">
        <f aca="false">IF(T295="HOM","HOM",UPPER(MID(T295,5,1))&amp;"*"&amp;MID(T295,7,2)&amp;":"&amp;MID(T295,10,2))</f>
        <v>HOM</v>
      </c>
      <c r="V295" s="17" t="s">
        <v>48</v>
      </c>
      <c r="W295" s="17" t="n">
        <f aca="false">U295=V295</f>
        <v>1</v>
      </c>
      <c r="X295" s="16" t="s">
        <v>54</v>
      </c>
      <c r="Y295" s="11" t="s">
        <v>66</v>
      </c>
      <c r="Z295" s="11" t="n">
        <v>1868</v>
      </c>
      <c r="AA295" s="11" t="n">
        <v>1783</v>
      </c>
      <c r="AB295" s="11" t="n">
        <v>85</v>
      </c>
      <c r="AC295" s="11" t="n">
        <v>0</v>
      </c>
      <c r="AD295" s="11" t="n">
        <v>4388</v>
      </c>
      <c r="AE295" s="11" t="n">
        <v>4186</v>
      </c>
      <c r="AF295" s="11" t="n">
        <v>202</v>
      </c>
      <c r="AG295" s="11" t="n">
        <v>0</v>
      </c>
      <c r="AH295" s="11" t="n">
        <v>0</v>
      </c>
      <c r="AI295" s="11" t="n">
        <v>0</v>
      </c>
      <c r="AJ295" s="11" t="n">
        <v>0</v>
      </c>
      <c r="AK295" s="11" t="n">
        <v>0</v>
      </c>
      <c r="AL295" s="15" t="n">
        <v>1.04</v>
      </c>
      <c r="AM295" s="11" t="n">
        <v>0</v>
      </c>
      <c r="AN295" s="11" t="n">
        <v>0</v>
      </c>
      <c r="AO295" s="11" t="n">
        <v>0</v>
      </c>
      <c r="AP295" s="11" t="n">
        <v>0</v>
      </c>
      <c r="AQ295" s="11" t="n">
        <v>0</v>
      </c>
    </row>
    <row r="296" customFormat="false" ht="16" hidden="false" customHeight="false" outlineLevel="0" collapsed="false">
      <c r="A296" s="11" t="s">
        <v>189</v>
      </c>
      <c r="B296" s="11"/>
      <c r="C296" s="11" t="n">
        <f aca="false">AL296&lt;0.5</f>
        <v>0</v>
      </c>
      <c r="D296" s="12" t="n">
        <f aca="false">COUNTIFS(S:S,S296,C:C,1)&gt;0</f>
        <v>0</v>
      </c>
      <c r="E296" s="12" t="n">
        <f aca="false">IFERROR(INDEX(LOHHLA!H:H,MATCH($S296,LOHHLA!$B:$B,0)),"na")</f>
        <v>0</v>
      </c>
      <c r="F296" s="12" t="n">
        <f aca="false">AND(D296&lt;&gt;E296,E296&lt;&gt;"na")</f>
        <v>0</v>
      </c>
      <c r="G296" s="12"/>
      <c r="H296" s="12"/>
      <c r="I296" s="13" t="str">
        <f aca="false">IFERROR(INDEX(LOHHLA!E:E,MATCH($S296,LOHHLA!$B:$B,0)),"na")</f>
        <v>            1.74</v>
      </c>
      <c r="J296" s="13" t="str">
        <f aca="false">IFERROR(INDEX(LOHHLA!F:F,MATCH($S296,LOHHLA!$B:$B,0)),"na")</f>
        <v>            2.09</v>
      </c>
      <c r="K296" s="14" t="n">
        <f aca="false">INDEX(HMFPurity!B:B,MATCH(A296,HMFPurity!A:A,0))</f>
        <v>0.74</v>
      </c>
      <c r="L296" s="15" t="n">
        <f aca="false">INDEX(HMFPurity!F:F,MATCH(A296,HMFPurity!A:A,0))</f>
        <v>1.8204</v>
      </c>
      <c r="M296" s="15" t="n">
        <f aca="false">IFERROR(INDEX(LOHHLA!I:I,MATCH($S296,LOHHLA!$B:$B,0)),"na")</f>
        <v>3.780994886</v>
      </c>
      <c r="N296" s="14" t="n">
        <f aca="false">IFERROR(INDEX(LOHHLA!J:J,MATCH($S296,LOHHLA!$B:$B,0)),"na")</f>
        <v>0.62</v>
      </c>
      <c r="O296" s="16" t="n">
        <f aca="false">COUNTIFS(A:A,A296,W:W,0)</f>
        <v>0</v>
      </c>
      <c r="P296" s="16" t="str">
        <f aca="false">INDEX(LilacQC!D:D,MATCH(A296,LilacQC!C:C,0))</f>
        <v>PASS</v>
      </c>
      <c r="Q296" s="16"/>
      <c r="R296" s="16"/>
      <c r="S296" s="17" t="str">
        <f aca="false">A296&amp;MID(X296,1,1)</f>
        <v>CRUK0050_SU_T1-R1A</v>
      </c>
      <c r="T296" s="17" t="str">
        <f aca="false">IFERROR(IF(RIGHT(X296,1)="1",INDEX(LOHHLA!C:C,MATCH(S296,LOHHLA!B:B,0)),INDEX(LOHHLA!D:D,MATCH(S296,LOHHLA!B:B,0))),"HOM")</f>
        <v>hla_a_02_01_01_01</v>
      </c>
      <c r="U296" s="17" t="str">
        <f aca="false">IF(T296="HOM","HOM",UPPER(MID(T296,5,1))&amp;"*"&amp;MID(T296,7,2)&amp;":"&amp;MID(T296,10,2))</f>
        <v>A*02:01</v>
      </c>
      <c r="V296" s="17" t="s">
        <v>56</v>
      </c>
      <c r="W296" s="17" t="n">
        <f aca="false">U296=V296</f>
        <v>1</v>
      </c>
      <c r="X296" s="16" t="s">
        <v>45</v>
      </c>
      <c r="Y296" s="11" t="s">
        <v>56</v>
      </c>
      <c r="Z296" s="11" t="n">
        <v>1776</v>
      </c>
      <c r="AA296" s="11" t="n">
        <v>885</v>
      </c>
      <c r="AB296" s="11" t="n">
        <v>891</v>
      </c>
      <c r="AC296" s="11" t="n">
        <v>0</v>
      </c>
      <c r="AD296" s="11" t="n">
        <v>2325</v>
      </c>
      <c r="AE296" s="11" t="n">
        <v>1151</v>
      </c>
      <c r="AF296" s="11" t="n">
        <v>1174</v>
      </c>
      <c r="AG296" s="11" t="n">
        <v>0</v>
      </c>
      <c r="AH296" s="11" t="n">
        <v>0</v>
      </c>
      <c r="AI296" s="11" t="n">
        <v>0</v>
      </c>
      <c r="AJ296" s="11" t="n">
        <v>0</v>
      </c>
      <c r="AK296" s="11" t="n">
        <v>0</v>
      </c>
      <c r="AL296" s="15" t="n">
        <v>1.09</v>
      </c>
      <c r="AM296" s="11" t="n">
        <v>0</v>
      </c>
      <c r="AN296" s="11" t="n">
        <v>0</v>
      </c>
      <c r="AO296" s="11" t="n">
        <v>0</v>
      </c>
      <c r="AP296" s="11" t="n">
        <v>0</v>
      </c>
      <c r="AQ296" s="11" t="n">
        <v>0</v>
      </c>
    </row>
    <row r="297" customFormat="false" ht="16" hidden="false" customHeight="false" outlineLevel="0" collapsed="false">
      <c r="A297" s="11" t="s">
        <v>189</v>
      </c>
      <c r="B297" s="11"/>
      <c r="C297" s="11" t="n">
        <f aca="false">AL297&lt;0.5</f>
        <v>0</v>
      </c>
      <c r="D297" s="12" t="n">
        <f aca="false">COUNTIFS(S:S,S297,C:C,1)&gt;0</f>
        <v>0</v>
      </c>
      <c r="E297" s="12" t="n">
        <f aca="false">IFERROR(INDEX(LOHHLA!H:H,MATCH($S297,LOHHLA!$B:$B,0)),"na")</f>
        <v>0</v>
      </c>
      <c r="F297" s="12" t="n">
        <f aca="false">AND(D297&lt;&gt;E297,E297&lt;&gt;"na")</f>
        <v>0</v>
      </c>
      <c r="G297" s="12"/>
      <c r="H297" s="12"/>
      <c r="I297" s="13" t="str">
        <f aca="false">IFERROR(INDEX(LOHHLA!E:E,MATCH($S297,LOHHLA!$B:$B,0)),"na")</f>
        <v>            1.74</v>
      </c>
      <c r="J297" s="13" t="str">
        <f aca="false">IFERROR(INDEX(LOHHLA!F:F,MATCH($S297,LOHHLA!$B:$B,0)),"na")</f>
        <v>            2.09</v>
      </c>
      <c r="K297" s="14" t="n">
        <f aca="false">INDEX(HMFPurity!B:B,MATCH(A297,HMFPurity!A:A,0))</f>
        <v>0.74</v>
      </c>
      <c r="L297" s="15" t="n">
        <f aca="false">INDEX(HMFPurity!F:F,MATCH(A297,HMFPurity!A:A,0))</f>
        <v>1.8204</v>
      </c>
      <c r="M297" s="15" t="n">
        <f aca="false">IFERROR(INDEX(LOHHLA!I:I,MATCH($S297,LOHHLA!$B:$B,0)),"na")</f>
        <v>3.780994886</v>
      </c>
      <c r="N297" s="14" t="n">
        <f aca="false">IFERROR(INDEX(LOHHLA!J:J,MATCH($S297,LOHHLA!$B:$B,0)),"na")</f>
        <v>0.62</v>
      </c>
      <c r="O297" s="16" t="n">
        <f aca="false">COUNTIFS(A:A,A297,W:W,0)</f>
        <v>0</v>
      </c>
      <c r="P297" s="16" t="str">
        <f aca="false">INDEX(LilacQC!D:D,MATCH(A297,LilacQC!C:C,0))</f>
        <v>PASS</v>
      </c>
      <c r="Q297" s="16"/>
      <c r="R297" s="16"/>
      <c r="S297" s="17" t="str">
        <f aca="false">A297&amp;MID(X297,1,1)</f>
        <v>CRUK0050_SU_T1-R1A</v>
      </c>
      <c r="T297" s="17" t="str">
        <f aca="false">IFERROR(IF(RIGHT(X297,1)="1",INDEX(LOHHLA!C:C,MATCH(S297,LOHHLA!B:B,0)),INDEX(LOHHLA!D:D,MATCH(S297,LOHHLA!B:B,0))),"HOM")</f>
        <v>hla_a_23_01_01</v>
      </c>
      <c r="U297" s="17" t="str">
        <f aca="false">IF(T297="HOM","HOM",UPPER(MID(T297,5,1))&amp;"*"&amp;MID(T297,7,2)&amp;":"&amp;MID(T297,10,2))</f>
        <v>A*23:01</v>
      </c>
      <c r="V297" s="17" t="s">
        <v>142</v>
      </c>
      <c r="W297" s="17" t="n">
        <f aca="false">U297=V297</f>
        <v>1</v>
      </c>
      <c r="X297" s="16" t="s">
        <v>47</v>
      </c>
      <c r="Y297" s="11" t="s">
        <v>142</v>
      </c>
      <c r="Z297" s="11" t="n">
        <v>2154</v>
      </c>
      <c r="AA297" s="11" t="n">
        <v>1188</v>
      </c>
      <c r="AB297" s="11" t="n">
        <v>966</v>
      </c>
      <c r="AC297" s="11" t="n">
        <v>0</v>
      </c>
      <c r="AD297" s="11" t="n">
        <v>2772</v>
      </c>
      <c r="AE297" s="11" t="n">
        <v>1518</v>
      </c>
      <c r="AF297" s="11" t="n">
        <v>1254</v>
      </c>
      <c r="AG297" s="11" t="n">
        <v>0</v>
      </c>
      <c r="AH297" s="11" t="n">
        <v>0</v>
      </c>
      <c r="AI297" s="11" t="n">
        <v>0</v>
      </c>
      <c r="AJ297" s="11" t="n">
        <v>0</v>
      </c>
      <c r="AK297" s="11" t="n">
        <v>0</v>
      </c>
      <c r="AL297" s="15" t="n">
        <v>0.9</v>
      </c>
      <c r="AM297" s="11" t="n">
        <v>0</v>
      </c>
      <c r="AN297" s="11" t="n">
        <v>0</v>
      </c>
      <c r="AO297" s="11" t="n">
        <v>0</v>
      </c>
      <c r="AP297" s="11" t="n">
        <v>0</v>
      </c>
      <c r="AQ297" s="11" t="n">
        <v>0</v>
      </c>
    </row>
    <row r="298" customFormat="false" ht="16" hidden="false" customHeight="false" outlineLevel="0" collapsed="false">
      <c r="A298" s="11" t="s">
        <v>189</v>
      </c>
      <c r="B298" s="11"/>
      <c r="C298" s="11" t="n">
        <f aca="false">AL298&lt;0.5</f>
        <v>0</v>
      </c>
      <c r="D298" s="12" t="n">
        <f aca="false">COUNTIFS(S:S,S298,C:C,1)&gt;0</f>
        <v>0</v>
      </c>
      <c r="E298" s="12" t="n">
        <f aca="false">IFERROR(INDEX(LOHHLA!H:H,MATCH($S298,LOHHLA!$B:$B,0)),"na")</f>
        <v>0</v>
      </c>
      <c r="F298" s="12" t="n">
        <f aca="false">AND(D298&lt;&gt;E298,E298&lt;&gt;"na")</f>
        <v>0</v>
      </c>
      <c r="G298" s="12"/>
      <c r="H298" s="12"/>
      <c r="I298" s="13" t="str">
        <f aca="false">IFERROR(INDEX(LOHHLA!E:E,MATCH($S298,LOHHLA!$B:$B,0)),"na")</f>
        <v>            1.85</v>
      </c>
      <c r="J298" s="13" t="str">
        <f aca="false">IFERROR(INDEX(LOHHLA!F:F,MATCH($S298,LOHHLA!$B:$B,0)),"na")</f>
        <v>            1.74</v>
      </c>
      <c r="K298" s="14" t="n">
        <f aca="false">INDEX(HMFPurity!B:B,MATCH(A298,HMFPurity!A:A,0))</f>
        <v>0.74</v>
      </c>
      <c r="L298" s="15" t="n">
        <f aca="false">INDEX(HMFPurity!F:F,MATCH(A298,HMFPurity!A:A,0))</f>
        <v>1.8204</v>
      </c>
      <c r="M298" s="15" t="n">
        <f aca="false">IFERROR(INDEX(LOHHLA!I:I,MATCH($S298,LOHHLA!$B:$B,0)),"na")</f>
        <v>3.780994886</v>
      </c>
      <c r="N298" s="14" t="n">
        <f aca="false">IFERROR(INDEX(LOHHLA!J:J,MATCH($S298,LOHHLA!$B:$B,0)),"na")</f>
        <v>0.62</v>
      </c>
      <c r="O298" s="16" t="n">
        <f aca="false">COUNTIFS(A:A,A298,W:W,0)</f>
        <v>0</v>
      </c>
      <c r="P298" s="16" t="str">
        <f aca="false">INDEX(LilacQC!D:D,MATCH(A298,LilacQC!C:C,0))</f>
        <v>PASS</v>
      </c>
      <c r="Q298" s="16"/>
      <c r="R298" s="16"/>
      <c r="S298" s="17" t="str">
        <f aca="false">A298&amp;MID(X298,1,1)</f>
        <v>CRUK0050_SU_T1-R1B</v>
      </c>
      <c r="T298" s="17" t="str">
        <f aca="false">IFERROR(IF(RIGHT(X298,1)="1",INDEX(LOHHLA!C:C,MATCH(S298,LOHHLA!B:B,0)),INDEX(LOHHLA!D:D,MATCH(S298,LOHHLA!B:B,0))),"HOM")</f>
        <v>hla_b_40_02_01</v>
      </c>
      <c r="U298" s="17" t="str">
        <f aca="false">IF(T298="HOM","HOM",UPPER(MID(T298,5,1))&amp;"*"&amp;MID(T298,7,2)&amp;":"&amp;MID(T298,10,2))</f>
        <v>B*40:02</v>
      </c>
      <c r="V298" s="17" t="s">
        <v>190</v>
      </c>
      <c r="W298" s="17" t="n">
        <f aca="false">U298=V298</f>
        <v>1</v>
      </c>
      <c r="X298" s="16" t="s">
        <v>49</v>
      </c>
      <c r="Y298" s="11" t="s">
        <v>190</v>
      </c>
      <c r="Z298" s="11" t="n">
        <v>1832</v>
      </c>
      <c r="AA298" s="11" t="n">
        <v>555</v>
      </c>
      <c r="AB298" s="11" t="n">
        <v>1277</v>
      </c>
      <c r="AC298" s="11" t="n">
        <v>0</v>
      </c>
      <c r="AD298" s="11" t="n">
        <v>2348</v>
      </c>
      <c r="AE298" s="11" t="n">
        <v>726</v>
      </c>
      <c r="AF298" s="11" t="n">
        <v>1622</v>
      </c>
      <c r="AG298" s="11" t="n">
        <v>0</v>
      </c>
      <c r="AH298" s="11" t="n">
        <v>0</v>
      </c>
      <c r="AI298" s="11" t="n">
        <v>0</v>
      </c>
      <c r="AJ298" s="11" t="n">
        <v>0</v>
      </c>
      <c r="AK298" s="11" t="n">
        <v>0</v>
      </c>
      <c r="AL298" s="15" t="n">
        <v>1.09</v>
      </c>
      <c r="AM298" s="11" t="n">
        <v>0</v>
      </c>
      <c r="AN298" s="11" t="n">
        <v>0</v>
      </c>
      <c r="AO298" s="11" t="n">
        <v>0</v>
      </c>
      <c r="AP298" s="11" t="n">
        <v>0</v>
      </c>
      <c r="AQ298" s="11" t="n">
        <v>0</v>
      </c>
    </row>
    <row r="299" customFormat="false" ht="16" hidden="false" customHeight="false" outlineLevel="0" collapsed="false">
      <c r="A299" s="11" t="s">
        <v>189</v>
      </c>
      <c r="B299" s="11"/>
      <c r="C299" s="11" t="n">
        <f aca="false">AL299&lt;0.5</f>
        <v>0</v>
      </c>
      <c r="D299" s="12" t="n">
        <f aca="false">COUNTIFS(S:S,S299,C:C,1)&gt;0</f>
        <v>0</v>
      </c>
      <c r="E299" s="12" t="n">
        <f aca="false">IFERROR(INDEX(LOHHLA!H:H,MATCH($S299,LOHHLA!$B:$B,0)),"na")</f>
        <v>0</v>
      </c>
      <c r="F299" s="12" t="n">
        <f aca="false">AND(D299&lt;&gt;E299,E299&lt;&gt;"na")</f>
        <v>0</v>
      </c>
      <c r="G299" s="12"/>
      <c r="H299" s="12"/>
      <c r="I299" s="13" t="str">
        <f aca="false">IFERROR(INDEX(LOHHLA!E:E,MATCH($S299,LOHHLA!$B:$B,0)),"na")</f>
        <v>            1.85</v>
      </c>
      <c r="J299" s="13" t="str">
        <f aca="false">IFERROR(INDEX(LOHHLA!F:F,MATCH($S299,LOHHLA!$B:$B,0)),"na")</f>
        <v>            1.74</v>
      </c>
      <c r="K299" s="14" t="n">
        <f aca="false">INDEX(HMFPurity!B:B,MATCH(A299,HMFPurity!A:A,0))</f>
        <v>0.74</v>
      </c>
      <c r="L299" s="15" t="n">
        <f aca="false">INDEX(HMFPurity!F:F,MATCH(A299,HMFPurity!A:A,0))</f>
        <v>1.8204</v>
      </c>
      <c r="M299" s="15" t="n">
        <f aca="false">IFERROR(INDEX(LOHHLA!I:I,MATCH($S299,LOHHLA!$B:$B,0)),"na")</f>
        <v>3.780994886</v>
      </c>
      <c r="N299" s="14" t="n">
        <f aca="false">IFERROR(INDEX(LOHHLA!J:J,MATCH($S299,LOHHLA!$B:$B,0)),"na")</f>
        <v>0.62</v>
      </c>
      <c r="O299" s="16" t="n">
        <f aca="false">COUNTIFS(A:A,A299,W:W,0)</f>
        <v>0</v>
      </c>
      <c r="P299" s="16" t="str">
        <f aca="false">INDEX(LilacQC!D:D,MATCH(A299,LilacQC!C:C,0))</f>
        <v>PASS</v>
      </c>
      <c r="Q299" s="16"/>
      <c r="R299" s="16"/>
      <c r="S299" s="17" t="str">
        <f aca="false">A299&amp;MID(X299,1,1)</f>
        <v>CRUK0050_SU_T1-R1B</v>
      </c>
      <c r="T299" s="17" t="str">
        <f aca="false">IFERROR(IF(RIGHT(X299,1)="1",INDEX(LOHHLA!C:C,MATCH(S299,LOHHLA!B:B,0)),INDEX(LOHHLA!D:D,MATCH(S299,LOHHLA!B:B,0))),"HOM")</f>
        <v>hla_b_44_03_01</v>
      </c>
      <c r="U299" s="17" t="str">
        <f aca="false">IF(T299="HOM","HOM",UPPER(MID(T299,5,1))&amp;"*"&amp;MID(T299,7,2)&amp;":"&amp;MID(T299,10,2))</f>
        <v>B*44:03</v>
      </c>
      <c r="V299" s="17" t="s">
        <v>50</v>
      </c>
      <c r="W299" s="17" t="n">
        <f aca="false">U299=V299</f>
        <v>1</v>
      </c>
      <c r="X299" s="16" t="s">
        <v>51</v>
      </c>
      <c r="Y299" s="11" t="s">
        <v>50</v>
      </c>
      <c r="Z299" s="11" t="n">
        <v>1837</v>
      </c>
      <c r="AA299" s="11" t="n">
        <v>610</v>
      </c>
      <c r="AB299" s="11" t="n">
        <v>1227</v>
      </c>
      <c r="AC299" s="11" t="n">
        <v>0</v>
      </c>
      <c r="AD299" s="11" t="n">
        <v>2299</v>
      </c>
      <c r="AE299" s="11" t="n">
        <v>744</v>
      </c>
      <c r="AF299" s="11" t="n">
        <v>1555</v>
      </c>
      <c r="AG299" s="11" t="n">
        <v>0</v>
      </c>
      <c r="AH299" s="11" t="n">
        <v>0</v>
      </c>
      <c r="AI299" s="11" t="n">
        <v>0</v>
      </c>
      <c r="AJ299" s="11" t="n">
        <v>0</v>
      </c>
      <c r="AK299" s="11" t="n">
        <v>0</v>
      </c>
      <c r="AL299" s="15" t="n">
        <v>0.9</v>
      </c>
      <c r="AM299" s="11" t="n">
        <v>0</v>
      </c>
      <c r="AN299" s="11" t="n">
        <v>0</v>
      </c>
      <c r="AO299" s="11" t="n">
        <v>0</v>
      </c>
      <c r="AP299" s="11" t="n">
        <v>0</v>
      </c>
      <c r="AQ299" s="11" t="n">
        <v>0</v>
      </c>
    </row>
    <row r="300" customFormat="false" ht="16" hidden="false" customHeight="false" outlineLevel="0" collapsed="false">
      <c r="A300" s="11" t="s">
        <v>189</v>
      </c>
      <c r="B300" s="11"/>
      <c r="C300" s="11" t="n">
        <f aca="false">AL300&lt;0.5</f>
        <v>0</v>
      </c>
      <c r="D300" s="12" t="n">
        <f aca="false">COUNTIFS(S:S,S300,C:C,1)&gt;0</f>
        <v>0</v>
      </c>
      <c r="E300" s="12" t="n">
        <f aca="false">IFERROR(INDEX(LOHHLA!H:H,MATCH($S300,LOHHLA!$B:$B,0)),"na")</f>
        <v>0</v>
      </c>
      <c r="F300" s="12" t="n">
        <f aca="false">AND(D300&lt;&gt;E300,E300&lt;&gt;"na")</f>
        <v>0</v>
      </c>
      <c r="G300" s="12"/>
      <c r="H300" s="12"/>
      <c r="I300" s="13" t="str">
        <f aca="false">IFERROR(INDEX(LOHHLA!E:E,MATCH($S300,LOHHLA!$B:$B,0)),"na")</f>
        <v>            1.60</v>
      </c>
      <c r="J300" s="13" t="str">
        <f aca="false">IFERROR(INDEX(LOHHLA!F:F,MATCH($S300,LOHHLA!$B:$B,0)),"na")</f>
        <v>            1.73</v>
      </c>
      <c r="K300" s="14" t="n">
        <f aca="false">INDEX(HMFPurity!B:B,MATCH(A300,HMFPurity!A:A,0))</f>
        <v>0.74</v>
      </c>
      <c r="L300" s="15" t="n">
        <f aca="false">INDEX(HMFPurity!F:F,MATCH(A300,HMFPurity!A:A,0))</f>
        <v>1.8204</v>
      </c>
      <c r="M300" s="15" t="n">
        <f aca="false">IFERROR(INDEX(LOHHLA!I:I,MATCH($S300,LOHHLA!$B:$B,0)),"na")</f>
        <v>3.780994886</v>
      </c>
      <c r="N300" s="14" t="n">
        <f aca="false">IFERROR(INDEX(LOHHLA!J:J,MATCH($S300,LOHHLA!$B:$B,0)),"na")</f>
        <v>0.62</v>
      </c>
      <c r="O300" s="16" t="n">
        <f aca="false">COUNTIFS(A:A,A300,W:W,0)</f>
        <v>0</v>
      </c>
      <c r="P300" s="16" t="str">
        <f aca="false">INDEX(LilacQC!D:D,MATCH(A300,LilacQC!C:C,0))</f>
        <v>PASS</v>
      </c>
      <c r="Q300" s="16"/>
      <c r="R300" s="16"/>
      <c r="S300" s="17" t="str">
        <f aca="false">A300&amp;MID(X300,1,1)</f>
        <v>CRUK0050_SU_T1-R1C</v>
      </c>
      <c r="T300" s="17" t="str">
        <f aca="false">IFERROR(IF(RIGHT(X300,1)="1",INDEX(LOHHLA!C:C,MATCH(S300,LOHHLA!B:B,0)),INDEX(LOHHLA!D:D,MATCH(S300,LOHHLA!B:B,0))),"HOM")</f>
        <v>hla_c_02_02_02</v>
      </c>
      <c r="U300" s="17" t="str">
        <f aca="false">IF(T300="HOM","HOM",UPPER(MID(T300,5,1))&amp;"*"&amp;MID(T300,7,2)&amp;":"&amp;MID(T300,10,2))</f>
        <v>C*02:02</v>
      </c>
      <c r="V300" s="17" t="s">
        <v>60</v>
      </c>
      <c r="W300" s="17" t="n">
        <f aca="false">U300=V300</f>
        <v>1</v>
      </c>
      <c r="X300" s="16" t="s">
        <v>52</v>
      </c>
      <c r="Y300" s="11" t="s">
        <v>60</v>
      </c>
      <c r="Z300" s="11" t="n">
        <v>1889</v>
      </c>
      <c r="AA300" s="11" t="n">
        <v>998</v>
      </c>
      <c r="AB300" s="11" t="n">
        <v>891</v>
      </c>
      <c r="AC300" s="11" t="n">
        <v>0</v>
      </c>
      <c r="AD300" s="11" t="n">
        <v>2282</v>
      </c>
      <c r="AE300" s="11" t="n">
        <v>1117</v>
      </c>
      <c r="AF300" s="11" t="n">
        <v>1165</v>
      </c>
      <c r="AG300" s="11" t="n">
        <v>0</v>
      </c>
      <c r="AH300" s="11" t="n">
        <v>0</v>
      </c>
      <c r="AI300" s="11" t="n">
        <v>0</v>
      </c>
      <c r="AJ300" s="11" t="n">
        <v>0</v>
      </c>
      <c r="AK300" s="11" t="n">
        <v>0</v>
      </c>
      <c r="AL300" s="15" t="n">
        <v>0.9</v>
      </c>
      <c r="AM300" s="11" t="n">
        <v>0</v>
      </c>
      <c r="AN300" s="11" t="n">
        <v>0</v>
      </c>
      <c r="AO300" s="11" t="n">
        <v>0</v>
      </c>
      <c r="AP300" s="11" t="n">
        <v>0</v>
      </c>
      <c r="AQ300" s="11" t="n">
        <v>0</v>
      </c>
    </row>
    <row r="301" customFormat="false" ht="16" hidden="false" customHeight="false" outlineLevel="0" collapsed="false">
      <c r="A301" s="11" t="s">
        <v>189</v>
      </c>
      <c r="B301" s="11"/>
      <c r="C301" s="11" t="n">
        <f aca="false">AL301&lt;0.5</f>
        <v>0</v>
      </c>
      <c r="D301" s="12" t="n">
        <f aca="false">COUNTIFS(S:S,S301,C:C,1)&gt;0</f>
        <v>0</v>
      </c>
      <c r="E301" s="12" t="n">
        <f aca="false">IFERROR(INDEX(LOHHLA!H:H,MATCH($S301,LOHHLA!$B:$B,0)),"na")</f>
        <v>0</v>
      </c>
      <c r="F301" s="12" t="n">
        <f aca="false">AND(D301&lt;&gt;E301,E301&lt;&gt;"na")</f>
        <v>0</v>
      </c>
      <c r="G301" s="12"/>
      <c r="H301" s="12"/>
      <c r="I301" s="13" t="str">
        <f aca="false">IFERROR(INDEX(LOHHLA!E:E,MATCH($S301,LOHHLA!$B:$B,0)),"na")</f>
        <v>            1.60</v>
      </c>
      <c r="J301" s="13" t="str">
        <f aca="false">IFERROR(INDEX(LOHHLA!F:F,MATCH($S301,LOHHLA!$B:$B,0)),"na")</f>
        <v>            1.73</v>
      </c>
      <c r="K301" s="14" t="n">
        <f aca="false">INDEX(HMFPurity!B:B,MATCH(A301,HMFPurity!A:A,0))</f>
        <v>0.74</v>
      </c>
      <c r="L301" s="15" t="n">
        <f aca="false">INDEX(HMFPurity!F:F,MATCH(A301,HMFPurity!A:A,0))</f>
        <v>1.8204</v>
      </c>
      <c r="M301" s="15" t="n">
        <f aca="false">IFERROR(INDEX(LOHHLA!I:I,MATCH($S301,LOHHLA!$B:$B,0)),"na")</f>
        <v>3.780994886</v>
      </c>
      <c r="N301" s="14" t="n">
        <f aca="false">IFERROR(INDEX(LOHHLA!J:J,MATCH($S301,LOHHLA!$B:$B,0)),"na")</f>
        <v>0.62</v>
      </c>
      <c r="O301" s="16" t="n">
        <f aca="false">COUNTIFS(A:A,A301,W:W,0)</f>
        <v>0</v>
      </c>
      <c r="P301" s="16" t="str">
        <f aca="false">INDEX(LilacQC!D:D,MATCH(A301,LilacQC!C:C,0))</f>
        <v>PASS</v>
      </c>
      <c r="Q301" s="16"/>
      <c r="R301" s="16"/>
      <c r="S301" s="17" t="str">
        <f aca="false">A301&amp;MID(X301,1,1)</f>
        <v>CRUK0050_SU_T1-R1C</v>
      </c>
      <c r="T301" s="17" t="str">
        <f aca="false">IFERROR(IF(RIGHT(X301,1)="1",INDEX(LOHHLA!C:C,MATCH(S301,LOHHLA!B:B,0)),INDEX(LOHHLA!D:D,MATCH(S301,LOHHLA!B:B,0))),"HOM")</f>
        <v>hla_c_04_01_01_01</v>
      </c>
      <c r="U301" s="17" t="str">
        <f aca="false">IF(T301="HOM","HOM",UPPER(MID(T301,5,1))&amp;"*"&amp;MID(T301,7,2)&amp;":"&amp;MID(T301,10,2))</f>
        <v>C*04:01</v>
      </c>
      <c r="V301" s="17" t="s">
        <v>65</v>
      </c>
      <c r="W301" s="17" t="n">
        <f aca="false">U301=V301</f>
        <v>1</v>
      </c>
      <c r="X301" s="16" t="s">
        <v>54</v>
      </c>
      <c r="Y301" s="11" t="s">
        <v>65</v>
      </c>
      <c r="Z301" s="11" t="n">
        <v>1830</v>
      </c>
      <c r="AA301" s="11" t="n">
        <v>977</v>
      </c>
      <c r="AB301" s="11" t="n">
        <v>853</v>
      </c>
      <c r="AC301" s="11" t="n">
        <v>0</v>
      </c>
      <c r="AD301" s="11" t="n">
        <v>2375</v>
      </c>
      <c r="AE301" s="11" t="n">
        <v>1261</v>
      </c>
      <c r="AF301" s="11" t="n">
        <v>1114</v>
      </c>
      <c r="AG301" s="11" t="n">
        <v>0</v>
      </c>
      <c r="AH301" s="11" t="n">
        <v>0</v>
      </c>
      <c r="AI301" s="11" t="n">
        <v>0</v>
      </c>
      <c r="AJ301" s="11" t="n">
        <v>0</v>
      </c>
      <c r="AK301" s="11" t="n">
        <v>0</v>
      </c>
      <c r="AL301" s="15" t="n">
        <v>1.09</v>
      </c>
      <c r="AM301" s="11" t="n">
        <v>0</v>
      </c>
      <c r="AN301" s="11" t="n">
        <v>0</v>
      </c>
      <c r="AO301" s="11" t="n">
        <v>0</v>
      </c>
      <c r="AP301" s="11" t="n">
        <v>0</v>
      </c>
      <c r="AQ301" s="11" t="n">
        <v>0</v>
      </c>
    </row>
    <row r="302" customFormat="false" ht="16" hidden="false" customHeight="false" outlineLevel="0" collapsed="false">
      <c r="A302" s="11" t="s">
        <v>191</v>
      </c>
      <c r="B302" s="11"/>
      <c r="C302" s="11" t="n">
        <f aca="false">AL302&lt;0.5</f>
        <v>0</v>
      </c>
      <c r="D302" s="12" t="n">
        <f aca="false">COUNTIFS(S:S,S302,C:C,1)&gt;0</f>
        <v>0</v>
      </c>
      <c r="E302" s="12" t="n">
        <f aca="false">IFERROR(INDEX(LOHHLA!H:H,MATCH($S302,LOHHLA!$B:$B,0)),"na")</f>
        <v>1</v>
      </c>
      <c r="F302" s="12" t="n">
        <f aca="false">AND(D302&lt;&gt;E302,E302&lt;&gt;"na")</f>
        <v>1</v>
      </c>
      <c r="G302" s="12" t="s">
        <v>71</v>
      </c>
      <c r="H302" s="12" t="s">
        <v>192</v>
      </c>
      <c r="I302" s="13" t="str">
        <f aca="false">IFERROR(INDEX(LOHHLA!E:E,MATCH($S302,LOHHLA!$B:$B,0)),"na")</f>
        <v>            0.40</v>
      </c>
      <c r="J302" s="13" t="str">
        <f aca="false">IFERROR(INDEX(LOHHLA!F:F,MATCH($S302,LOHHLA!$B:$B,0)),"na")</f>
        <v>            1.68</v>
      </c>
      <c r="K302" s="14" t="n">
        <f aca="false">INDEX(HMFPurity!B:B,MATCH(A302,HMFPurity!A:A,0))</f>
        <v>0.22</v>
      </c>
      <c r="L302" s="15" t="n">
        <f aca="false">INDEX(HMFPurity!F:F,MATCH(A302,HMFPurity!A:A,0))</f>
        <v>4.9569</v>
      </c>
      <c r="M302" s="15" t="n">
        <f aca="false">IFERROR(INDEX(LOHHLA!I:I,MATCH($S302,LOHHLA!$B:$B,0)),"na")</f>
        <v>4.8483001</v>
      </c>
      <c r="N302" s="14" t="n">
        <f aca="false">IFERROR(INDEX(LOHHLA!J:J,MATCH($S302,LOHHLA!$B:$B,0)),"na")</f>
        <v>0.14</v>
      </c>
      <c r="O302" s="16" t="n">
        <f aca="false">COUNTIFS(A:A,A302,W:W,0)</f>
        <v>0</v>
      </c>
      <c r="P302" s="16" t="str">
        <f aca="false">INDEX(LilacQC!D:D,MATCH(A302,LilacQC!C:C,0))</f>
        <v>PASS</v>
      </c>
      <c r="Q302" s="16"/>
      <c r="R302" s="16"/>
      <c r="S302" s="17" t="str">
        <f aca="false">A302&amp;MID(X302,1,1)</f>
        <v>CRUK0051_SU_T1-R2A</v>
      </c>
      <c r="T302" s="17" t="str">
        <f aca="false">IFERROR(IF(RIGHT(X302,1)="1",INDEX(LOHHLA!C:C,MATCH(S302,LOHHLA!B:B,0)),INDEX(LOHHLA!D:D,MATCH(S302,LOHHLA!B:B,0))),"HOM")</f>
        <v>hla_a_02_01_01_01</v>
      </c>
      <c r="U302" s="17" t="str">
        <f aca="false">IF(T302="HOM","HOM",UPPER(MID(T302,5,1))&amp;"*"&amp;MID(T302,7,2)&amp;":"&amp;MID(T302,10,2))</f>
        <v>A*02:01</v>
      </c>
      <c r="V302" s="17" t="s">
        <v>56</v>
      </c>
      <c r="W302" s="17" t="n">
        <f aca="false">U302=V302</f>
        <v>1</v>
      </c>
      <c r="X302" s="16" t="s">
        <v>45</v>
      </c>
      <c r="Y302" s="11" t="s">
        <v>56</v>
      </c>
      <c r="Z302" s="11" t="n">
        <v>1444</v>
      </c>
      <c r="AA302" s="11" t="n">
        <v>640</v>
      </c>
      <c r="AB302" s="11" t="n">
        <v>804</v>
      </c>
      <c r="AC302" s="11" t="n">
        <v>0</v>
      </c>
      <c r="AD302" s="11" t="n">
        <v>1496</v>
      </c>
      <c r="AE302" s="11" t="n">
        <v>642</v>
      </c>
      <c r="AF302" s="11" t="n">
        <v>854</v>
      </c>
      <c r="AG302" s="11" t="n">
        <v>0</v>
      </c>
      <c r="AH302" s="11" t="n">
        <v>0</v>
      </c>
      <c r="AI302" s="11" t="n">
        <v>0</v>
      </c>
      <c r="AJ302" s="11" t="n">
        <v>0</v>
      </c>
      <c r="AK302" s="11" t="n">
        <v>0</v>
      </c>
      <c r="AL302" s="15" t="n">
        <v>2.5</v>
      </c>
      <c r="AM302" s="11" t="n">
        <v>0</v>
      </c>
      <c r="AN302" s="11" t="n">
        <v>0</v>
      </c>
      <c r="AO302" s="11" t="n">
        <v>0</v>
      </c>
      <c r="AP302" s="11" t="n">
        <v>0</v>
      </c>
      <c r="AQ302" s="11" t="n">
        <v>0</v>
      </c>
    </row>
    <row r="303" customFormat="false" ht="16" hidden="false" customHeight="false" outlineLevel="0" collapsed="false">
      <c r="A303" s="11" t="s">
        <v>191</v>
      </c>
      <c r="B303" s="11"/>
      <c r="C303" s="11" t="n">
        <f aca="false">AL303&lt;0.5</f>
        <v>0</v>
      </c>
      <c r="D303" s="12" t="n">
        <f aca="false">COUNTIFS(S:S,S303,C:C,1)&gt;0</f>
        <v>0</v>
      </c>
      <c r="E303" s="12" t="n">
        <f aca="false">IFERROR(INDEX(LOHHLA!H:H,MATCH($S303,LOHHLA!$B:$B,0)),"na")</f>
        <v>1</v>
      </c>
      <c r="F303" s="12" t="n">
        <f aca="false">AND(D303&lt;&gt;E303,E303&lt;&gt;"na")</f>
        <v>1</v>
      </c>
      <c r="G303" s="12" t="s">
        <v>71</v>
      </c>
      <c r="H303" s="12" t="s">
        <v>192</v>
      </c>
      <c r="I303" s="13" t="str">
        <f aca="false">IFERROR(INDEX(LOHHLA!E:E,MATCH($S303,LOHHLA!$B:$B,0)),"na")</f>
        <v>            0.40</v>
      </c>
      <c r="J303" s="13" t="str">
        <f aca="false">IFERROR(INDEX(LOHHLA!F:F,MATCH($S303,LOHHLA!$B:$B,0)),"na")</f>
        <v>            1.68</v>
      </c>
      <c r="K303" s="14" t="n">
        <f aca="false">INDEX(HMFPurity!B:B,MATCH(A303,HMFPurity!A:A,0))</f>
        <v>0.22</v>
      </c>
      <c r="L303" s="15" t="n">
        <f aca="false">INDEX(HMFPurity!F:F,MATCH(A303,HMFPurity!A:A,0))</f>
        <v>4.9569</v>
      </c>
      <c r="M303" s="15" t="n">
        <f aca="false">IFERROR(INDEX(LOHHLA!I:I,MATCH($S303,LOHHLA!$B:$B,0)),"na")</f>
        <v>4.8483001</v>
      </c>
      <c r="N303" s="14" t="n">
        <f aca="false">IFERROR(INDEX(LOHHLA!J:J,MATCH($S303,LOHHLA!$B:$B,0)),"na")</f>
        <v>0.14</v>
      </c>
      <c r="O303" s="16" t="n">
        <f aca="false">COUNTIFS(A:A,A303,W:W,0)</f>
        <v>0</v>
      </c>
      <c r="P303" s="16" t="str">
        <f aca="false">INDEX(LilacQC!D:D,MATCH(A303,LilacQC!C:C,0))</f>
        <v>PASS</v>
      </c>
      <c r="Q303" s="16"/>
      <c r="R303" s="16"/>
      <c r="S303" s="17" t="str">
        <f aca="false">A303&amp;MID(X303,1,1)</f>
        <v>CRUK0051_SU_T1-R2A</v>
      </c>
      <c r="T303" s="17" t="str">
        <f aca="false">IFERROR(IF(RIGHT(X303,1)="1",INDEX(LOHHLA!C:C,MATCH(S303,LOHHLA!B:B,0)),INDEX(LOHHLA!D:D,MATCH(S303,LOHHLA!B:B,0))),"HOM")</f>
        <v>hla_a_24_02_01_01</v>
      </c>
      <c r="U303" s="17" t="str">
        <f aca="false">IF(T303="HOM","HOM",UPPER(MID(T303,5,1))&amp;"*"&amp;MID(T303,7,2)&amp;":"&amp;MID(T303,10,2))</f>
        <v>A*24:02</v>
      </c>
      <c r="V303" s="17" t="s">
        <v>125</v>
      </c>
      <c r="W303" s="17" t="n">
        <f aca="false">U303=V303</f>
        <v>1</v>
      </c>
      <c r="X303" s="16" t="s">
        <v>47</v>
      </c>
      <c r="Y303" s="11" t="s">
        <v>125</v>
      </c>
      <c r="Z303" s="11" t="n">
        <v>1817</v>
      </c>
      <c r="AA303" s="11" t="n">
        <v>940</v>
      </c>
      <c r="AB303" s="11" t="n">
        <v>877</v>
      </c>
      <c r="AC303" s="11" t="n">
        <v>0</v>
      </c>
      <c r="AD303" s="11" t="n">
        <v>2055</v>
      </c>
      <c r="AE303" s="11" t="n">
        <v>1099</v>
      </c>
      <c r="AF303" s="11" t="n">
        <v>956</v>
      </c>
      <c r="AG303" s="11" t="n">
        <v>0</v>
      </c>
      <c r="AH303" s="11" t="n">
        <v>0</v>
      </c>
      <c r="AI303" s="11" t="n">
        <v>0</v>
      </c>
      <c r="AJ303" s="11" t="n">
        <v>0</v>
      </c>
      <c r="AK303" s="11" t="n">
        <v>0</v>
      </c>
      <c r="AL303" s="15" t="n">
        <v>4.35</v>
      </c>
      <c r="AM303" s="11" t="n">
        <v>0</v>
      </c>
      <c r="AN303" s="11" t="n">
        <v>0</v>
      </c>
      <c r="AO303" s="11" t="n">
        <v>0</v>
      </c>
      <c r="AP303" s="11" t="n">
        <v>0</v>
      </c>
      <c r="AQ303" s="11" t="n">
        <v>0</v>
      </c>
    </row>
    <row r="304" customFormat="false" ht="16" hidden="false" customHeight="false" outlineLevel="0" collapsed="false">
      <c r="A304" s="11" t="s">
        <v>191</v>
      </c>
      <c r="B304" s="11"/>
      <c r="C304" s="11" t="n">
        <f aca="false">AL304&lt;0.5</f>
        <v>0</v>
      </c>
      <c r="D304" s="12" t="n">
        <f aca="false">COUNTIFS(S:S,S304,C:C,1)&gt;0</f>
        <v>0</v>
      </c>
      <c r="E304" s="12" t="n">
        <f aca="false">IFERROR(INDEX(LOHHLA!H:H,MATCH($S304,LOHHLA!$B:$B,0)),"na")</f>
        <v>0</v>
      </c>
      <c r="F304" s="12" t="n">
        <f aca="false">AND(D304&lt;&gt;E304,E304&lt;&gt;"na")</f>
        <v>0</v>
      </c>
      <c r="G304" s="12"/>
      <c r="H304" s="12"/>
      <c r="I304" s="13" t="str">
        <f aca="false">IFERROR(INDEX(LOHHLA!E:E,MATCH($S304,LOHHLA!$B:$B,0)),"na")</f>
        <v>            1.41</v>
      </c>
      <c r="J304" s="13" t="str">
        <f aca="false">IFERROR(INDEX(LOHHLA!F:F,MATCH($S304,LOHHLA!$B:$B,0)),"na")</f>
        <v>            0.67</v>
      </c>
      <c r="K304" s="14" t="n">
        <f aca="false">INDEX(HMFPurity!B:B,MATCH(A304,HMFPurity!A:A,0))</f>
        <v>0.22</v>
      </c>
      <c r="L304" s="15" t="n">
        <f aca="false">INDEX(HMFPurity!F:F,MATCH(A304,HMFPurity!A:A,0))</f>
        <v>4.9569</v>
      </c>
      <c r="M304" s="15" t="n">
        <f aca="false">IFERROR(INDEX(LOHHLA!I:I,MATCH($S304,LOHHLA!$B:$B,0)),"na")</f>
        <v>4.8483001</v>
      </c>
      <c r="N304" s="14" t="n">
        <f aca="false">IFERROR(INDEX(LOHHLA!J:J,MATCH($S304,LOHHLA!$B:$B,0)),"na")</f>
        <v>0.14</v>
      </c>
      <c r="O304" s="16" t="n">
        <f aca="false">COUNTIFS(A:A,A304,W:W,0)</f>
        <v>0</v>
      </c>
      <c r="P304" s="16" t="str">
        <f aca="false">INDEX(LilacQC!D:D,MATCH(A304,LilacQC!C:C,0))</f>
        <v>PASS</v>
      </c>
      <c r="Q304" s="16"/>
      <c r="R304" s="16"/>
      <c r="S304" s="17" t="str">
        <f aca="false">A304&amp;MID(X304,1,1)</f>
        <v>CRUK0051_SU_T1-R2B</v>
      </c>
      <c r="T304" s="17" t="str">
        <f aca="false">IFERROR(IF(RIGHT(X304,1)="1",INDEX(LOHHLA!C:C,MATCH(S304,LOHHLA!B:B,0)),INDEX(LOHHLA!D:D,MATCH(S304,LOHHLA!B:B,0))),"HOM")</f>
        <v>hla_b_18_01_01_02</v>
      </c>
      <c r="U304" s="17" t="str">
        <f aca="false">IF(T304="HOM","HOM",UPPER(MID(T304,5,1))&amp;"*"&amp;MID(T304,7,2)&amp;":"&amp;MID(T304,10,2))</f>
        <v>B*18:01</v>
      </c>
      <c r="V304" s="17" t="s">
        <v>127</v>
      </c>
      <c r="W304" s="17" t="n">
        <f aca="false">U304=V304</f>
        <v>1</v>
      </c>
      <c r="X304" s="16" t="s">
        <v>49</v>
      </c>
      <c r="Y304" s="11" t="s">
        <v>127</v>
      </c>
      <c r="Z304" s="11" t="n">
        <v>1451</v>
      </c>
      <c r="AA304" s="11" t="n">
        <v>869</v>
      </c>
      <c r="AB304" s="11" t="n">
        <v>582</v>
      </c>
      <c r="AC304" s="11" t="n">
        <v>0</v>
      </c>
      <c r="AD304" s="11" t="n">
        <v>1567</v>
      </c>
      <c r="AE304" s="11" t="n">
        <v>967</v>
      </c>
      <c r="AF304" s="11" t="n">
        <v>600</v>
      </c>
      <c r="AG304" s="11" t="n">
        <v>0</v>
      </c>
      <c r="AH304" s="11" t="n">
        <v>0</v>
      </c>
      <c r="AI304" s="11" t="n">
        <v>0</v>
      </c>
      <c r="AJ304" s="11" t="n">
        <v>0</v>
      </c>
      <c r="AK304" s="11" t="n">
        <v>0</v>
      </c>
      <c r="AL304" s="15" t="n">
        <v>4.35</v>
      </c>
      <c r="AM304" s="11" t="n">
        <v>0</v>
      </c>
      <c r="AN304" s="11" t="n">
        <v>0</v>
      </c>
      <c r="AO304" s="11" t="n">
        <v>0</v>
      </c>
      <c r="AP304" s="11" t="n">
        <v>0</v>
      </c>
      <c r="AQ304" s="11" t="n">
        <v>0</v>
      </c>
    </row>
    <row r="305" customFormat="false" ht="16" hidden="false" customHeight="false" outlineLevel="0" collapsed="false">
      <c r="A305" s="11" t="s">
        <v>191</v>
      </c>
      <c r="B305" s="11"/>
      <c r="C305" s="11" t="n">
        <f aca="false">AL305&lt;0.5</f>
        <v>0</v>
      </c>
      <c r="D305" s="12" t="n">
        <f aca="false">COUNTIFS(S:S,S305,C:C,1)&gt;0</f>
        <v>0</v>
      </c>
      <c r="E305" s="12" t="n">
        <f aca="false">IFERROR(INDEX(LOHHLA!H:H,MATCH($S305,LOHHLA!$B:$B,0)),"na")</f>
        <v>0</v>
      </c>
      <c r="F305" s="12" t="n">
        <f aca="false">AND(D305&lt;&gt;E305,E305&lt;&gt;"na")</f>
        <v>0</v>
      </c>
      <c r="G305" s="12"/>
      <c r="H305" s="12"/>
      <c r="I305" s="13" t="str">
        <f aca="false">IFERROR(INDEX(LOHHLA!E:E,MATCH($S305,LOHHLA!$B:$B,0)),"na")</f>
        <v>            1.41</v>
      </c>
      <c r="J305" s="13" t="str">
        <f aca="false">IFERROR(INDEX(LOHHLA!F:F,MATCH($S305,LOHHLA!$B:$B,0)),"na")</f>
        <v>            0.67</v>
      </c>
      <c r="K305" s="14" t="n">
        <f aca="false">INDEX(HMFPurity!B:B,MATCH(A305,HMFPurity!A:A,0))</f>
        <v>0.22</v>
      </c>
      <c r="L305" s="15" t="n">
        <f aca="false">INDEX(HMFPurity!F:F,MATCH(A305,HMFPurity!A:A,0))</f>
        <v>4.9569</v>
      </c>
      <c r="M305" s="15" t="n">
        <f aca="false">IFERROR(INDEX(LOHHLA!I:I,MATCH($S305,LOHHLA!$B:$B,0)),"na")</f>
        <v>4.8483001</v>
      </c>
      <c r="N305" s="14" t="n">
        <f aca="false">IFERROR(INDEX(LOHHLA!J:J,MATCH($S305,LOHHLA!$B:$B,0)),"na")</f>
        <v>0.14</v>
      </c>
      <c r="O305" s="16" t="n">
        <f aca="false">COUNTIFS(A:A,A305,W:W,0)</f>
        <v>0</v>
      </c>
      <c r="P305" s="16" t="str">
        <f aca="false">INDEX(LilacQC!D:D,MATCH(A305,LilacQC!C:C,0))</f>
        <v>PASS</v>
      </c>
      <c r="Q305" s="16"/>
      <c r="R305" s="16"/>
      <c r="S305" s="17" t="str">
        <f aca="false">A305&amp;MID(X305,1,1)</f>
        <v>CRUK0051_SU_T1-R2B</v>
      </c>
      <c r="T305" s="17" t="str">
        <f aca="false">IFERROR(IF(RIGHT(X305,1)="1",INDEX(LOHHLA!C:C,MATCH(S305,LOHHLA!B:B,0)),INDEX(LOHHLA!D:D,MATCH(S305,LOHHLA!B:B,0))),"HOM")</f>
        <v>hla_b_44_02_25</v>
      </c>
      <c r="U305" s="17" t="str">
        <f aca="false">IF(T305="HOM","HOM",UPPER(MID(T305,5,1))&amp;"*"&amp;MID(T305,7,2)&amp;":"&amp;MID(T305,10,2))</f>
        <v>B*44:02</v>
      </c>
      <c r="V305" s="17" t="s">
        <v>92</v>
      </c>
      <c r="W305" s="17" t="n">
        <f aca="false">U305=V305</f>
        <v>1</v>
      </c>
      <c r="X305" s="16" t="s">
        <v>51</v>
      </c>
      <c r="Y305" s="11" t="s">
        <v>92</v>
      </c>
      <c r="Z305" s="11" t="n">
        <v>1414</v>
      </c>
      <c r="AA305" s="11" t="n">
        <v>868</v>
      </c>
      <c r="AB305" s="11" t="n">
        <v>546</v>
      </c>
      <c r="AC305" s="11" t="n">
        <v>0</v>
      </c>
      <c r="AD305" s="11" t="n">
        <v>1428</v>
      </c>
      <c r="AE305" s="11" t="n">
        <v>860</v>
      </c>
      <c r="AF305" s="11" t="n">
        <v>568</v>
      </c>
      <c r="AG305" s="11" t="n">
        <v>0</v>
      </c>
      <c r="AH305" s="11" t="n">
        <v>0</v>
      </c>
      <c r="AI305" s="11" t="n">
        <v>0</v>
      </c>
      <c r="AJ305" s="11" t="n">
        <v>0</v>
      </c>
      <c r="AK305" s="11" t="n">
        <v>0</v>
      </c>
      <c r="AL305" s="15" t="n">
        <v>2.5</v>
      </c>
      <c r="AM305" s="11" t="n">
        <v>0</v>
      </c>
      <c r="AN305" s="11" t="n">
        <v>0</v>
      </c>
      <c r="AO305" s="11" t="n">
        <v>0</v>
      </c>
      <c r="AP305" s="11" t="n">
        <v>0</v>
      </c>
      <c r="AQ305" s="11" t="n">
        <v>0</v>
      </c>
    </row>
    <row r="306" customFormat="false" ht="16" hidden="false" customHeight="false" outlineLevel="0" collapsed="false">
      <c r="A306" s="11" t="s">
        <v>191</v>
      </c>
      <c r="B306" s="11"/>
      <c r="C306" s="11" t="n">
        <f aca="false">AL306&lt;0.5</f>
        <v>0</v>
      </c>
      <c r="D306" s="12" t="n">
        <f aca="false">COUNTIFS(S:S,S306,C:C,1)&gt;0</f>
        <v>0</v>
      </c>
      <c r="E306" s="12" t="n">
        <f aca="false">IFERROR(INDEX(LOHHLA!H:H,MATCH($S306,LOHHLA!$B:$B,0)),"na")</f>
        <v>0</v>
      </c>
      <c r="F306" s="12" t="n">
        <f aca="false">AND(D306&lt;&gt;E306,E306&lt;&gt;"na")</f>
        <v>0</v>
      </c>
      <c r="G306" s="12"/>
      <c r="H306" s="12"/>
      <c r="I306" s="13" t="str">
        <f aca="false">IFERROR(INDEX(LOHHLA!E:E,MATCH($S306,LOHHLA!$B:$B,0)),"na")</f>
        <v>            0.62</v>
      </c>
      <c r="J306" s="13" t="str">
        <f aca="false">IFERROR(INDEX(LOHHLA!F:F,MATCH($S306,LOHHLA!$B:$B,0)),"na")</f>
        <v>            0.90</v>
      </c>
      <c r="K306" s="14" t="n">
        <f aca="false">INDEX(HMFPurity!B:B,MATCH(A306,HMFPurity!A:A,0))</f>
        <v>0.22</v>
      </c>
      <c r="L306" s="15" t="n">
        <f aca="false">INDEX(HMFPurity!F:F,MATCH(A306,HMFPurity!A:A,0))</f>
        <v>4.9569</v>
      </c>
      <c r="M306" s="15" t="n">
        <f aca="false">IFERROR(INDEX(LOHHLA!I:I,MATCH($S306,LOHHLA!$B:$B,0)),"na")</f>
        <v>4.8483001</v>
      </c>
      <c r="N306" s="14" t="n">
        <f aca="false">IFERROR(INDEX(LOHHLA!J:J,MATCH($S306,LOHHLA!$B:$B,0)),"na")</f>
        <v>0.14</v>
      </c>
      <c r="O306" s="16" t="n">
        <f aca="false">COUNTIFS(A:A,A306,W:W,0)</f>
        <v>0</v>
      </c>
      <c r="P306" s="16" t="str">
        <f aca="false">INDEX(LilacQC!D:D,MATCH(A306,LilacQC!C:C,0))</f>
        <v>PASS</v>
      </c>
      <c r="Q306" s="16"/>
      <c r="R306" s="16"/>
      <c r="S306" s="17" t="str">
        <f aca="false">A306&amp;MID(X306,1,1)</f>
        <v>CRUK0051_SU_T1-R2C</v>
      </c>
      <c r="T306" s="17" t="str">
        <f aca="false">IFERROR(IF(RIGHT(X306,1)="1",INDEX(LOHHLA!C:C,MATCH(S306,LOHHLA!B:B,0)),INDEX(LOHHLA!D:D,MATCH(S306,LOHHLA!B:B,0))),"HOM")</f>
        <v>hla_c_05_01_01_02</v>
      </c>
      <c r="U306" s="17" t="str">
        <f aca="false">IF(T306="HOM","HOM",UPPER(MID(T306,5,1))&amp;"*"&amp;MID(T306,7,2)&amp;":"&amp;MID(T306,10,2))</f>
        <v>C*05:01</v>
      </c>
      <c r="V306" s="17" t="s">
        <v>113</v>
      </c>
      <c r="W306" s="17" t="n">
        <f aca="false">U306=V306</f>
        <v>1</v>
      </c>
      <c r="X306" s="16" t="s">
        <v>52</v>
      </c>
      <c r="Y306" s="11" t="s">
        <v>113</v>
      </c>
      <c r="Z306" s="11" t="n">
        <v>1415</v>
      </c>
      <c r="AA306" s="11" t="n">
        <v>425</v>
      </c>
      <c r="AB306" s="11" t="n">
        <v>990</v>
      </c>
      <c r="AC306" s="11" t="n">
        <v>0</v>
      </c>
      <c r="AD306" s="11" t="n">
        <v>1419</v>
      </c>
      <c r="AE306" s="11" t="n">
        <v>378</v>
      </c>
      <c r="AF306" s="11" t="n">
        <v>1041</v>
      </c>
      <c r="AG306" s="11" t="n">
        <v>0</v>
      </c>
      <c r="AH306" s="11" t="n">
        <v>0</v>
      </c>
      <c r="AI306" s="11" t="n">
        <v>0</v>
      </c>
      <c r="AJ306" s="11" t="n">
        <v>0</v>
      </c>
      <c r="AK306" s="11" t="n">
        <v>0</v>
      </c>
      <c r="AL306" s="15" t="n">
        <v>2.5</v>
      </c>
      <c r="AM306" s="11" t="n">
        <v>0</v>
      </c>
      <c r="AN306" s="11" t="n">
        <v>0</v>
      </c>
      <c r="AO306" s="11" t="n">
        <v>0</v>
      </c>
      <c r="AP306" s="11" t="n">
        <v>0</v>
      </c>
      <c r="AQ306" s="11" t="n">
        <v>0</v>
      </c>
    </row>
    <row r="307" customFormat="false" ht="16" hidden="false" customHeight="false" outlineLevel="0" collapsed="false">
      <c r="A307" s="11" t="s">
        <v>191</v>
      </c>
      <c r="B307" s="11"/>
      <c r="C307" s="11" t="n">
        <f aca="false">AL307&lt;0.5</f>
        <v>0</v>
      </c>
      <c r="D307" s="12" t="n">
        <f aca="false">COUNTIFS(S:S,S307,C:C,1)&gt;0</f>
        <v>0</v>
      </c>
      <c r="E307" s="12" t="n">
        <f aca="false">IFERROR(INDEX(LOHHLA!H:H,MATCH($S307,LOHHLA!$B:$B,0)),"na")</f>
        <v>0</v>
      </c>
      <c r="F307" s="12" t="n">
        <f aca="false">AND(D307&lt;&gt;E307,E307&lt;&gt;"na")</f>
        <v>0</v>
      </c>
      <c r="G307" s="12"/>
      <c r="H307" s="12"/>
      <c r="I307" s="13" t="str">
        <f aca="false">IFERROR(INDEX(LOHHLA!E:E,MATCH($S307,LOHHLA!$B:$B,0)),"na")</f>
        <v>            0.62</v>
      </c>
      <c r="J307" s="13" t="str">
        <f aca="false">IFERROR(INDEX(LOHHLA!F:F,MATCH($S307,LOHHLA!$B:$B,0)),"na")</f>
        <v>            0.90</v>
      </c>
      <c r="K307" s="14" t="n">
        <f aca="false">INDEX(HMFPurity!B:B,MATCH(A307,HMFPurity!A:A,0))</f>
        <v>0.22</v>
      </c>
      <c r="L307" s="15" t="n">
        <f aca="false">INDEX(HMFPurity!F:F,MATCH(A307,HMFPurity!A:A,0))</f>
        <v>4.9569</v>
      </c>
      <c r="M307" s="15" t="n">
        <f aca="false">IFERROR(INDEX(LOHHLA!I:I,MATCH($S307,LOHHLA!$B:$B,0)),"na")</f>
        <v>4.8483001</v>
      </c>
      <c r="N307" s="14" t="n">
        <f aca="false">IFERROR(INDEX(LOHHLA!J:J,MATCH($S307,LOHHLA!$B:$B,0)),"na")</f>
        <v>0.14</v>
      </c>
      <c r="O307" s="16" t="n">
        <f aca="false">COUNTIFS(A:A,A307,W:W,0)</f>
        <v>0</v>
      </c>
      <c r="P307" s="16" t="str">
        <f aca="false">INDEX(LilacQC!D:D,MATCH(A307,LilacQC!C:C,0))</f>
        <v>PASS</v>
      </c>
      <c r="Q307" s="16"/>
      <c r="R307" s="16"/>
      <c r="S307" s="17" t="str">
        <f aca="false">A307&amp;MID(X307,1,1)</f>
        <v>CRUK0051_SU_T1-R2C</v>
      </c>
      <c r="T307" s="17" t="str">
        <f aca="false">IFERROR(IF(RIGHT(X307,1)="1",INDEX(LOHHLA!C:C,MATCH(S307,LOHHLA!B:B,0)),INDEX(LOHHLA!D:D,MATCH(S307,LOHHLA!B:B,0))),"HOM")</f>
        <v>hla_c_12_03_01_01</v>
      </c>
      <c r="U307" s="17" t="str">
        <f aca="false">IF(T307="HOM","HOM",UPPER(MID(T307,5,1))&amp;"*"&amp;MID(T307,7,2)&amp;":"&amp;MID(T307,10,2))</f>
        <v>C*12:03</v>
      </c>
      <c r="V307" s="17" t="s">
        <v>123</v>
      </c>
      <c r="W307" s="17" t="n">
        <f aca="false">U307=V307</f>
        <v>1</v>
      </c>
      <c r="X307" s="16" t="s">
        <v>54</v>
      </c>
      <c r="Y307" s="11" t="s">
        <v>123</v>
      </c>
      <c r="Z307" s="11" t="n">
        <v>1355</v>
      </c>
      <c r="AA307" s="11" t="n">
        <v>339</v>
      </c>
      <c r="AB307" s="11" t="n">
        <v>1016</v>
      </c>
      <c r="AC307" s="11" t="n">
        <v>0</v>
      </c>
      <c r="AD307" s="11" t="n">
        <v>1448</v>
      </c>
      <c r="AE307" s="11" t="n">
        <v>374</v>
      </c>
      <c r="AF307" s="11" t="n">
        <v>1074</v>
      </c>
      <c r="AG307" s="11" t="n">
        <v>0</v>
      </c>
      <c r="AH307" s="11" t="n">
        <v>0</v>
      </c>
      <c r="AI307" s="11" t="n">
        <v>0</v>
      </c>
      <c r="AJ307" s="11" t="n">
        <v>0</v>
      </c>
      <c r="AK307" s="11" t="n">
        <v>0</v>
      </c>
      <c r="AL307" s="15" t="n">
        <v>4.35</v>
      </c>
      <c r="AM307" s="11" t="n">
        <v>0</v>
      </c>
      <c r="AN307" s="11" t="n">
        <v>0</v>
      </c>
      <c r="AO307" s="11" t="n">
        <v>0</v>
      </c>
      <c r="AP307" s="11" t="n">
        <v>0</v>
      </c>
      <c r="AQ307" s="11" t="n">
        <v>0</v>
      </c>
    </row>
    <row r="308" customFormat="false" ht="16" hidden="false" customHeight="false" outlineLevel="0" collapsed="false">
      <c r="A308" s="11" t="s">
        <v>193</v>
      </c>
      <c r="B308" s="11"/>
      <c r="C308" s="11" t="n">
        <f aca="false">AL308&lt;0.5</f>
        <v>0</v>
      </c>
      <c r="D308" s="12" t="n">
        <f aca="false">COUNTIFS(S:S,S308,C:C,1)&gt;0</f>
        <v>0</v>
      </c>
      <c r="E308" s="12" t="n">
        <f aca="false">IFERROR(INDEX(LOHHLA!H:H,MATCH($S308,LOHHLA!$B:$B,0)),"na")</f>
        <v>0</v>
      </c>
      <c r="F308" s="12" t="n">
        <f aca="false">AND(D308&lt;&gt;E308,E308&lt;&gt;"na")</f>
        <v>0</v>
      </c>
      <c r="G308" s="12"/>
      <c r="H308" s="12"/>
      <c r="I308" s="13" t="str">
        <f aca="false">IFERROR(INDEX(LOHHLA!E:E,MATCH($S308,LOHHLA!$B:$B,0)),"na")</f>
        <v>            2.72</v>
      </c>
      <c r="J308" s="13" t="str">
        <f aca="false">IFERROR(INDEX(LOHHLA!F:F,MATCH($S308,LOHHLA!$B:$B,0)),"na")</f>
        <v>            1.52</v>
      </c>
      <c r="K308" s="14" t="n">
        <f aca="false">INDEX(HMFPurity!B:B,MATCH(A308,HMFPurity!A:A,0))</f>
        <v>0.33</v>
      </c>
      <c r="L308" s="15" t="n">
        <f aca="false">INDEX(HMFPurity!F:F,MATCH(A308,HMFPurity!A:A,0))</f>
        <v>3.2541</v>
      </c>
      <c r="M308" s="15" t="n">
        <f aca="false">IFERROR(INDEX(LOHHLA!I:I,MATCH($S308,LOHHLA!$B:$B,0)),"na")</f>
        <v>2.899925635</v>
      </c>
      <c r="N308" s="14" t="n">
        <f aca="false">IFERROR(INDEX(LOHHLA!J:J,MATCH($S308,LOHHLA!$B:$B,0)),"na")</f>
        <v>0.35</v>
      </c>
      <c r="O308" s="16" t="n">
        <f aca="false">COUNTIFS(A:A,A308,W:W,0)</f>
        <v>0</v>
      </c>
      <c r="P308" s="16" t="str">
        <f aca="false">INDEX(LilacQC!D:D,MATCH(A308,LilacQC!C:C,0))</f>
        <v>PASS</v>
      </c>
      <c r="Q308" s="16"/>
      <c r="R308" s="16"/>
      <c r="S308" s="17" t="str">
        <f aca="false">A308&amp;MID(X308,1,1)</f>
        <v>CRUK0052_SU_T1-R1A</v>
      </c>
      <c r="T308" s="17" t="str">
        <f aca="false">IFERROR(IF(RIGHT(X308,1)="1",INDEX(LOHHLA!C:C,MATCH(S308,LOHHLA!B:B,0)),INDEX(LOHHLA!D:D,MATCH(S308,LOHHLA!B:B,0))),"HOM")</f>
        <v>hla_a_01_01_01_01</v>
      </c>
      <c r="U308" s="17" t="str">
        <f aca="false">IF(T308="HOM","HOM",UPPER(MID(T308,5,1))&amp;"*"&amp;MID(T308,7,2)&amp;":"&amp;MID(T308,10,2))</f>
        <v>A*01:01</v>
      </c>
      <c r="V308" s="17" t="s">
        <v>44</v>
      </c>
      <c r="W308" s="17" t="n">
        <f aca="false">U308=V308</f>
        <v>1</v>
      </c>
      <c r="X308" s="16" t="s">
        <v>45</v>
      </c>
      <c r="Y308" s="11" t="s">
        <v>44</v>
      </c>
      <c r="Z308" s="11" t="n">
        <v>2278</v>
      </c>
      <c r="AA308" s="11" t="n">
        <v>1417</v>
      </c>
      <c r="AB308" s="11" t="n">
        <v>861</v>
      </c>
      <c r="AC308" s="11" t="n">
        <v>0</v>
      </c>
      <c r="AD308" s="11" t="n">
        <v>3321</v>
      </c>
      <c r="AE308" s="11" t="n">
        <v>2144</v>
      </c>
      <c r="AF308" s="11" t="n">
        <v>1177</v>
      </c>
      <c r="AG308" s="11" t="n">
        <v>0</v>
      </c>
      <c r="AH308" s="11" t="n">
        <v>0</v>
      </c>
      <c r="AI308" s="11" t="n">
        <v>0</v>
      </c>
      <c r="AJ308" s="11" t="n">
        <v>0</v>
      </c>
      <c r="AK308" s="11" t="n">
        <v>0</v>
      </c>
      <c r="AL308" s="15" t="n">
        <v>2.84</v>
      </c>
      <c r="AM308" s="11" t="n">
        <v>0</v>
      </c>
      <c r="AN308" s="11" t="n">
        <v>0</v>
      </c>
      <c r="AO308" s="11" t="n">
        <v>0</v>
      </c>
      <c r="AP308" s="11" t="n">
        <v>0</v>
      </c>
      <c r="AQ308" s="11" t="n">
        <v>0</v>
      </c>
    </row>
    <row r="309" customFormat="false" ht="16" hidden="false" customHeight="false" outlineLevel="0" collapsed="false">
      <c r="A309" s="11" t="s">
        <v>193</v>
      </c>
      <c r="B309" s="11"/>
      <c r="C309" s="11" t="n">
        <f aca="false">AL309&lt;0.5</f>
        <v>0</v>
      </c>
      <c r="D309" s="12" t="n">
        <f aca="false">COUNTIFS(S:S,S309,C:C,1)&gt;0</f>
        <v>0</v>
      </c>
      <c r="E309" s="12" t="n">
        <f aca="false">IFERROR(INDEX(LOHHLA!H:H,MATCH($S309,LOHHLA!$B:$B,0)),"na")</f>
        <v>0</v>
      </c>
      <c r="F309" s="12" t="n">
        <f aca="false">AND(D309&lt;&gt;E309,E309&lt;&gt;"na")</f>
        <v>0</v>
      </c>
      <c r="G309" s="12"/>
      <c r="H309" s="12"/>
      <c r="I309" s="13" t="str">
        <f aca="false">IFERROR(INDEX(LOHHLA!E:E,MATCH($S309,LOHHLA!$B:$B,0)),"na")</f>
        <v>            2.72</v>
      </c>
      <c r="J309" s="13" t="str">
        <f aca="false">IFERROR(INDEX(LOHHLA!F:F,MATCH($S309,LOHHLA!$B:$B,0)),"na")</f>
        <v>            1.52</v>
      </c>
      <c r="K309" s="14" t="n">
        <f aca="false">INDEX(HMFPurity!B:B,MATCH(A309,HMFPurity!A:A,0))</f>
        <v>0.33</v>
      </c>
      <c r="L309" s="15" t="n">
        <f aca="false">INDEX(HMFPurity!F:F,MATCH(A309,HMFPurity!A:A,0))</f>
        <v>3.2541</v>
      </c>
      <c r="M309" s="15" t="n">
        <f aca="false">IFERROR(INDEX(LOHHLA!I:I,MATCH($S309,LOHHLA!$B:$B,0)),"na")</f>
        <v>2.899925635</v>
      </c>
      <c r="N309" s="14" t="n">
        <f aca="false">IFERROR(INDEX(LOHHLA!J:J,MATCH($S309,LOHHLA!$B:$B,0)),"na")</f>
        <v>0.35</v>
      </c>
      <c r="O309" s="16" t="n">
        <f aca="false">COUNTIFS(A:A,A309,W:W,0)</f>
        <v>0</v>
      </c>
      <c r="P309" s="16" t="str">
        <f aca="false">INDEX(LilacQC!D:D,MATCH(A309,LilacQC!C:C,0))</f>
        <v>PASS</v>
      </c>
      <c r="Q309" s="16"/>
      <c r="R309" s="16"/>
      <c r="S309" s="17" t="str">
        <f aca="false">A309&amp;MID(X309,1,1)</f>
        <v>CRUK0052_SU_T1-R1A</v>
      </c>
      <c r="T309" s="17" t="str">
        <f aca="false">IFERROR(IF(RIGHT(X309,1)="1",INDEX(LOHHLA!C:C,MATCH(S309,LOHHLA!B:B,0)),INDEX(LOHHLA!D:D,MATCH(S309,LOHHLA!B:B,0))),"HOM")</f>
        <v>hla_a_02_01_21</v>
      </c>
      <c r="U309" s="17" t="str">
        <f aca="false">IF(T309="HOM","HOM",UPPER(MID(T309,5,1))&amp;"*"&amp;MID(T309,7,2)&amp;":"&amp;MID(T309,10,2))</f>
        <v>A*02:01</v>
      </c>
      <c r="V309" s="17" t="s">
        <v>56</v>
      </c>
      <c r="W309" s="17" t="n">
        <f aca="false">U309=V309</f>
        <v>1</v>
      </c>
      <c r="X309" s="16" t="s">
        <v>47</v>
      </c>
      <c r="Y309" s="11" t="s">
        <v>56</v>
      </c>
      <c r="Z309" s="11" t="n">
        <v>1825</v>
      </c>
      <c r="AA309" s="11" t="n">
        <v>1002</v>
      </c>
      <c r="AB309" s="11" t="n">
        <v>823</v>
      </c>
      <c r="AC309" s="11" t="n">
        <v>0</v>
      </c>
      <c r="AD309" s="11" t="n">
        <v>2378</v>
      </c>
      <c r="AE309" s="11" t="n">
        <v>1273</v>
      </c>
      <c r="AF309" s="11" t="n">
        <v>1105</v>
      </c>
      <c r="AG309" s="11" t="n">
        <v>0</v>
      </c>
      <c r="AH309" s="11" t="n">
        <v>0</v>
      </c>
      <c r="AI309" s="11" t="n">
        <v>0</v>
      </c>
      <c r="AJ309" s="11" t="n">
        <v>0</v>
      </c>
      <c r="AK309" s="11" t="n">
        <v>0</v>
      </c>
      <c r="AL309" s="15" t="n">
        <v>1.95</v>
      </c>
      <c r="AM309" s="11" t="n">
        <v>0</v>
      </c>
      <c r="AN309" s="11" t="n">
        <v>0</v>
      </c>
      <c r="AO309" s="11" t="n">
        <v>0</v>
      </c>
      <c r="AP309" s="11" t="n">
        <v>0</v>
      </c>
      <c r="AQ309" s="11" t="n">
        <v>0</v>
      </c>
    </row>
    <row r="310" customFormat="false" ht="16" hidden="false" customHeight="false" outlineLevel="0" collapsed="false">
      <c r="A310" s="11" t="s">
        <v>193</v>
      </c>
      <c r="B310" s="11"/>
      <c r="C310" s="11" t="n">
        <f aca="false">AL310&lt;0.5</f>
        <v>0</v>
      </c>
      <c r="D310" s="12" t="n">
        <f aca="false">COUNTIFS(S:S,S310,C:C,1)&gt;0</f>
        <v>0</v>
      </c>
      <c r="E310" s="12" t="n">
        <f aca="false">IFERROR(INDEX(LOHHLA!H:H,MATCH($S310,LOHHLA!$B:$B,0)),"na")</f>
        <v>0</v>
      </c>
      <c r="F310" s="12" t="n">
        <f aca="false">AND(D310&lt;&gt;E310,E310&lt;&gt;"na")</f>
        <v>0</v>
      </c>
      <c r="G310" s="12"/>
      <c r="H310" s="12"/>
      <c r="I310" s="13" t="str">
        <f aca="false">IFERROR(INDEX(LOHHLA!E:E,MATCH($S310,LOHHLA!$B:$B,0)),"na")</f>
        <v>            2.81</v>
      </c>
      <c r="J310" s="13" t="str">
        <f aca="false">IFERROR(INDEX(LOHHLA!F:F,MATCH($S310,LOHHLA!$B:$B,0)),"na")</f>
        <v>            1.76</v>
      </c>
      <c r="K310" s="14" t="n">
        <f aca="false">INDEX(HMFPurity!B:B,MATCH(A310,HMFPurity!A:A,0))</f>
        <v>0.33</v>
      </c>
      <c r="L310" s="15" t="n">
        <f aca="false">INDEX(HMFPurity!F:F,MATCH(A310,HMFPurity!A:A,0))</f>
        <v>3.2541</v>
      </c>
      <c r="M310" s="15" t="n">
        <f aca="false">IFERROR(INDEX(LOHHLA!I:I,MATCH($S310,LOHHLA!$B:$B,0)),"na")</f>
        <v>2.899925635</v>
      </c>
      <c r="N310" s="14" t="n">
        <f aca="false">IFERROR(INDEX(LOHHLA!J:J,MATCH($S310,LOHHLA!$B:$B,0)),"na")</f>
        <v>0.35</v>
      </c>
      <c r="O310" s="16" t="n">
        <f aca="false">COUNTIFS(A:A,A310,W:W,0)</f>
        <v>0</v>
      </c>
      <c r="P310" s="16" t="str">
        <f aca="false">INDEX(LilacQC!D:D,MATCH(A310,LilacQC!C:C,0))</f>
        <v>PASS</v>
      </c>
      <c r="Q310" s="16"/>
      <c r="R310" s="16"/>
      <c r="S310" s="17" t="str">
        <f aca="false">A310&amp;MID(X310,1,1)</f>
        <v>CRUK0052_SU_T1-R1B</v>
      </c>
      <c r="T310" s="17" t="str">
        <f aca="false">IFERROR(IF(RIGHT(X310,1)="1",INDEX(LOHHLA!C:C,MATCH(S310,LOHHLA!B:B,0)),INDEX(LOHHLA!D:D,MATCH(S310,LOHHLA!B:B,0))),"HOM")</f>
        <v>hla_b_35_08_01</v>
      </c>
      <c r="U310" s="17" t="str">
        <f aca="false">IF(T310="HOM","HOM",UPPER(MID(T310,5,1))&amp;"*"&amp;MID(T310,7,2)&amp;":"&amp;MID(T310,10,2))</f>
        <v>B*35:08</v>
      </c>
      <c r="V310" s="17" t="s">
        <v>194</v>
      </c>
      <c r="W310" s="17" t="n">
        <f aca="false">U310=V310</f>
        <v>1</v>
      </c>
      <c r="X310" s="16" t="s">
        <v>49</v>
      </c>
      <c r="Y310" s="11" t="s">
        <v>194</v>
      </c>
      <c r="Z310" s="11" t="n">
        <v>1846</v>
      </c>
      <c r="AA310" s="11" t="n">
        <v>1215</v>
      </c>
      <c r="AB310" s="11" t="n">
        <v>631</v>
      </c>
      <c r="AC310" s="11" t="n">
        <v>0</v>
      </c>
      <c r="AD310" s="11" t="n">
        <v>2589</v>
      </c>
      <c r="AE310" s="11" t="n">
        <v>1777</v>
      </c>
      <c r="AF310" s="11" t="n">
        <v>812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5" t="n">
        <v>2.84</v>
      </c>
      <c r="AM310" s="11" t="n">
        <v>0</v>
      </c>
      <c r="AN310" s="11" t="n">
        <v>0</v>
      </c>
      <c r="AO310" s="11" t="n">
        <v>0</v>
      </c>
      <c r="AP310" s="11" t="n">
        <v>0</v>
      </c>
      <c r="AQ310" s="11" t="n">
        <v>0</v>
      </c>
    </row>
    <row r="311" customFormat="false" ht="16" hidden="false" customHeight="false" outlineLevel="0" collapsed="false">
      <c r="A311" s="11" t="s">
        <v>193</v>
      </c>
      <c r="B311" s="11"/>
      <c r="C311" s="11" t="n">
        <f aca="false">AL311&lt;0.5</f>
        <v>0</v>
      </c>
      <c r="D311" s="12" t="n">
        <f aca="false">COUNTIFS(S:S,S311,C:C,1)&gt;0</f>
        <v>0</v>
      </c>
      <c r="E311" s="12" t="n">
        <f aca="false">IFERROR(INDEX(LOHHLA!H:H,MATCH($S311,LOHHLA!$B:$B,0)),"na")</f>
        <v>0</v>
      </c>
      <c r="F311" s="12" t="n">
        <f aca="false">AND(D311&lt;&gt;E311,E311&lt;&gt;"na")</f>
        <v>0</v>
      </c>
      <c r="G311" s="12"/>
      <c r="H311" s="12"/>
      <c r="I311" s="13" t="str">
        <f aca="false">IFERROR(INDEX(LOHHLA!E:E,MATCH($S311,LOHHLA!$B:$B,0)),"na")</f>
        <v>            2.81</v>
      </c>
      <c r="J311" s="13" t="str">
        <f aca="false">IFERROR(INDEX(LOHHLA!F:F,MATCH($S311,LOHHLA!$B:$B,0)),"na")</f>
        <v>            1.76</v>
      </c>
      <c r="K311" s="14" t="n">
        <f aca="false">INDEX(HMFPurity!B:B,MATCH(A311,HMFPurity!A:A,0))</f>
        <v>0.33</v>
      </c>
      <c r="L311" s="15" t="n">
        <f aca="false">INDEX(HMFPurity!F:F,MATCH(A311,HMFPurity!A:A,0))</f>
        <v>3.2541</v>
      </c>
      <c r="M311" s="15" t="n">
        <f aca="false">IFERROR(INDEX(LOHHLA!I:I,MATCH($S311,LOHHLA!$B:$B,0)),"na")</f>
        <v>2.899925635</v>
      </c>
      <c r="N311" s="14" t="n">
        <f aca="false">IFERROR(INDEX(LOHHLA!J:J,MATCH($S311,LOHHLA!$B:$B,0)),"na")</f>
        <v>0.35</v>
      </c>
      <c r="O311" s="16" t="n">
        <f aca="false">COUNTIFS(A:A,A311,W:W,0)</f>
        <v>0</v>
      </c>
      <c r="P311" s="16" t="str">
        <f aca="false">INDEX(LilacQC!D:D,MATCH(A311,LilacQC!C:C,0))</f>
        <v>PASS</v>
      </c>
      <c r="Q311" s="16"/>
      <c r="R311" s="16"/>
      <c r="S311" s="17" t="str">
        <f aca="false">A311&amp;MID(X311,1,1)</f>
        <v>CRUK0052_SU_T1-R1B</v>
      </c>
      <c r="T311" s="17" t="str">
        <f aca="false">IFERROR(IF(RIGHT(X311,1)="1",INDEX(LOHHLA!C:C,MATCH(S311,LOHHLA!B:B,0)),INDEX(LOHHLA!D:D,MATCH(S311,LOHHLA!B:B,0))),"HOM")</f>
        <v>hla_b_44_02_01_01</v>
      </c>
      <c r="U311" s="17" t="str">
        <f aca="false">IF(T311="HOM","HOM",UPPER(MID(T311,5,1))&amp;"*"&amp;MID(T311,7,2)&amp;":"&amp;MID(T311,10,2))</f>
        <v>B*44:02</v>
      </c>
      <c r="V311" s="17" t="s">
        <v>92</v>
      </c>
      <c r="W311" s="17" t="n">
        <f aca="false">U311=V311</f>
        <v>1</v>
      </c>
      <c r="X311" s="16" t="s">
        <v>51</v>
      </c>
      <c r="Y311" s="11" t="s">
        <v>92</v>
      </c>
      <c r="Z311" s="11" t="n">
        <v>1692</v>
      </c>
      <c r="AA311" s="11" t="n">
        <v>1117</v>
      </c>
      <c r="AB311" s="11" t="n">
        <v>575</v>
      </c>
      <c r="AC311" s="11" t="n">
        <v>0</v>
      </c>
      <c r="AD311" s="11" t="n">
        <v>2209</v>
      </c>
      <c r="AE311" s="11" t="n">
        <v>1465</v>
      </c>
      <c r="AF311" s="11" t="n">
        <v>744</v>
      </c>
      <c r="AG311" s="11" t="n">
        <v>0</v>
      </c>
      <c r="AH311" s="11" t="n">
        <v>0</v>
      </c>
      <c r="AI311" s="11" t="n">
        <v>0</v>
      </c>
      <c r="AJ311" s="11" t="n">
        <v>0</v>
      </c>
      <c r="AK311" s="11" t="n">
        <v>0</v>
      </c>
      <c r="AL311" s="15" t="n">
        <v>1.95</v>
      </c>
      <c r="AM311" s="11" t="n">
        <v>0</v>
      </c>
      <c r="AN311" s="11" t="n">
        <v>0</v>
      </c>
      <c r="AO311" s="11" t="n">
        <v>0</v>
      </c>
      <c r="AP311" s="11" t="n">
        <v>0</v>
      </c>
      <c r="AQ311" s="11" t="n">
        <v>0</v>
      </c>
    </row>
    <row r="312" customFormat="false" ht="16" hidden="false" customHeight="false" outlineLevel="0" collapsed="false">
      <c r="A312" s="11" t="s">
        <v>193</v>
      </c>
      <c r="B312" s="11"/>
      <c r="C312" s="11" t="n">
        <f aca="false">AL312&lt;0.5</f>
        <v>0</v>
      </c>
      <c r="D312" s="12" t="n">
        <f aca="false">COUNTIFS(S:S,S312,C:C,1)&gt;0</f>
        <v>0</v>
      </c>
      <c r="E312" s="12" t="n">
        <f aca="false">IFERROR(INDEX(LOHHLA!H:H,MATCH($S312,LOHHLA!$B:$B,0)),"na")</f>
        <v>0</v>
      </c>
      <c r="F312" s="12" t="n">
        <f aca="false">AND(D312&lt;&gt;E312,E312&lt;&gt;"na")</f>
        <v>0</v>
      </c>
      <c r="G312" s="12"/>
      <c r="H312" s="12"/>
      <c r="I312" s="13" t="str">
        <f aca="false">IFERROR(INDEX(LOHHLA!E:E,MATCH($S312,LOHHLA!$B:$B,0)),"na")</f>
        <v>            2.50</v>
      </c>
      <c r="J312" s="13" t="str">
        <f aca="false">IFERROR(INDEX(LOHHLA!F:F,MATCH($S312,LOHHLA!$B:$B,0)),"na")</f>
        <v>            1.80</v>
      </c>
      <c r="K312" s="14" t="n">
        <f aca="false">INDEX(HMFPurity!B:B,MATCH(A312,HMFPurity!A:A,0))</f>
        <v>0.33</v>
      </c>
      <c r="L312" s="15" t="n">
        <f aca="false">INDEX(HMFPurity!F:F,MATCH(A312,HMFPurity!A:A,0))</f>
        <v>3.2541</v>
      </c>
      <c r="M312" s="15" t="n">
        <f aca="false">IFERROR(INDEX(LOHHLA!I:I,MATCH($S312,LOHHLA!$B:$B,0)),"na")</f>
        <v>2.899925635</v>
      </c>
      <c r="N312" s="14" t="n">
        <f aca="false">IFERROR(INDEX(LOHHLA!J:J,MATCH($S312,LOHHLA!$B:$B,0)),"na")</f>
        <v>0.35</v>
      </c>
      <c r="O312" s="16" t="n">
        <f aca="false">COUNTIFS(A:A,A312,W:W,0)</f>
        <v>0</v>
      </c>
      <c r="P312" s="16" t="str">
        <f aca="false">INDEX(LilacQC!D:D,MATCH(A312,LilacQC!C:C,0))</f>
        <v>PASS</v>
      </c>
      <c r="Q312" s="16"/>
      <c r="R312" s="16"/>
      <c r="S312" s="17" t="str">
        <f aca="false">A312&amp;MID(X312,1,1)</f>
        <v>CRUK0052_SU_T1-R1C</v>
      </c>
      <c r="T312" s="17" t="str">
        <f aca="false">IFERROR(IF(RIGHT(X312,1)="1",INDEX(LOHHLA!C:C,MATCH(S312,LOHHLA!B:B,0)),INDEX(LOHHLA!D:D,MATCH(S312,LOHHLA!B:B,0))),"HOM")</f>
        <v>hla_c_04_01_01_01</v>
      </c>
      <c r="U312" s="17" t="str">
        <f aca="false">IF(T312="HOM","HOM",UPPER(MID(T312,5,1))&amp;"*"&amp;MID(T312,7,2)&amp;":"&amp;MID(T312,10,2))</f>
        <v>C*04:01</v>
      </c>
      <c r="V312" s="17" t="s">
        <v>65</v>
      </c>
      <c r="W312" s="17" t="n">
        <f aca="false">U312=V312</f>
        <v>1</v>
      </c>
      <c r="X312" s="16" t="s">
        <v>52</v>
      </c>
      <c r="Y312" s="11" t="s">
        <v>65</v>
      </c>
      <c r="Z312" s="11" t="n">
        <v>1704</v>
      </c>
      <c r="AA312" s="11" t="n">
        <v>730</v>
      </c>
      <c r="AB312" s="11" t="n">
        <v>974</v>
      </c>
      <c r="AC312" s="11" t="n">
        <v>0</v>
      </c>
      <c r="AD312" s="11" t="n">
        <v>2332</v>
      </c>
      <c r="AE312" s="11" t="n">
        <v>1047</v>
      </c>
      <c r="AF312" s="11" t="n">
        <v>1285</v>
      </c>
      <c r="AG312" s="11" t="n">
        <v>0</v>
      </c>
      <c r="AH312" s="11" t="n">
        <v>0</v>
      </c>
      <c r="AI312" s="11" t="n">
        <v>0</v>
      </c>
      <c r="AJ312" s="11" t="n">
        <v>0</v>
      </c>
      <c r="AK312" s="11" t="n">
        <v>0</v>
      </c>
      <c r="AL312" s="15" t="n">
        <v>2.84</v>
      </c>
      <c r="AM312" s="11" t="n">
        <v>0</v>
      </c>
      <c r="AN312" s="11" t="n">
        <v>0</v>
      </c>
      <c r="AO312" s="11" t="n">
        <v>0</v>
      </c>
      <c r="AP312" s="11" t="n">
        <v>0</v>
      </c>
      <c r="AQ312" s="11" t="n">
        <v>0</v>
      </c>
    </row>
    <row r="313" customFormat="false" ht="16" hidden="false" customHeight="false" outlineLevel="0" collapsed="false">
      <c r="A313" s="11" t="s">
        <v>193</v>
      </c>
      <c r="B313" s="11"/>
      <c r="C313" s="11" t="n">
        <f aca="false">AL313&lt;0.5</f>
        <v>0</v>
      </c>
      <c r="D313" s="12" t="n">
        <f aca="false">COUNTIFS(S:S,S313,C:C,1)&gt;0</f>
        <v>0</v>
      </c>
      <c r="E313" s="12" t="n">
        <f aca="false">IFERROR(INDEX(LOHHLA!H:H,MATCH($S313,LOHHLA!$B:$B,0)),"na")</f>
        <v>0</v>
      </c>
      <c r="F313" s="12" t="n">
        <f aca="false">AND(D313&lt;&gt;E313,E313&lt;&gt;"na")</f>
        <v>0</v>
      </c>
      <c r="G313" s="12"/>
      <c r="H313" s="12"/>
      <c r="I313" s="13" t="str">
        <f aca="false">IFERROR(INDEX(LOHHLA!E:E,MATCH($S313,LOHHLA!$B:$B,0)),"na")</f>
        <v>            2.50</v>
      </c>
      <c r="J313" s="13" t="str">
        <f aca="false">IFERROR(INDEX(LOHHLA!F:F,MATCH($S313,LOHHLA!$B:$B,0)),"na")</f>
        <v>            1.80</v>
      </c>
      <c r="K313" s="14" t="n">
        <f aca="false">INDEX(HMFPurity!B:B,MATCH(A313,HMFPurity!A:A,0))</f>
        <v>0.33</v>
      </c>
      <c r="L313" s="15" t="n">
        <f aca="false">INDEX(HMFPurity!F:F,MATCH(A313,HMFPurity!A:A,0))</f>
        <v>3.2541</v>
      </c>
      <c r="M313" s="15" t="n">
        <f aca="false">IFERROR(INDEX(LOHHLA!I:I,MATCH($S313,LOHHLA!$B:$B,0)),"na")</f>
        <v>2.899925635</v>
      </c>
      <c r="N313" s="14" t="n">
        <f aca="false">IFERROR(INDEX(LOHHLA!J:J,MATCH($S313,LOHHLA!$B:$B,0)),"na")</f>
        <v>0.35</v>
      </c>
      <c r="O313" s="16" t="n">
        <f aca="false">COUNTIFS(A:A,A313,W:W,0)</f>
        <v>0</v>
      </c>
      <c r="P313" s="16" t="str">
        <f aca="false">INDEX(LilacQC!D:D,MATCH(A313,LilacQC!C:C,0))</f>
        <v>PASS</v>
      </c>
      <c r="Q313" s="16"/>
      <c r="R313" s="16"/>
      <c r="S313" s="17" t="str">
        <f aca="false">A313&amp;MID(X313,1,1)</f>
        <v>CRUK0052_SU_T1-R1C</v>
      </c>
      <c r="T313" s="17" t="str">
        <f aca="false">IFERROR(IF(RIGHT(X313,1)="1",INDEX(LOHHLA!C:C,MATCH(S313,LOHHLA!B:B,0)),INDEX(LOHHLA!D:D,MATCH(S313,LOHHLA!B:B,0))),"HOM")</f>
        <v>hla_c_05_01_01_02</v>
      </c>
      <c r="U313" s="17" t="str">
        <f aca="false">IF(T313="HOM","HOM",UPPER(MID(T313,5,1))&amp;"*"&amp;MID(T313,7,2)&amp;":"&amp;MID(T313,10,2))</f>
        <v>C*05:01</v>
      </c>
      <c r="V313" s="17" t="s">
        <v>113</v>
      </c>
      <c r="W313" s="17" t="n">
        <f aca="false">U313=V313</f>
        <v>1</v>
      </c>
      <c r="X313" s="16" t="s">
        <v>54</v>
      </c>
      <c r="Y313" s="11" t="s">
        <v>113</v>
      </c>
      <c r="Z313" s="11" t="n">
        <v>1735</v>
      </c>
      <c r="AA313" s="11" t="n">
        <v>749</v>
      </c>
      <c r="AB313" s="11" t="n">
        <v>986</v>
      </c>
      <c r="AC313" s="11" t="n">
        <v>0</v>
      </c>
      <c r="AD313" s="11" t="n">
        <v>2193</v>
      </c>
      <c r="AE313" s="11" t="n">
        <v>902</v>
      </c>
      <c r="AF313" s="11" t="n">
        <v>1291</v>
      </c>
      <c r="AG313" s="11" t="n">
        <v>0</v>
      </c>
      <c r="AH313" s="11" t="n">
        <v>0</v>
      </c>
      <c r="AI313" s="11" t="n">
        <v>0</v>
      </c>
      <c r="AJ313" s="11" t="n">
        <v>0</v>
      </c>
      <c r="AK313" s="11" t="n">
        <v>0</v>
      </c>
      <c r="AL313" s="15" t="n">
        <v>1.95</v>
      </c>
      <c r="AM313" s="11" t="n">
        <v>0</v>
      </c>
      <c r="AN313" s="11" t="n">
        <v>0</v>
      </c>
      <c r="AO313" s="11" t="n">
        <v>0</v>
      </c>
      <c r="AP313" s="11" t="n">
        <v>0</v>
      </c>
      <c r="AQ313" s="11" t="n">
        <v>0</v>
      </c>
    </row>
    <row r="314" customFormat="false" ht="16" hidden="false" customHeight="false" outlineLevel="0" collapsed="false">
      <c r="A314" s="11" t="s">
        <v>195</v>
      </c>
      <c r="B314" s="11"/>
      <c r="C314" s="11" t="n">
        <f aca="false">AL314&lt;0.5</f>
        <v>0</v>
      </c>
      <c r="D314" s="12" t="n">
        <f aca="false">COUNTIFS(S:S,S314,C:C,1)&gt;0</f>
        <v>0</v>
      </c>
      <c r="E314" s="12" t="str">
        <f aca="false">IFERROR(INDEX(LOHHLA!H:H,MATCH($S314,LOHHLA!$B:$B,0)),"na")</f>
        <v>na</v>
      </c>
      <c r="F314" s="12" t="n">
        <f aca="false">AND(D314&lt;&gt;E314,E314&lt;&gt;"na")</f>
        <v>0</v>
      </c>
      <c r="G314" s="12"/>
      <c r="H314" s="12"/>
      <c r="I314" s="13" t="str">
        <f aca="false">IFERROR(INDEX(LOHHLA!E:E,MATCH($S314,LOHHLA!$B:$B,0)),"na")</f>
        <v>na</v>
      </c>
      <c r="J314" s="13" t="str">
        <f aca="false">IFERROR(INDEX(LOHHLA!F:F,MATCH($S314,LOHHLA!$B:$B,0)),"na")</f>
        <v>na</v>
      </c>
      <c r="K314" s="14" t="n">
        <f aca="false">INDEX(HMFPurity!B:B,MATCH(A314,HMFPurity!A:A,0))</f>
        <v>0.42</v>
      </c>
      <c r="L314" s="15" t="n">
        <f aca="false">INDEX(HMFPurity!F:F,MATCH(A314,HMFPurity!A:A,0))</f>
        <v>2.9012</v>
      </c>
      <c r="M314" s="15" t="str">
        <f aca="false">IFERROR(INDEX(LOHHLA!I:I,MATCH($S314,LOHHLA!$B:$B,0)),"na")</f>
        <v>na</v>
      </c>
      <c r="N314" s="14" t="str">
        <f aca="false">IFERROR(INDEX(LOHHLA!J:J,MATCH($S314,LOHHLA!$B:$B,0)),"na")</f>
        <v>na</v>
      </c>
      <c r="O314" s="16" t="n">
        <f aca="false">COUNTIFS(A:A,A314,W:W,0)</f>
        <v>6</v>
      </c>
      <c r="P314" s="16" t="str">
        <f aca="false">INDEX(LilacQC!D:D,MATCH(A314,LilacQC!C:C,0))</f>
        <v>PASS</v>
      </c>
      <c r="Q314" s="16" t="s">
        <v>148</v>
      </c>
      <c r="R314" s="16" t="s">
        <v>152</v>
      </c>
      <c r="S314" s="17" t="str">
        <f aca="false">A314&amp;MID(X314,1,1)</f>
        <v>CRUK0053_SU_T1-R1A</v>
      </c>
      <c r="T314" s="17" t="str">
        <f aca="false">IFERROR(IF(RIGHT(X314,1)="1",INDEX(LOHHLA!C:C,MATCH(S314,LOHHLA!B:B,0)),INDEX(LOHHLA!D:D,MATCH(S314,LOHHLA!B:B,0))),"HOM")</f>
        <v>HOM</v>
      </c>
      <c r="U314" s="17" t="str">
        <f aca="false">IF(T314="HOM","HOM",UPPER(MID(T314,5,1))&amp;"*"&amp;MID(T314,7,2)&amp;":"&amp;MID(T314,10,2))</f>
        <v>HOM</v>
      </c>
      <c r="V314" s="17" t="s">
        <v>44</v>
      </c>
      <c r="W314" s="17" t="n">
        <f aca="false">U314=V314</f>
        <v>0</v>
      </c>
      <c r="X314" s="16" t="s">
        <v>45</v>
      </c>
      <c r="Y314" s="11" t="s">
        <v>44</v>
      </c>
      <c r="Z314" s="11" t="n">
        <v>2240</v>
      </c>
      <c r="AA314" s="11" t="n">
        <v>1382</v>
      </c>
      <c r="AB314" s="11" t="n">
        <v>858</v>
      </c>
      <c r="AC314" s="11" t="n">
        <v>0</v>
      </c>
      <c r="AD314" s="11" t="n">
        <v>1989</v>
      </c>
      <c r="AE314" s="11" t="n">
        <v>1207</v>
      </c>
      <c r="AF314" s="11" t="n">
        <v>782</v>
      </c>
      <c r="AG314" s="11" t="n">
        <v>0</v>
      </c>
      <c r="AH314" s="11" t="n">
        <v>0</v>
      </c>
      <c r="AI314" s="11" t="n">
        <v>0</v>
      </c>
      <c r="AJ314" s="11" t="n">
        <v>0</v>
      </c>
      <c r="AK314" s="11" t="n">
        <v>0</v>
      </c>
      <c r="AL314" s="15" t="n">
        <v>1.08</v>
      </c>
      <c r="AM314" s="11" t="n">
        <v>0</v>
      </c>
      <c r="AN314" s="11" t="n">
        <v>0</v>
      </c>
      <c r="AO314" s="11" t="n">
        <v>0</v>
      </c>
      <c r="AP314" s="11" t="n">
        <v>0</v>
      </c>
      <c r="AQ314" s="11" t="n">
        <v>0</v>
      </c>
    </row>
    <row r="315" customFormat="false" ht="16" hidden="false" customHeight="false" outlineLevel="0" collapsed="false">
      <c r="A315" s="11" t="s">
        <v>195</v>
      </c>
      <c r="B315" s="11"/>
      <c r="C315" s="11" t="n">
        <f aca="false">AL315&lt;0.5</f>
        <v>0</v>
      </c>
      <c r="D315" s="12" t="n">
        <f aca="false">COUNTIFS(S:S,S315,C:C,1)&gt;0</f>
        <v>0</v>
      </c>
      <c r="E315" s="12" t="str">
        <f aca="false">IFERROR(INDEX(LOHHLA!H:H,MATCH($S315,LOHHLA!$B:$B,0)),"na")</f>
        <v>na</v>
      </c>
      <c r="F315" s="12" t="n">
        <f aca="false">AND(D315&lt;&gt;E315,E315&lt;&gt;"na")</f>
        <v>0</v>
      </c>
      <c r="G315" s="12"/>
      <c r="H315" s="12"/>
      <c r="I315" s="13" t="str">
        <f aca="false">IFERROR(INDEX(LOHHLA!E:E,MATCH($S315,LOHHLA!$B:$B,0)),"na")</f>
        <v>na</v>
      </c>
      <c r="J315" s="13" t="str">
        <f aca="false">IFERROR(INDEX(LOHHLA!F:F,MATCH($S315,LOHHLA!$B:$B,0)),"na")</f>
        <v>na</v>
      </c>
      <c r="K315" s="14" t="n">
        <f aca="false">INDEX(HMFPurity!B:B,MATCH(A315,HMFPurity!A:A,0))</f>
        <v>0.42</v>
      </c>
      <c r="L315" s="15" t="n">
        <f aca="false">INDEX(HMFPurity!F:F,MATCH(A315,HMFPurity!A:A,0))</f>
        <v>2.9012</v>
      </c>
      <c r="M315" s="15" t="str">
        <f aca="false">IFERROR(INDEX(LOHHLA!I:I,MATCH($S315,LOHHLA!$B:$B,0)),"na")</f>
        <v>na</v>
      </c>
      <c r="N315" s="14" t="str">
        <f aca="false">IFERROR(INDEX(LOHHLA!J:J,MATCH($S315,LOHHLA!$B:$B,0)),"na")</f>
        <v>na</v>
      </c>
      <c r="O315" s="16" t="n">
        <f aca="false">COUNTIFS(A:A,A315,W:W,0)</f>
        <v>6</v>
      </c>
      <c r="P315" s="16" t="str">
        <f aca="false">INDEX(LilacQC!D:D,MATCH(A315,LilacQC!C:C,0))</f>
        <v>PASS</v>
      </c>
      <c r="Q315" s="16" t="s">
        <v>148</v>
      </c>
      <c r="R315" s="16" t="s">
        <v>152</v>
      </c>
      <c r="S315" s="17" t="str">
        <f aca="false">A315&amp;MID(X315,1,1)</f>
        <v>CRUK0053_SU_T1-R1A</v>
      </c>
      <c r="T315" s="17" t="str">
        <f aca="false">IFERROR(IF(RIGHT(X315,1)="1",INDEX(LOHHLA!C:C,MATCH(S315,LOHHLA!B:B,0)),INDEX(LOHHLA!D:D,MATCH(S315,LOHHLA!B:B,0))),"HOM")</f>
        <v>HOM</v>
      </c>
      <c r="U315" s="17" t="str">
        <f aca="false">IF(T315="HOM","HOM",UPPER(MID(T315,5,1))&amp;"*"&amp;MID(T315,7,2)&amp;":"&amp;MID(T315,10,2))</f>
        <v>HOM</v>
      </c>
      <c r="V315" s="17" t="s">
        <v>56</v>
      </c>
      <c r="W315" s="17" t="n">
        <f aca="false">U315=V315</f>
        <v>0</v>
      </c>
      <c r="X315" s="16" t="s">
        <v>47</v>
      </c>
      <c r="Y315" s="11" t="s">
        <v>56</v>
      </c>
      <c r="Z315" s="11" t="n">
        <v>1816</v>
      </c>
      <c r="AA315" s="11" t="n">
        <v>1002</v>
      </c>
      <c r="AB315" s="11" t="n">
        <v>814</v>
      </c>
      <c r="AC315" s="11" t="n">
        <v>0</v>
      </c>
      <c r="AD315" s="11" t="n">
        <v>1660</v>
      </c>
      <c r="AE315" s="11" t="n">
        <v>909</v>
      </c>
      <c r="AF315" s="11" t="n">
        <v>751</v>
      </c>
      <c r="AG315" s="11" t="n">
        <v>0</v>
      </c>
      <c r="AH315" s="11" t="n">
        <v>0</v>
      </c>
      <c r="AI315" s="11" t="n">
        <v>0</v>
      </c>
      <c r="AJ315" s="11" t="n">
        <v>0</v>
      </c>
      <c r="AK315" s="11" t="n">
        <v>0</v>
      </c>
      <c r="AL315" s="15" t="n">
        <v>1.85</v>
      </c>
      <c r="AM315" s="11" t="n">
        <v>0</v>
      </c>
      <c r="AN315" s="11" t="n">
        <v>0</v>
      </c>
      <c r="AO315" s="11" t="n">
        <v>0</v>
      </c>
      <c r="AP315" s="11" t="n">
        <v>0</v>
      </c>
      <c r="AQ315" s="11" t="n">
        <v>0</v>
      </c>
    </row>
    <row r="316" customFormat="false" ht="16" hidden="false" customHeight="false" outlineLevel="0" collapsed="false">
      <c r="A316" s="11" t="s">
        <v>195</v>
      </c>
      <c r="B316" s="11"/>
      <c r="C316" s="11" t="n">
        <f aca="false">AL316&lt;0.5</f>
        <v>0</v>
      </c>
      <c r="D316" s="12" t="n">
        <f aca="false">COUNTIFS(S:S,S316,C:C,1)&gt;0</f>
        <v>0</v>
      </c>
      <c r="E316" s="12" t="str">
        <f aca="false">IFERROR(INDEX(LOHHLA!H:H,MATCH($S316,LOHHLA!$B:$B,0)),"na")</f>
        <v>na</v>
      </c>
      <c r="F316" s="12" t="n">
        <f aca="false">AND(D316&lt;&gt;E316,E316&lt;&gt;"na")</f>
        <v>0</v>
      </c>
      <c r="G316" s="12"/>
      <c r="H316" s="12"/>
      <c r="I316" s="13" t="str">
        <f aca="false">IFERROR(INDEX(LOHHLA!E:E,MATCH($S316,LOHHLA!$B:$B,0)),"na")</f>
        <v>na</v>
      </c>
      <c r="J316" s="13" t="str">
        <f aca="false">IFERROR(INDEX(LOHHLA!F:F,MATCH($S316,LOHHLA!$B:$B,0)),"na")</f>
        <v>na</v>
      </c>
      <c r="K316" s="14" t="n">
        <f aca="false">INDEX(HMFPurity!B:B,MATCH(A316,HMFPurity!A:A,0))</f>
        <v>0.42</v>
      </c>
      <c r="L316" s="15" t="n">
        <f aca="false">INDEX(HMFPurity!F:F,MATCH(A316,HMFPurity!A:A,0))</f>
        <v>2.9012</v>
      </c>
      <c r="M316" s="15" t="str">
        <f aca="false">IFERROR(INDEX(LOHHLA!I:I,MATCH($S316,LOHHLA!$B:$B,0)),"na")</f>
        <v>na</v>
      </c>
      <c r="N316" s="14" t="str">
        <f aca="false">IFERROR(INDEX(LOHHLA!J:J,MATCH($S316,LOHHLA!$B:$B,0)),"na")</f>
        <v>na</v>
      </c>
      <c r="O316" s="16" t="n">
        <f aca="false">COUNTIFS(A:A,A316,W:W,0)</f>
        <v>6</v>
      </c>
      <c r="P316" s="16" t="str">
        <f aca="false">INDEX(LilacQC!D:D,MATCH(A316,LilacQC!C:C,0))</f>
        <v>PASS</v>
      </c>
      <c r="Q316" s="16" t="s">
        <v>148</v>
      </c>
      <c r="R316" s="16" t="s">
        <v>152</v>
      </c>
      <c r="S316" s="17" t="str">
        <f aca="false">A316&amp;MID(X316,1,1)</f>
        <v>CRUK0053_SU_T1-R1B</v>
      </c>
      <c r="T316" s="17" t="str">
        <f aca="false">IFERROR(IF(RIGHT(X316,1)="1",INDEX(LOHHLA!C:C,MATCH(S316,LOHHLA!B:B,0)),INDEX(LOHHLA!D:D,MATCH(S316,LOHHLA!B:B,0))),"HOM")</f>
        <v>HOM</v>
      </c>
      <c r="U316" s="17" t="str">
        <f aca="false">IF(T316="HOM","HOM",UPPER(MID(T316,5,1))&amp;"*"&amp;MID(T316,7,2)&amp;":"&amp;MID(T316,10,2))</f>
        <v>HOM</v>
      </c>
      <c r="V316" s="17" t="s">
        <v>127</v>
      </c>
      <c r="W316" s="17" t="n">
        <f aca="false">U316=V316</f>
        <v>0</v>
      </c>
      <c r="X316" s="16" t="s">
        <v>49</v>
      </c>
      <c r="Y316" s="11" t="s">
        <v>127</v>
      </c>
      <c r="Z316" s="11" t="n">
        <v>1663</v>
      </c>
      <c r="AA316" s="11" t="n">
        <v>907</v>
      </c>
      <c r="AB316" s="11" t="n">
        <v>756</v>
      </c>
      <c r="AC316" s="11" t="n">
        <v>0</v>
      </c>
      <c r="AD316" s="11" t="n">
        <v>1497</v>
      </c>
      <c r="AE316" s="11" t="n">
        <v>802</v>
      </c>
      <c r="AF316" s="11" t="n">
        <v>695</v>
      </c>
      <c r="AG316" s="11" t="n">
        <v>0</v>
      </c>
      <c r="AH316" s="11" t="n">
        <v>0</v>
      </c>
      <c r="AI316" s="11" t="n">
        <v>0</v>
      </c>
      <c r="AJ316" s="11" t="n">
        <v>0</v>
      </c>
      <c r="AK316" s="11" t="n">
        <v>0</v>
      </c>
      <c r="AL316" s="15" t="n">
        <v>0.64</v>
      </c>
      <c r="AM316" s="11" t="n">
        <v>0</v>
      </c>
      <c r="AN316" s="11" t="n">
        <v>0</v>
      </c>
      <c r="AO316" s="11" t="n">
        <v>0</v>
      </c>
      <c r="AP316" s="11" t="n">
        <v>0</v>
      </c>
      <c r="AQ316" s="11" t="n">
        <v>0</v>
      </c>
    </row>
    <row r="317" customFormat="false" ht="16" hidden="false" customHeight="false" outlineLevel="0" collapsed="false">
      <c r="A317" s="11" t="s">
        <v>195</v>
      </c>
      <c r="B317" s="11" t="s">
        <v>122</v>
      </c>
      <c r="C317" s="11" t="n">
        <f aca="false">AL317&lt;0.5</f>
        <v>0</v>
      </c>
      <c r="D317" s="12" t="n">
        <f aca="false">COUNTIFS(S:S,S317,C:C,1)&gt;0</f>
        <v>0</v>
      </c>
      <c r="E317" s="12" t="str">
        <f aca="false">IFERROR(INDEX(LOHHLA!H:H,MATCH($S317,LOHHLA!$B:$B,0)),"na")</f>
        <v>na</v>
      </c>
      <c r="F317" s="12" t="n">
        <f aca="false">AND(D317&lt;&gt;E317,E317&lt;&gt;"na")</f>
        <v>0</v>
      </c>
      <c r="G317" s="12"/>
      <c r="H317" s="12"/>
      <c r="I317" s="13" t="str">
        <f aca="false">IFERROR(INDEX(LOHHLA!E:E,MATCH($S317,LOHHLA!$B:$B,0)),"na")</f>
        <v>na</v>
      </c>
      <c r="J317" s="13" t="str">
        <f aca="false">IFERROR(INDEX(LOHHLA!F:F,MATCH($S317,LOHHLA!$B:$B,0)),"na")</f>
        <v>na</v>
      </c>
      <c r="K317" s="14" t="n">
        <f aca="false">INDEX(HMFPurity!B:B,MATCH(A317,HMFPurity!A:A,0))</f>
        <v>0.42</v>
      </c>
      <c r="L317" s="15" t="n">
        <f aca="false">INDEX(HMFPurity!F:F,MATCH(A317,HMFPurity!A:A,0))</f>
        <v>2.9012</v>
      </c>
      <c r="M317" s="15" t="str">
        <f aca="false">IFERROR(INDEX(LOHHLA!I:I,MATCH($S317,LOHHLA!$B:$B,0)),"na")</f>
        <v>na</v>
      </c>
      <c r="N317" s="14" t="str">
        <f aca="false">IFERROR(INDEX(LOHHLA!J:J,MATCH($S317,LOHHLA!$B:$B,0)),"na")</f>
        <v>na</v>
      </c>
      <c r="O317" s="16" t="n">
        <f aca="false">COUNTIFS(A:A,A317,W:W,0)</f>
        <v>6</v>
      </c>
      <c r="P317" s="16" t="str">
        <f aca="false">INDEX(LilacQC!D:D,MATCH(A317,LilacQC!C:C,0))</f>
        <v>PASS</v>
      </c>
      <c r="Q317" s="16" t="s">
        <v>148</v>
      </c>
      <c r="R317" s="16" t="s">
        <v>152</v>
      </c>
      <c r="S317" s="17" t="str">
        <f aca="false">A317&amp;MID(X317,1,1)</f>
        <v>CRUK0053_SU_T1-R1B</v>
      </c>
      <c r="T317" s="17" t="str">
        <f aca="false">IFERROR(IF(RIGHT(X317,1)="1",INDEX(LOHHLA!C:C,MATCH(S317,LOHHLA!B:B,0)),INDEX(LOHHLA!D:D,MATCH(S317,LOHHLA!B:B,0))),"HOM")</f>
        <v>HOM</v>
      </c>
      <c r="U317" s="17" t="str">
        <f aca="false">IF(T317="HOM","HOM",UPPER(MID(T317,5,1))&amp;"*"&amp;MID(T317,7,2)&amp;":"&amp;MID(T317,10,2))</f>
        <v>HOM</v>
      </c>
      <c r="V317" s="17" t="s">
        <v>91</v>
      </c>
      <c r="W317" s="17" t="n">
        <f aca="false">U317=V317</f>
        <v>0</v>
      </c>
      <c r="X317" s="16" t="s">
        <v>51</v>
      </c>
      <c r="Y317" s="11" t="s">
        <v>91</v>
      </c>
      <c r="Z317" s="11" t="n">
        <v>1711</v>
      </c>
      <c r="AA317" s="11" t="n">
        <v>988</v>
      </c>
      <c r="AB317" s="11" t="n">
        <v>723</v>
      </c>
      <c r="AC317" s="11" t="n">
        <v>0</v>
      </c>
      <c r="AD317" s="11" t="n">
        <v>1560</v>
      </c>
      <c r="AE317" s="11" t="n">
        <v>898</v>
      </c>
      <c r="AF317" s="11" t="n">
        <v>662</v>
      </c>
      <c r="AG317" s="11" t="n">
        <v>0</v>
      </c>
      <c r="AH317" s="11" t="n">
        <v>0</v>
      </c>
      <c r="AI317" s="11" t="n">
        <v>0</v>
      </c>
      <c r="AJ317" s="11" t="n">
        <v>0</v>
      </c>
      <c r="AK317" s="11" t="n">
        <v>0</v>
      </c>
      <c r="AL317" s="15" t="n">
        <v>1.61</v>
      </c>
      <c r="AM317" s="11" t="n">
        <v>1</v>
      </c>
      <c r="AN317" s="11" t="n">
        <v>0</v>
      </c>
      <c r="AO317" s="11" t="n">
        <v>0</v>
      </c>
      <c r="AP317" s="11" t="n">
        <v>0</v>
      </c>
      <c r="AQ317" s="11" t="n">
        <v>0</v>
      </c>
    </row>
    <row r="318" customFormat="false" ht="16" hidden="false" customHeight="false" outlineLevel="0" collapsed="false">
      <c r="A318" s="11" t="s">
        <v>195</v>
      </c>
      <c r="B318" s="11"/>
      <c r="C318" s="11" t="n">
        <f aca="false">AL318&lt;0.5</f>
        <v>0</v>
      </c>
      <c r="D318" s="12" t="n">
        <f aca="false">COUNTIFS(S:S,S318,C:C,1)&gt;0</f>
        <v>0</v>
      </c>
      <c r="E318" s="12" t="str">
        <f aca="false">IFERROR(INDEX(LOHHLA!H:H,MATCH($S318,LOHHLA!$B:$B,0)),"na")</f>
        <v>na</v>
      </c>
      <c r="F318" s="12" t="n">
        <f aca="false">AND(D318&lt;&gt;E318,E318&lt;&gt;"na")</f>
        <v>0</v>
      </c>
      <c r="G318" s="12"/>
      <c r="H318" s="12"/>
      <c r="I318" s="13" t="str">
        <f aca="false">IFERROR(INDEX(LOHHLA!E:E,MATCH($S318,LOHHLA!$B:$B,0)),"na")</f>
        <v>na</v>
      </c>
      <c r="J318" s="13" t="str">
        <f aca="false">IFERROR(INDEX(LOHHLA!F:F,MATCH($S318,LOHHLA!$B:$B,0)),"na")</f>
        <v>na</v>
      </c>
      <c r="K318" s="14" t="n">
        <f aca="false">INDEX(HMFPurity!B:B,MATCH(A318,HMFPurity!A:A,0))</f>
        <v>0.42</v>
      </c>
      <c r="L318" s="15" t="n">
        <f aca="false">INDEX(HMFPurity!F:F,MATCH(A318,HMFPurity!A:A,0))</f>
        <v>2.9012</v>
      </c>
      <c r="M318" s="15" t="str">
        <f aca="false">IFERROR(INDEX(LOHHLA!I:I,MATCH($S318,LOHHLA!$B:$B,0)),"na")</f>
        <v>na</v>
      </c>
      <c r="N318" s="14" t="str">
        <f aca="false">IFERROR(INDEX(LOHHLA!J:J,MATCH($S318,LOHHLA!$B:$B,0)),"na")</f>
        <v>na</v>
      </c>
      <c r="O318" s="16" t="n">
        <f aca="false">COUNTIFS(A:A,A318,W:W,0)</f>
        <v>6</v>
      </c>
      <c r="P318" s="16" t="str">
        <f aca="false">INDEX(LilacQC!D:D,MATCH(A318,LilacQC!C:C,0))</f>
        <v>PASS</v>
      </c>
      <c r="Q318" s="16" t="s">
        <v>148</v>
      </c>
      <c r="R318" s="16" t="s">
        <v>152</v>
      </c>
      <c r="S318" s="17" t="str">
        <f aca="false">A318&amp;MID(X318,1,1)</f>
        <v>CRUK0053_SU_T1-R1C</v>
      </c>
      <c r="T318" s="17" t="str">
        <f aca="false">IFERROR(IF(RIGHT(X318,1)="1",INDEX(LOHHLA!C:C,MATCH(S318,LOHHLA!B:B,0)),INDEX(LOHHLA!D:D,MATCH(S318,LOHHLA!B:B,0))),"HOM")</f>
        <v>HOM</v>
      </c>
      <c r="U318" s="17" t="str">
        <f aca="false">IF(T318="HOM","HOM",UPPER(MID(T318,5,1))&amp;"*"&amp;MID(T318,7,2)&amp;":"&amp;MID(T318,10,2))</f>
        <v>HOM</v>
      </c>
      <c r="V318" s="17" t="s">
        <v>93</v>
      </c>
      <c r="W318" s="17" t="n">
        <f aca="false">U318=V318</f>
        <v>0</v>
      </c>
      <c r="X318" s="16" t="s">
        <v>52</v>
      </c>
      <c r="Y318" s="11" t="s">
        <v>93</v>
      </c>
      <c r="Z318" s="11" t="n">
        <v>1515</v>
      </c>
      <c r="AA318" s="11" t="n">
        <v>550</v>
      </c>
      <c r="AB318" s="11" t="n">
        <v>965</v>
      </c>
      <c r="AC318" s="11" t="n">
        <v>0</v>
      </c>
      <c r="AD318" s="11" t="n">
        <v>1410</v>
      </c>
      <c r="AE318" s="11" t="n">
        <v>518</v>
      </c>
      <c r="AF318" s="11" t="n">
        <v>892</v>
      </c>
      <c r="AG318" s="11" t="n">
        <v>0</v>
      </c>
      <c r="AH318" s="11" t="n">
        <v>0</v>
      </c>
      <c r="AI318" s="11" t="n">
        <v>0</v>
      </c>
      <c r="AJ318" s="11" t="n">
        <v>0</v>
      </c>
      <c r="AK318" s="11" t="n">
        <v>0</v>
      </c>
      <c r="AL318" s="15" t="n">
        <v>0.64</v>
      </c>
      <c r="AM318" s="11" t="n">
        <v>0</v>
      </c>
      <c r="AN318" s="11" t="n">
        <v>0</v>
      </c>
      <c r="AO318" s="11" t="n">
        <v>0</v>
      </c>
      <c r="AP318" s="11" t="n">
        <v>0</v>
      </c>
      <c r="AQ318" s="11" t="n">
        <v>0</v>
      </c>
    </row>
    <row r="319" customFormat="false" ht="16" hidden="false" customHeight="false" outlineLevel="0" collapsed="false">
      <c r="A319" s="11" t="s">
        <v>195</v>
      </c>
      <c r="B319" s="11"/>
      <c r="C319" s="11" t="n">
        <f aca="false">AL319&lt;0.5</f>
        <v>0</v>
      </c>
      <c r="D319" s="12" t="n">
        <f aca="false">COUNTIFS(S:S,S319,C:C,1)&gt;0</f>
        <v>0</v>
      </c>
      <c r="E319" s="12" t="str">
        <f aca="false">IFERROR(INDEX(LOHHLA!H:H,MATCH($S319,LOHHLA!$B:$B,0)),"na")</f>
        <v>na</v>
      </c>
      <c r="F319" s="12" t="n">
        <f aca="false">AND(D319&lt;&gt;E319,E319&lt;&gt;"na")</f>
        <v>0</v>
      </c>
      <c r="G319" s="12"/>
      <c r="H319" s="12"/>
      <c r="I319" s="13" t="str">
        <f aca="false">IFERROR(INDEX(LOHHLA!E:E,MATCH($S319,LOHHLA!$B:$B,0)),"na")</f>
        <v>na</v>
      </c>
      <c r="J319" s="13" t="str">
        <f aca="false">IFERROR(INDEX(LOHHLA!F:F,MATCH($S319,LOHHLA!$B:$B,0)),"na")</f>
        <v>na</v>
      </c>
      <c r="K319" s="14" t="n">
        <f aca="false">INDEX(HMFPurity!B:B,MATCH(A319,HMFPurity!A:A,0))</f>
        <v>0.42</v>
      </c>
      <c r="L319" s="15" t="n">
        <f aca="false">INDEX(HMFPurity!F:F,MATCH(A319,HMFPurity!A:A,0))</f>
        <v>2.9012</v>
      </c>
      <c r="M319" s="15" t="str">
        <f aca="false">IFERROR(INDEX(LOHHLA!I:I,MATCH($S319,LOHHLA!$B:$B,0)),"na")</f>
        <v>na</v>
      </c>
      <c r="N319" s="14" t="str">
        <f aca="false">IFERROR(INDEX(LOHHLA!J:J,MATCH($S319,LOHHLA!$B:$B,0)),"na")</f>
        <v>na</v>
      </c>
      <c r="O319" s="16" t="n">
        <f aca="false">COUNTIFS(A:A,A319,W:W,0)</f>
        <v>6</v>
      </c>
      <c r="P319" s="16" t="str">
        <f aca="false">INDEX(LilacQC!D:D,MATCH(A319,LilacQC!C:C,0))</f>
        <v>PASS</v>
      </c>
      <c r="Q319" s="16" t="s">
        <v>148</v>
      </c>
      <c r="R319" s="16" t="s">
        <v>152</v>
      </c>
      <c r="S319" s="17" t="str">
        <f aca="false">A319&amp;MID(X319,1,1)</f>
        <v>CRUK0053_SU_T1-R1C</v>
      </c>
      <c r="T319" s="17" t="str">
        <f aca="false">IFERROR(IF(RIGHT(X319,1)="1",INDEX(LOHHLA!C:C,MATCH(S319,LOHHLA!B:B,0)),INDEX(LOHHLA!D:D,MATCH(S319,LOHHLA!B:B,0))),"HOM")</f>
        <v>HOM</v>
      </c>
      <c r="U319" s="17" t="str">
        <f aca="false">IF(T319="HOM","HOM",UPPER(MID(T319,5,1))&amp;"*"&amp;MID(T319,7,2)&amp;":"&amp;MID(T319,10,2))</f>
        <v>HOM</v>
      </c>
      <c r="V319" s="17" t="s">
        <v>123</v>
      </c>
      <c r="W319" s="17" t="n">
        <f aca="false">U319=V319</f>
        <v>0</v>
      </c>
      <c r="X319" s="16" t="s">
        <v>54</v>
      </c>
      <c r="Y319" s="11" t="s">
        <v>123</v>
      </c>
      <c r="Z319" s="11" t="n">
        <v>1541</v>
      </c>
      <c r="AA319" s="11" t="n">
        <v>547</v>
      </c>
      <c r="AB319" s="11" t="n">
        <v>994</v>
      </c>
      <c r="AC319" s="11" t="n">
        <v>0</v>
      </c>
      <c r="AD319" s="11" t="n">
        <v>1450</v>
      </c>
      <c r="AE319" s="11" t="n">
        <v>528</v>
      </c>
      <c r="AF319" s="11" t="n">
        <v>922</v>
      </c>
      <c r="AG319" s="11" t="n">
        <v>0</v>
      </c>
      <c r="AH319" s="11" t="n">
        <v>0</v>
      </c>
      <c r="AI319" s="11" t="n">
        <v>0</v>
      </c>
      <c r="AJ319" s="11" t="n">
        <v>0</v>
      </c>
      <c r="AK319" s="11" t="n">
        <v>0</v>
      </c>
      <c r="AL319" s="15" t="n">
        <v>1.61</v>
      </c>
      <c r="AM319" s="11" t="n">
        <v>0</v>
      </c>
      <c r="AN319" s="11" t="n">
        <v>0</v>
      </c>
      <c r="AO319" s="11" t="n">
        <v>0</v>
      </c>
      <c r="AP319" s="11" t="n">
        <v>0</v>
      </c>
      <c r="AQ319" s="11" t="n">
        <v>0</v>
      </c>
    </row>
    <row r="320" customFormat="false" ht="16" hidden="false" customHeight="false" outlineLevel="0" collapsed="false">
      <c r="A320" s="11" t="s">
        <v>196</v>
      </c>
      <c r="B320" s="11"/>
      <c r="C320" s="11" t="n">
        <f aca="false">AL320&lt;0.5</f>
        <v>0</v>
      </c>
      <c r="D320" s="12" t="n">
        <f aca="false">COUNTIFS(S:S,S320,C:C,1)&gt;0</f>
        <v>0</v>
      </c>
      <c r="E320" s="12" t="str">
        <f aca="false">IFERROR(INDEX(LOHHLA!H:H,MATCH($S320,LOHHLA!$B:$B,0)),"na")</f>
        <v>na</v>
      </c>
      <c r="F320" s="12" t="n">
        <f aca="false">AND(D320&lt;&gt;E320,E320&lt;&gt;"na")</f>
        <v>0</v>
      </c>
      <c r="G320" s="12"/>
      <c r="H320" s="12"/>
      <c r="I320" s="13" t="str">
        <f aca="false">IFERROR(INDEX(LOHHLA!E:E,MATCH($S320,LOHHLA!$B:$B,0)),"na")</f>
        <v>na</v>
      </c>
      <c r="J320" s="13" t="str">
        <f aca="false">IFERROR(INDEX(LOHHLA!F:F,MATCH($S320,LOHHLA!$B:$B,0)),"na")</f>
        <v>na</v>
      </c>
      <c r="K320" s="14" t="n">
        <f aca="false">INDEX(HMFPurity!B:B,MATCH(A320,HMFPurity!A:A,0))</f>
        <v>1</v>
      </c>
      <c r="L320" s="15" t="n">
        <f aca="false">INDEX(HMFPurity!F:F,MATCH(A320,HMFPurity!A:A,0))</f>
        <v>1.92</v>
      </c>
      <c r="M320" s="15" t="str">
        <f aca="false">IFERROR(INDEX(LOHHLA!I:I,MATCH($S320,LOHHLA!$B:$B,0)),"na")</f>
        <v>na</v>
      </c>
      <c r="N320" s="14" t="str">
        <f aca="false">IFERROR(INDEX(LOHHLA!J:J,MATCH($S320,LOHHLA!$B:$B,0)),"na")</f>
        <v>na</v>
      </c>
      <c r="O320" s="16" t="n">
        <f aca="false">COUNTIFS(A:A,A320,W:W,0)</f>
        <v>0</v>
      </c>
      <c r="P320" s="16" t="str">
        <f aca="false">INDEX(LilacQC!D:D,MATCH(A320,LilacQC!C:C,0))</f>
        <v>PASS</v>
      </c>
      <c r="Q320" s="16"/>
      <c r="R320" s="16"/>
      <c r="S320" s="17" t="str">
        <f aca="false">A320&amp;MID(X320,1,1)</f>
        <v>CRUK0054_SU_T1-R1A</v>
      </c>
      <c r="T320" s="17" t="str">
        <f aca="false">IFERROR(IF(RIGHT(X320,1)="1",INDEX(LOHHLA!C:C,MATCH(S320,LOHHLA!B:B,0)),INDEX(LOHHLA!D:D,MATCH(S320,LOHHLA!B:B,0))),"HOM")</f>
        <v>HOM</v>
      </c>
      <c r="U320" s="17" t="str">
        <f aca="false">IF(T320="HOM","HOM",UPPER(MID(T320,5,1))&amp;"*"&amp;MID(T320,7,2)&amp;":"&amp;MID(T320,10,2))</f>
        <v>HOM</v>
      </c>
      <c r="V320" s="17" t="s">
        <v>48</v>
      </c>
      <c r="W320" s="17" t="n">
        <f aca="false">U320=V320</f>
        <v>1</v>
      </c>
      <c r="X320" s="16" t="s">
        <v>45</v>
      </c>
      <c r="Y320" s="11" t="s">
        <v>44</v>
      </c>
      <c r="Z320" s="11" t="n">
        <v>2083</v>
      </c>
      <c r="AA320" s="11" t="n">
        <v>1931</v>
      </c>
      <c r="AB320" s="11" t="n">
        <v>152</v>
      </c>
      <c r="AC320" s="11" t="n">
        <v>0</v>
      </c>
      <c r="AD320" s="11" t="n">
        <v>3035</v>
      </c>
      <c r="AE320" s="11" t="n">
        <v>2832</v>
      </c>
      <c r="AF320" s="11" t="n">
        <v>203</v>
      </c>
      <c r="AG320" s="11" t="n">
        <v>0</v>
      </c>
      <c r="AH320" s="11" t="n">
        <v>0</v>
      </c>
      <c r="AI320" s="11" t="n">
        <v>0</v>
      </c>
      <c r="AJ320" s="11" t="n">
        <v>0</v>
      </c>
      <c r="AK320" s="11" t="n">
        <v>0</v>
      </c>
      <c r="AL320" s="15" t="n">
        <v>1.06</v>
      </c>
      <c r="AM320" s="11" t="n">
        <v>0</v>
      </c>
      <c r="AN320" s="11" t="n">
        <v>0</v>
      </c>
      <c r="AO320" s="11" t="n">
        <v>0</v>
      </c>
      <c r="AP320" s="11" t="n">
        <v>0</v>
      </c>
      <c r="AQ320" s="11" t="n">
        <v>0</v>
      </c>
    </row>
    <row r="321" customFormat="false" ht="16" hidden="false" customHeight="false" outlineLevel="0" collapsed="false">
      <c r="A321" s="11" t="s">
        <v>196</v>
      </c>
      <c r="B321" s="11"/>
      <c r="C321" s="11" t="n">
        <f aca="false">AL321&lt;0.5</f>
        <v>0</v>
      </c>
      <c r="D321" s="12" t="n">
        <f aca="false">COUNTIFS(S:S,S321,C:C,1)&gt;0</f>
        <v>0</v>
      </c>
      <c r="E321" s="12" t="str">
        <f aca="false">IFERROR(INDEX(LOHHLA!H:H,MATCH($S321,LOHHLA!$B:$B,0)),"na")</f>
        <v>na</v>
      </c>
      <c r="F321" s="12" t="n">
        <f aca="false">AND(D321&lt;&gt;E321,E321&lt;&gt;"na")</f>
        <v>0</v>
      </c>
      <c r="G321" s="12"/>
      <c r="H321" s="12"/>
      <c r="I321" s="13" t="str">
        <f aca="false">IFERROR(INDEX(LOHHLA!E:E,MATCH($S321,LOHHLA!$B:$B,0)),"na")</f>
        <v>na</v>
      </c>
      <c r="J321" s="13" t="str">
        <f aca="false">IFERROR(INDEX(LOHHLA!F:F,MATCH($S321,LOHHLA!$B:$B,0)),"na")</f>
        <v>na</v>
      </c>
      <c r="K321" s="14" t="n">
        <f aca="false">INDEX(HMFPurity!B:B,MATCH(A321,HMFPurity!A:A,0))</f>
        <v>1</v>
      </c>
      <c r="L321" s="15" t="n">
        <f aca="false">INDEX(HMFPurity!F:F,MATCH(A321,HMFPurity!A:A,0))</f>
        <v>1.92</v>
      </c>
      <c r="M321" s="15" t="str">
        <f aca="false">IFERROR(INDEX(LOHHLA!I:I,MATCH($S321,LOHHLA!$B:$B,0)),"na")</f>
        <v>na</v>
      </c>
      <c r="N321" s="14" t="str">
        <f aca="false">IFERROR(INDEX(LOHHLA!J:J,MATCH($S321,LOHHLA!$B:$B,0)),"na")</f>
        <v>na</v>
      </c>
      <c r="O321" s="16" t="n">
        <f aca="false">COUNTIFS(A:A,A321,W:W,0)</f>
        <v>0</v>
      </c>
      <c r="P321" s="16" t="str">
        <f aca="false">INDEX(LilacQC!D:D,MATCH(A321,LilacQC!C:C,0))</f>
        <v>PASS</v>
      </c>
      <c r="Q321" s="16"/>
      <c r="R321" s="16"/>
      <c r="S321" s="17" t="str">
        <f aca="false">A321&amp;MID(X321,1,1)</f>
        <v>CRUK0054_SU_T1-R1A</v>
      </c>
      <c r="T321" s="17" t="str">
        <f aca="false">IFERROR(IF(RIGHT(X321,1)="1",INDEX(LOHHLA!C:C,MATCH(S321,LOHHLA!B:B,0)),INDEX(LOHHLA!D:D,MATCH(S321,LOHHLA!B:B,0))),"HOM")</f>
        <v>HOM</v>
      </c>
      <c r="U321" s="17" t="str">
        <f aca="false">IF(T321="HOM","HOM",UPPER(MID(T321,5,1))&amp;"*"&amp;MID(T321,7,2)&amp;":"&amp;MID(T321,10,2))</f>
        <v>HOM</v>
      </c>
      <c r="V321" s="17" t="s">
        <v>48</v>
      </c>
      <c r="W321" s="17" t="n">
        <f aca="false">U321=V321</f>
        <v>1</v>
      </c>
      <c r="X321" s="16" t="s">
        <v>47</v>
      </c>
      <c r="Y321" s="11" t="s">
        <v>44</v>
      </c>
      <c r="Z321" s="11" t="n">
        <v>2083</v>
      </c>
      <c r="AA321" s="11" t="n">
        <v>1931</v>
      </c>
      <c r="AB321" s="11" t="n">
        <v>152</v>
      </c>
      <c r="AC321" s="11" t="n">
        <v>0</v>
      </c>
      <c r="AD321" s="11" t="n">
        <v>3035</v>
      </c>
      <c r="AE321" s="11" t="n">
        <v>2832</v>
      </c>
      <c r="AF321" s="11" t="n">
        <v>203</v>
      </c>
      <c r="AG321" s="11" t="n">
        <v>0</v>
      </c>
      <c r="AH321" s="11" t="n">
        <v>0</v>
      </c>
      <c r="AI321" s="11" t="n">
        <v>0</v>
      </c>
      <c r="AJ321" s="11" t="n">
        <v>0</v>
      </c>
      <c r="AK321" s="11" t="n">
        <v>0</v>
      </c>
      <c r="AL321" s="15" t="n">
        <v>0.86</v>
      </c>
      <c r="AM321" s="11" t="n">
        <v>0</v>
      </c>
      <c r="AN321" s="11" t="n">
        <v>0</v>
      </c>
      <c r="AO321" s="11" t="n">
        <v>0</v>
      </c>
      <c r="AP321" s="11" t="n">
        <v>0</v>
      </c>
      <c r="AQ321" s="11" t="n">
        <v>0</v>
      </c>
    </row>
    <row r="322" customFormat="false" ht="16" hidden="false" customHeight="false" outlineLevel="0" collapsed="false">
      <c r="A322" s="11" t="s">
        <v>196</v>
      </c>
      <c r="B322" s="11"/>
      <c r="C322" s="11" t="n">
        <f aca="false">AL322&lt;0.5</f>
        <v>0</v>
      </c>
      <c r="D322" s="12" t="n">
        <f aca="false">COUNTIFS(S:S,S322,C:C,1)&gt;0</f>
        <v>0</v>
      </c>
      <c r="E322" s="12" t="n">
        <f aca="false">IFERROR(INDEX(LOHHLA!H:H,MATCH($S322,LOHHLA!$B:$B,0)),"na")</f>
        <v>0</v>
      </c>
      <c r="F322" s="12" t="n">
        <f aca="false">AND(D322&lt;&gt;E322,E322&lt;&gt;"na")</f>
        <v>0</v>
      </c>
      <c r="G322" s="12"/>
      <c r="H322" s="12"/>
      <c r="I322" s="13" t="str">
        <f aca="false">IFERROR(INDEX(LOHHLA!E:E,MATCH($S322,LOHHLA!$B:$B,0)),"na")</f>
        <v>            2.79</v>
      </c>
      <c r="J322" s="13" t="str">
        <f aca="false">IFERROR(INDEX(LOHHLA!F:F,MATCH($S322,LOHHLA!$B:$B,0)),"na")</f>
        <v>            2.64</v>
      </c>
      <c r="K322" s="14" t="n">
        <f aca="false">INDEX(HMFPurity!B:B,MATCH(A322,HMFPurity!A:A,0))</f>
        <v>1</v>
      </c>
      <c r="L322" s="15" t="n">
        <f aca="false">INDEX(HMFPurity!F:F,MATCH(A322,HMFPurity!A:A,0))</f>
        <v>1.92</v>
      </c>
      <c r="M322" s="15" t="n">
        <f aca="false">IFERROR(INDEX(LOHHLA!I:I,MATCH($S322,LOHHLA!$B:$B,0)),"na")</f>
        <v>3.756103244</v>
      </c>
      <c r="N322" s="14" t="n">
        <f aca="false">IFERROR(INDEX(LOHHLA!J:J,MATCH($S322,LOHHLA!$B:$B,0)),"na")</f>
        <v>0.29</v>
      </c>
      <c r="O322" s="16" t="n">
        <f aca="false">COUNTIFS(A:A,A322,W:W,0)</f>
        <v>0</v>
      </c>
      <c r="P322" s="16" t="str">
        <f aca="false">INDEX(LilacQC!D:D,MATCH(A322,LilacQC!C:C,0))</f>
        <v>PASS</v>
      </c>
      <c r="Q322" s="16"/>
      <c r="R322" s="16"/>
      <c r="S322" s="17" t="str">
        <f aca="false">A322&amp;MID(X322,1,1)</f>
        <v>CRUK0054_SU_T1-R1B</v>
      </c>
      <c r="T322" s="17" t="str">
        <f aca="false">IFERROR(IF(RIGHT(X322,1)="1",INDEX(LOHHLA!C:C,MATCH(S322,LOHHLA!B:B,0)),INDEX(LOHHLA!D:D,MATCH(S322,LOHHLA!B:B,0))),"HOM")</f>
        <v>hla_b_27_05_02</v>
      </c>
      <c r="U322" s="17" t="str">
        <f aca="false">IF(T322="HOM","HOM",UPPER(MID(T322,5,1))&amp;"*"&amp;MID(T322,7,2)&amp;":"&amp;MID(T322,10,2))</f>
        <v>B*27:05</v>
      </c>
      <c r="V322" s="17" t="s">
        <v>59</v>
      </c>
      <c r="W322" s="17" t="n">
        <f aca="false">U322=V322</f>
        <v>1</v>
      </c>
      <c r="X322" s="16" t="s">
        <v>49</v>
      </c>
      <c r="Y322" s="11" t="s">
        <v>59</v>
      </c>
      <c r="Z322" s="11" t="n">
        <v>1991</v>
      </c>
      <c r="AA322" s="11" t="n">
        <v>554</v>
      </c>
      <c r="AB322" s="11" t="n">
        <v>1437</v>
      </c>
      <c r="AC322" s="11" t="n">
        <v>0</v>
      </c>
      <c r="AD322" s="11" t="n">
        <v>1472</v>
      </c>
      <c r="AE322" s="11" t="n">
        <v>421</v>
      </c>
      <c r="AF322" s="11" t="n">
        <v>1051</v>
      </c>
      <c r="AG322" s="11" t="n">
        <v>0</v>
      </c>
      <c r="AH322" s="11" t="n">
        <v>0</v>
      </c>
      <c r="AI322" s="11" t="n">
        <v>0</v>
      </c>
      <c r="AJ322" s="11" t="n">
        <v>0</v>
      </c>
      <c r="AK322" s="11" t="n">
        <v>0</v>
      </c>
      <c r="AL322" s="15" t="n">
        <v>0.86</v>
      </c>
      <c r="AM322" s="11" t="n">
        <v>0</v>
      </c>
      <c r="AN322" s="11" t="n">
        <v>0</v>
      </c>
      <c r="AO322" s="11" t="n">
        <v>0</v>
      </c>
      <c r="AP322" s="11" t="n">
        <v>0</v>
      </c>
      <c r="AQ322" s="11" t="n">
        <v>0</v>
      </c>
    </row>
    <row r="323" customFormat="false" ht="16" hidden="false" customHeight="false" outlineLevel="0" collapsed="false">
      <c r="A323" s="11" t="s">
        <v>196</v>
      </c>
      <c r="B323" s="11"/>
      <c r="C323" s="11" t="n">
        <f aca="false">AL323&lt;0.5</f>
        <v>0</v>
      </c>
      <c r="D323" s="12" t="n">
        <f aca="false">COUNTIFS(S:S,S323,C:C,1)&gt;0</f>
        <v>0</v>
      </c>
      <c r="E323" s="12" t="n">
        <f aca="false">IFERROR(INDEX(LOHHLA!H:H,MATCH($S323,LOHHLA!$B:$B,0)),"na")</f>
        <v>0</v>
      </c>
      <c r="F323" s="12" t="n">
        <f aca="false">AND(D323&lt;&gt;E323,E323&lt;&gt;"na")</f>
        <v>0</v>
      </c>
      <c r="G323" s="12"/>
      <c r="H323" s="12"/>
      <c r="I323" s="13" t="str">
        <f aca="false">IFERROR(INDEX(LOHHLA!E:E,MATCH($S323,LOHHLA!$B:$B,0)),"na")</f>
        <v>            2.79</v>
      </c>
      <c r="J323" s="13" t="str">
        <f aca="false">IFERROR(INDEX(LOHHLA!F:F,MATCH($S323,LOHHLA!$B:$B,0)),"na")</f>
        <v>            2.64</v>
      </c>
      <c r="K323" s="14" t="n">
        <f aca="false">INDEX(HMFPurity!B:B,MATCH(A323,HMFPurity!A:A,0))</f>
        <v>1</v>
      </c>
      <c r="L323" s="15" t="n">
        <f aca="false">INDEX(HMFPurity!F:F,MATCH(A323,HMFPurity!A:A,0))</f>
        <v>1.92</v>
      </c>
      <c r="M323" s="15" t="n">
        <f aca="false">IFERROR(INDEX(LOHHLA!I:I,MATCH($S323,LOHHLA!$B:$B,0)),"na")</f>
        <v>3.756103244</v>
      </c>
      <c r="N323" s="14" t="n">
        <f aca="false">IFERROR(INDEX(LOHHLA!J:J,MATCH($S323,LOHHLA!$B:$B,0)),"na")</f>
        <v>0.29</v>
      </c>
      <c r="O323" s="16" t="n">
        <f aca="false">COUNTIFS(A:A,A323,W:W,0)</f>
        <v>0</v>
      </c>
      <c r="P323" s="16" t="str">
        <f aca="false">INDEX(LilacQC!D:D,MATCH(A323,LilacQC!C:C,0))</f>
        <v>PASS</v>
      </c>
      <c r="Q323" s="16"/>
      <c r="R323" s="16"/>
      <c r="S323" s="17" t="str">
        <f aca="false">A323&amp;MID(X323,1,1)</f>
        <v>CRUK0054_SU_T1-R1B</v>
      </c>
      <c r="T323" s="17" t="str">
        <f aca="false">IFERROR(IF(RIGHT(X323,1)="1",INDEX(LOHHLA!C:C,MATCH(S323,LOHHLA!B:B,0)),INDEX(LOHHLA!D:D,MATCH(S323,LOHHLA!B:B,0))),"HOM")</f>
        <v>hla_b_57_01_01</v>
      </c>
      <c r="U323" s="17" t="str">
        <f aca="false">IF(T323="HOM","HOM",UPPER(MID(T323,5,1))&amp;"*"&amp;MID(T323,7,2)&amp;":"&amp;MID(T323,10,2))</f>
        <v>B*57:01</v>
      </c>
      <c r="V323" s="17" t="s">
        <v>83</v>
      </c>
      <c r="W323" s="17" t="n">
        <f aca="false">U323=V323</f>
        <v>1</v>
      </c>
      <c r="X323" s="16" t="s">
        <v>51</v>
      </c>
      <c r="Y323" s="11" t="s">
        <v>83</v>
      </c>
      <c r="Z323" s="11" t="n">
        <v>1869</v>
      </c>
      <c r="AA323" s="11" t="n">
        <v>438</v>
      </c>
      <c r="AB323" s="11" t="n">
        <v>1431</v>
      </c>
      <c r="AC323" s="11" t="n">
        <v>0</v>
      </c>
      <c r="AD323" s="11" t="n">
        <v>1418</v>
      </c>
      <c r="AE323" s="11" t="n">
        <v>377</v>
      </c>
      <c r="AF323" s="11" t="n">
        <v>1041</v>
      </c>
      <c r="AG323" s="11" t="n">
        <v>0</v>
      </c>
      <c r="AH323" s="11" t="n">
        <v>0</v>
      </c>
      <c r="AI323" s="11" t="n">
        <v>0</v>
      </c>
      <c r="AJ323" s="11" t="n">
        <v>0</v>
      </c>
      <c r="AK323" s="11" t="n">
        <v>0</v>
      </c>
      <c r="AL323" s="15" t="n">
        <v>1.06</v>
      </c>
      <c r="AM323" s="11" t="n">
        <v>0</v>
      </c>
      <c r="AN323" s="11" t="n">
        <v>0</v>
      </c>
      <c r="AO323" s="11" t="n">
        <v>0</v>
      </c>
      <c r="AP323" s="11" t="n">
        <v>0</v>
      </c>
      <c r="AQ323" s="11" t="n">
        <v>0</v>
      </c>
    </row>
    <row r="324" customFormat="false" ht="16" hidden="false" customHeight="false" outlineLevel="0" collapsed="false">
      <c r="A324" s="11" t="s">
        <v>196</v>
      </c>
      <c r="B324" s="11"/>
      <c r="C324" s="11" t="n">
        <f aca="false">AL324&lt;0.5</f>
        <v>0</v>
      </c>
      <c r="D324" s="12" t="n">
        <f aca="false">COUNTIFS(S:S,S324,C:C,1)&gt;0</f>
        <v>0</v>
      </c>
      <c r="E324" s="12" t="n">
        <f aca="false">IFERROR(INDEX(LOHHLA!H:H,MATCH($S324,LOHHLA!$B:$B,0)),"na")</f>
        <v>0</v>
      </c>
      <c r="F324" s="12" t="n">
        <f aca="false">AND(D324&lt;&gt;E324,E324&lt;&gt;"na")</f>
        <v>0</v>
      </c>
      <c r="G324" s="12"/>
      <c r="H324" s="12"/>
      <c r="I324" s="13" t="str">
        <f aca="false">IFERROR(INDEX(LOHHLA!E:E,MATCH($S324,LOHHLA!$B:$B,0)),"na")</f>
        <v>            3.04</v>
      </c>
      <c r="J324" s="13" t="str">
        <f aca="false">IFERROR(INDEX(LOHHLA!F:F,MATCH($S324,LOHHLA!$B:$B,0)),"na")</f>
        <v>            2.57</v>
      </c>
      <c r="K324" s="14" t="n">
        <f aca="false">INDEX(HMFPurity!B:B,MATCH(A324,HMFPurity!A:A,0))</f>
        <v>1</v>
      </c>
      <c r="L324" s="15" t="n">
        <f aca="false">INDEX(HMFPurity!F:F,MATCH(A324,HMFPurity!A:A,0))</f>
        <v>1.92</v>
      </c>
      <c r="M324" s="15" t="n">
        <f aca="false">IFERROR(INDEX(LOHHLA!I:I,MATCH($S324,LOHHLA!$B:$B,0)),"na")</f>
        <v>3.756103244</v>
      </c>
      <c r="N324" s="14" t="n">
        <f aca="false">IFERROR(INDEX(LOHHLA!J:J,MATCH($S324,LOHHLA!$B:$B,0)),"na")</f>
        <v>0.29</v>
      </c>
      <c r="O324" s="16" t="n">
        <f aca="false">COUNTIFS(A:A,A324,W:W,0)</f>
        <v>0</v>
      </c>
      <c r="P324" s="16" t="str">
        <f aca="false">INDEX(LilacQC!D:D,MATCH(A324,LilacQC!C:C,0))</f>
        <v>PASS</v>
      </c>
      <c r="Q324" s="16"/>
      <c r="R324" s="16"/>
      <c r="S324" s="17" t="str">
        <f aca="false">A324&amp;MID(X324,1,1)</f>
        <v>CRUK0054_SU_T1-R1C</v>
      </c>
      <c r="T324" s="17" t="str">
        <f aca="false">IFERROR(IF(RIGHT(X324,1)="1",INDEX(LOHHLA!C:C,MATCH(S324,LOHHLA!B:B,0)),INDEX(LOHHLA!D:D,MATCH(S324,LOHHLA!B:B,0))),"HOM")</f>
        <v>hla_c_02_02_02</v>
      </c>
      <c r="U324" s="17" t="str">
        <f aca="false">IF(T324="HOM","HOM",UPPER(MID(T324,5,1))&amp;"*"&amp;MID(T324,7,2)&amp;":"&amp;MID(T324,10,2))</f>
        <v>C*02:02</v>
      </c>
      <c r="V324" s="17" t="s">
        <v>60</v>
      </c>
      <c r="W324" s="17" t="n">
        <f aca="false">U324=V324</f>
        <v>1</v>
      </c>
      <c r="X324" s="16" t="s">
        <v>52</v>
      </c>
      <c r="Y324" s="11" t="s">
        <v>60</v>
      </c>
      <c r="Z324" s="11" t="n">
        <v>1834</v>
      </c>
      <c r="AA324" s="11" t="n">
        <v>855</v>
      </c>
      <c r="AB324" s="11" t="n">
        <v>979</v>
      </c>
      <c r="AC324" s="11" t="n">
        <v>0</v>
      </c>
      <c r="AD324" s="11" t="n">
        <v>1383</v>
      </c>
      <c r="AE324" s="11" t="n">
        <v>644</v>
      </c>
      <c r="AF324" s="11" t="n">
        <v>739</v>
      </c>
      <c r="AG324" s="11" t="n">
        <v>0</v>
      </c>
      <c r="AH324" s="11" t="n">
        <v>0</v>
      </c>
      <c r="AI324" s="11" t="n">
        <v>0</v>
      </c>
      <c r="AJ324" s="11" t="n">
        <v>0</v>
      </c>
      <c r="AK324" s="11" t="n">
        <v>0</v>
      </c>
      <c r="AL324" s="15" t="n">
        <v>0.86</v>
      </c>
      <c r="AM324" s="11" t="n">
        <v>0</v>
      </c>
      <c r="AN324" s="11" t="n">
        <v>0</v>
      </c>
      <c r="AO324" s="11" t="n">
        <v>0</v>
      </c>
      <c r="AP324" s="11" t="n">
        <v>0</v>
      </c>
      <c r="AQ324" s="11" t="n">
        <v>0</v>
      </c>
    </row>
    <row r="325" customFormat="false" ht="16" hidden="false" customHeight="false" outlineLevel="0" collapsed="false">
      <c r="A325" s="11" t="s">
        <v>196</v>
      </c>
      <c r="B325" s="11"/>
      <c r="C325" s="11" t="n">
        <f aca="false">AL325&lt;0.5</f>
        <v>0</v>
      </c>
      <c r="D325" s="12" t="n">
        <f aca="false">COUNTIFS(S:S,S325,C:C,1)&gt;0</f>
        <v>0</v>
      </c>
      <c r="E325" s="12" t="n">
        <f aca="false">IFERROR(INDEX(LOHHLA!H:H,MATCH($S325,LOHHLA!$B:$B,0)),"na")</f>
        <v>0</v>
      </c>
      <c r="F325" s="12" t="n">
        <f aca="false">AND(D325&lt;&gt;E325,E325&lt;&gt;"na")</f>
        <v>0</v>
      </c>
      <c r="G325" s="12"/>
      <c r="H325" s="12"/>
      <c r="I325" s="13" t="str">
        <f aca="false">IFERROR(INDEX(LOHHLA!E:E,MATCH($S325,LOHHLA!$B:$B,0)),"na")</f>
        <v>            3.04</v>
      </c>
      <c r="J325" s="13" t="str">
        <f aca="false">IFERROR(INDEX(LOHHLA!F:F,MATCH($S325,LOHHLA!$B:$B,0)),"na")</f>
        <v>            2.57</v>
      </c>
      <c r="K325" s="14" t="n">
        <f aca="false">INDEX(HMFPurity!B:B,MATCH(A325,HMFPurity!A:A,0))</f>
        <v>1</v>
      </c>
      <c r="L325" s="15" t="n">
        <f aca="false">INDEX(HMFPurity!F:F,MATCH(A325,HMFPurity!A:A,0))</f>
        <v>1.92</v>
      </c>
      <c r="M325" s="15" t="n">
        <f aca="false">IFERROR(INDEX(LOHHLA!I:I,MATCH($S325,LOHHLA!$B:$B,0)),"na")</f>
        <v>3.756103244</v>
      </c>
      <c r="N325" s="14" t="n">
        <f aca="false">IFERROR(INDEX(LOHHLA!J:J,MATCH($S325,LOHHLA!$B:$B,0)),"na")</f>
        <v>0.29</v>
      </c>
      <c r="O325" s="16" t="n">
        <f aca="false">COUNTIFS(A:A,A325,W:W,0)</f>
        <v>0</v>
      </c>
      <c r="P325" s="16" t="str">
        <f aca="false">INDEX(LilacQC!D:D,MATCH(A325,LilacQC!C:C,0))</f>
        <v>PASS</v>
      </c>
      <c r="Q325" s="16"/>
      <c r="R325" s="16"/>
      <c r="S325" s="17" t="str">
        <f aca="false">A325&amp;MID(X325,1,1)</f>
        <v>CRUK0054_SU_T1-R1C</v>
      </c>
      <c r="T325" s="17" t="str">
        <f aca="false">IFERROR(IF(RIGHT(X325,1)="1",INDEX(LOHHLA!C:C,MATCH(S325,LOHHLA!B:B,0)),INDEX(LOHHLA!D:D,MATCH(S325,LOHHLA!B:B,0))),"HOM")</f>
        <v>hla_c_06_02_01_01</v>
      </c>
      <c r="U325" s="17" t="str">
        <f aca="false">IF(T325="HOM","HOM",UPPER(MID(T325,5,1))&amp;"*"&amp;MID(T325,7,2)&amp;":"&amp;MID(T325,10,2))</f>
        <v>C*06:02</v>
      </c>
      <c r="V325" s="17" t="s">
        <v>84</v>
      </c>
      <c r="W325" s="17" t="n">
        <f aca="false">U325=V325</f>
        <v>1</v>
      </c>
      <c r="X325" s="16" t="s">
        <v>54</v>
      </c>
      <c r="Y325" s="11" t="s">
        <v>84</v>
      </c>
      <c r="Z325" s="11" t="n">
        <v>1766</v>
      </c>
      <c r="AA325" s="11" t="n">
        <v>760</v>
      </c>
      <c r="AB325" s="11" t="n">
        <v>1006</v>
      </c>
      <c r="AC325" s="11" t="n">
        <v>0</v>
      </c>
      <c r="AD325" s="11" t="n">
        <v>1360</v>
      </c>
      <c r="AE325" s="11" t="n">
        <v>605</v>
      </c>
      <c r="AF325" s="11" t="n">
        <v>755</v>
      </c>
      <c r="AG325" s="11" t="n">
        <v>0</v>
      </c>
      <c r="AH325" s="11" t="n">
        <v>0</v>
      </c>
      <c r="AI325" s="11" t="n">
        <v>0</v>
      </c>
      <c r="AJ325" s="11" t="n">
        <v>0</v>
      </c>
      <c r="AK325" s="11" t="n">
        <v>0</v>
      </c>
      <c r="AL325" s="15" t="n">
        <v>1.06</v>
      </c>
      <c r="AM325" s="11" t="n">
        <v>0</v>
      </c>
      <c r="AN325" s="11" t="n">
        <v>0</v>
      </c>
      <c r="AO325" s="11" t="n">
        <v>0</v>
      </c>
      <c r="AP325" s="11" t="n">
        <v>0</v>
      </c>
      <c r="AQ325" s="11" t="n">
        <v>0</v>
      </c>
    </row>
    <row r="326" customFormat="false" ht="16" hidden="false" customHeight="false" outlineLevel="0" collapsed="false">
      <c r="A326" s="11" t="s">
        <v>197</v>
      </c>
      <c r="B326" s="11"/>
      <c r="C326" s="11" t="n">
        <f aca="false">AL326&lt;0.5</f>
        <v>0</v>
      </c>
      <c r="D326" s="12" t="n">
        <f aca="false">COUNTIFS(S:S,S326,C:C,1)&gt;0</f>
        <v>0</v>
      </c>
      <c r="E326" s="12" t="str">
        <f aca="false">IFERROR(INDEX(LOHHLA!H:H,MATCH($S326,LOHHLA!$B:$B,0)),"na")</f>
        <v>na</v>
      </c>
      <c r="F326" s="12" t="n">
        <f aca="false">AND(D326&lt;&gt;E326,E326&lt;&gt;"na")</f>
        <v>0</v>
      </c>
      <c r="G326" s="12"/>
      <c r="H326" s="12"/>
      <c r="I326" s="13" t="str">
        <f aca="false">IFERROR(INDEX(LOHHLA!E:E,MATCH($S326,LOHHLA!$B:$B,0)),"na")</f>
        <v>na</v>
      </c>
      <c r="J326" s="13" t="str">
        <f aca="false">IFERROR(INDEX(LOHHLA!F:F,MATCH($S326,LOHHLA!$B:$B,0)),"na")</f>
        <v>na</v>
      </c>
      <c r="K326" s="14" t="n">
        <f aca="false">INDEX(HMFPurity!B:B,MATCH(A326,HMFPurity!A:A,0))</f>
        <v>1</v>
      </c>
      <c r="L326" s="15" t="n">
        <f aca="false">INDEX(HMFPurity!F:F,MATCH(A326,HMFPurity!A:A,0))</f>
        <v>2.06</v>
      </c>
      <c r="M326" s="15" t="str">
        <f aca="false">IFERROR(INDEX(LOHHLA!I:I,MATCH($S326,LOHHLA!$B:$B,0)),"na")</f>
        <v>na</v>
      </c>
      <c r="N326" s="14" t="str">
        <f aca="false">IFERROR(INDEX(LOHHLA!J:J,MATCH($S326,LOHHLA!$B:$B,0)),"na")</f>
        <v>na</v>
      </c>
      <c r="O326" s="16" t="n">
        <f aca="false">COUNTIFS(A:A,A326,W:W,0)</f>
        <v>6</v>
      </c>
      <c r="P326" s="16" t="str">
        <f aca="false">INDEX(LilacQC!D:D,MATCH(A326,LilacQC!C:C,0))</f>
        <v>PASS</v>
      </c>
      <c r="Q326" s="16" t="s">
        <v>148</v>
      </c>
      <c r="R326" s="16" t="s">
        <v>152</v>
      </c>
      <c r="S326" s="17" t="str">
        <f aca="false">A326&amp;MID(X326,1,1)</f>
        <v>CRUK0055_SU_T1-R1A</v>
      </c>
      <c r="T326" s="17" t="str">
        <f aca="false">IFERROR(IF(RIGHT(X326,1)="1",INDEX(LOHHLA!C:C,MATCH(S326,LOHHLA!B:B,0)),INDEX(LOHHLA!D:D,MATCH(S326,LOHHLA!B:B,0))),"HOM")</f>
        <v>HOM</v>
      </c>
      <c r="U326" s="17" t="str">
        <f aca="false">IF(T326="HOM","HOM",UPPER(MID(T326,5,1))&amp;"*"&amp;MID(T326,7,2)&amp;":"&amp;MID(T326,10,2))</f>
        <v>HOM</v>
      </c>
      <c r="V326" s="17" t="s">
        <v>182</v>
      </c>
      <c r="W326" s="17" t="n">
        <f aca="false">U326=V326</f>
        <v>0</v>
      </c>
      <c r="X326" s="16" t="s">
        <v>45</v>
      </c>
      <c r="Y326" s="11" t="s">
        <v>182</v>
      </c>
      <c r="Z326" s="11" t="n">
        <v>3927</v>
      </c>
      <c r="AA326" s="11" t="n">
        <v>2561</v>
      </c>
      <c r="AB326" s="11" t="n">
        <v>1366</v>
      </c>
      <c r="AC326" s="11" t="n">
        <v>0</v>
      </c>
      <c r="AD326" s="11" t="n">
        <v>2840</v>
      </c>
      <c r="AE326" s="11" t="n">
        <v>1888</v>
      </c>
      <c r="AF326" s="11" t="n">
        <v>952</v>
      </c>
      <c r="AG326" s="11" t="n">
        <v>0</v>
      </c>
      <c r="AH326" s="11" t="n">
        <v>0</v>
      </c>
      <c r="AI326" s="11" t="n">
        <v>0</v>
      </c>
      <c r="AJ326" s="11" t="n">
        <v>0</v>
      </c>
      <c r="AK326" s="11" t="n">
        <v>0</v>
      </c>
      <c r="AL326" s="15" t="n">
        <v>1.13</v>
      </c>
      <c r="AM326" s="11" t="n">
        <v>0</v>
      </c>
      <c r="AN326" s="11" t="n">
        <v>0</v>
      </c>
      <c r="AO326" s="11" t="n">
        <v>0</v>
      </c>
      <c r="AP326" s="11" t="n">
        <v>0</v>
      </c>
      <c r="AQ326" s="11" t="n">
        <v>0</v>
      </c>
    </row>
    <row r="327" customFormat="false" ht="16" hidden="false" customHeight="false" outlineLevel="0" collapsed="false">
      <c r="A327" s="11" t="s">
        <v>197</v>
      </c>
      <c r="B327" s="11"/>
      <c r="C327" s="11" t="n">
        <f aca="false">AL327&lt;0.5</f>
        <v>0</v>
      </c>
      <c r="D327" s="12" t="n">
        <f aca="false">COUNTIFS(S:S,S327,C:C,1)&gt;0</f>
        <v>0</v>
      </c>
      <c r="E327" s="12" t="str">
        <f aca="false">IFERROR(INDEX(LOHHLA!H:H,MATCH($S327,LOHHLA!$B:$B,0)),"na")</f>
        <v>na</v>
      </c>
      <c r="F327" s="12" t="n">
        <f aca="false">AND(D327&lt;&gt;E327,E327&lt;&gt;"na")</f>
        <v>0</v>
      </c>
      <c r="G327" s="12"/>
      <c r="H327" s="12"/>
      <c r="I327" s="13" t="str">
        <f aca="false">IFERROR(INDEX(LOHHLA!E:E,MATCH($S327,LOHHLA!$B:$B,0)),"na")</f>
        <v>na</v>
      </c>
      <c r="J327" s="13" t="str">
        <f aca="false">IFERROR(INDEX(LOHHLA!F:F,MATCH($S327,LOHHLA!$B:$B,0)),"na")</f>
        <v>na</v>
      </c>
      <c r="K327" s="14" t="n">
        <f aca="false">INDEX(HMFPurity!B:B,MATCH(A327,HMFPurity!A:A,0))</f>
        <v>1</v>
      </c>
      <c r="L327" s="15" t="n">
        <f aca="false">INDEX(HMFPurity!F:F,MATCH(A327,HMFPurity!A:A,0))</f>
        <v>2.06</v>
      </c>
      <c r="M327" s="15" t="str">
        <f aca="false">IFERROR(INDEX(LOHHLA!I:I,MATCH($S327,LOHHLA!$B:$B,0)),"na")</f>
        <v>na</v>
      </c>
      <c r="N327" s="14" t="str">
        <f aca="false">IFERROR(INDEX(LOHHLA!J:J,MATCH($S327,LOHHLA!$B:$B,0)),"na")</f>
        <v>na</v>
      </c>
      <c r="O327" s="16" t="n">
        <f aca="false">COUNTIFS(A:A,A327,W:W,0)</f>
        <v>6</v>
      </c>
      <c r="P327" s="16" t="str">
        <f aca="false">INDEX(LilacQC!D:D,MATCH(A327,LilacQC!C:C,0))</f>
        <v>PASS</v>
      </c>
      <c r="Q327" s="16" t="s">
        <v>148</v>
      </c>
      <c r="R327" s="16" t="s">
        <v>152</v>
      </c>
      <c r="S327" s="17" t="str">
        <f aca="false">A327&amp;MID(X327,1,1)</f>
        <v>CRUK0055_SU_T1-R1A</v>
      </c>
      <c r="T327" s="17" t="str">
        <f aca="false">IFERROR(IF(RIGHT(X327,1)="1",INDEX(LOHHLA!C:C,MATCH(S327,LOHHLA!B:B,0)),INDEX(LOHHLA!D:D,MATCH(S327,LOHHLA!B:B,0))),"HOM")</f>
        <v>HOM</v>
      </c>
      <c r="U327" s="17" t="str">
        <f aca="false">IF(T327="HOM","HOM",UPPER(MID(T327,5,1))&amp;"*"&amp;MID(T327,7,2)&amp;":"&amp;MID(T327,10,2))</f>
        <v>HOM</v>
      </c>
      <c r="V327" s="17" t="s">
        <v>80</v>
      </c>
      <c r="W327" s="17" t="n">
        <f aca="false">U327=V327</f>
        <v>0</v>
      </c>
      <c r="X327" s="16" t="s">
        <v>47</v>
      </c>
      <c r="Y327" s="11" t="s">
        <v>80</v>
      </c>
      <c r="Z327" s="11" t="n">
        <v>2880</v>
      </c>
      <c r="AA327" s="11" t="n">
        <v>1682</v>
      </c>
      <c r="AB327" s="11" t="n">
        <v>1198</v>
      </c>
      <c r="AC327" s="11" t="n">
        <v>0</v>
      </c>
      <c r="AD327" s="11" t="n">
        <v>2061</v>
      </c>
      <c r="AE327" s="11" t="n">
        <v>1214</v>
      </c>
      <c r="AF327" s="11" t="n">
        <v>847</v>
      </c>
      <c r="AG327" s="11" t="n">
        <v>0</v>
      </c>
      <c r="AH327" s="11" t="n">
        <v>0</v>
      </c>
      <c r="AI327" s="11" t="n">
        <v>0</v>
      </c>
      <c r="AJ327" s="11" t="n">
        <v>0</v>
      </c>
      <c r="AK327" s="11" t="n">
        <v>0</v>
      </c>
      <c r="AL327" s="15" t="n">
        <v>0.79</v>
      </c>
      <c r="AM327" s="11" t="n">
        <v>0</v>
      </c>
      <c r="AN327" s="11" t="n">
        <v>0</v>
      </c>
      <c r="AO327" s="11" t="n">
        <v>0</v>
      </c>
      <c r="AP327" s="11" t="n">
        <v>0</v>
      </c>
      <c r="AQ327" s="11" t="n">
        <v>0</v>
      </c>
    </row>
    <row r="328" customFormat="false" ht="16" hidden="false" customHeight="false" outlineLevel="0" collapsed="false">
      <c r="A328" s="11" t="s">
        <v>197</v>
      </c>
      <c r="B328" s="11" t="s">
        <v>122</v>
      </c>
      <c r="C328" s="11" t="n">
        <f aca="false">AL328&lt;0.5</f>
        <v>0</v>
      </c>
      <c r="D328" s="12" t="n">
        <f aca="false">COUNTIFS(S:S,S328,C:C,1)&gt;0</f>
        <v>0</v>
      </c>
      <c r="E328" s="12" t="str">
        <f aca="false">IFERROR(INDEX(LOHHLA!H:H,MATCH($S328,LOHHLA!$B:$B,0)),"na")</f>
        <v>na</v>
      </c>
      <c r="F328" s="12" t="n">
        <f aca="false">AND(D328&lt;&gt;E328,E328&lt;&gt;"na")</f>
        <v>0</v>
      </c>
      <c r="G328" s="12"/>
      <c r="H328" s="12"/>
      <c r="I328" s="13" t="str">
        <f aca="false">IFERROR(INDEX(LOHHLA!E:E,MATCH($S328,LOHHLA!$B:$B,0)),"na")</f>
        <v>na</v>
      </c>
      <c r="J328" s="13" t="str">
        <f aca="false">IFERROR(INDEX(LOHHLA!F:F,MATCH($S328,LOHHLA!$B:$B,0)),"na")</f>
        <v>na</v>
      </c>
      <c r="K328" s="14" t="n">
        <f aca="false">INDEX(HMFPurity!B:B,MATCH(A328,HMFPurity!A:A,0))</f>
        <v>1</v>
      </c>
      <c r="L328" s="15" t="n">
        <f aca="false">INDEX(HMFPurity!F:F,MATCH(A328,HMFPurity!A:A,0))</f>
        <v>2.06</v>
      </c>
      <c r="M328" s="15" t="str">
        <f aca="false">IFERROR(INDEX(LOHHLA!I:I,MATCH($S328,LOHHLA!$B:$B,0)),"na")</f>
        <v>na</v>
      </c>
      <c r="N328" s="14" t="str">
        <f aca="false">IFERROR(INDEX(LOHHLA!J:J,MATCH($S328,LOHHLA!$B:$B,0)),"na")</f>
        <v>na</v>
      </c>
      <c r="O328" s="16" t="n">
        <f aca="false">COUNTIFS(A:A,A328,W:W,0)</f>
        <v>6</v>
      </c>
      <c r="P328" s="16" t="str">
        <f aca="false">INDEX(LilacQC!D:D,MATCH(A328,LilacQC!C:C,0))</f>
        <v>PASS</v>
      </c>
      <c r="Q328" s="16" t="s">
        <v>148</v>
      </c>
      <c r="R328" s="16" t="s">
        <v>152</v>
      </c>
      <c r="S328" s="17" t="str">
        <f aca="false">A328&amp;MID(X328,1,1)</f>
        <v>CRUK0055_SU_T1-R1B</v>
      </c>
      <c r="T328" s="17" t="str">
        <f aca="false">IFERROR(IF(RIGHT(X328,1)="1",INDEX(LOHHLA!C:C,MATCH(S328,LOHHLA!B:B,0)),INDEX(LOHHLA!D:D,MATCH(S328,LOHHLA!B:B,0))),"HOM")</f>
        <v>HOM</v>
      </c>
      <c r="U328" s="17" t="str">
        <f aca="false">IF(T328="HOM","HOM",UPPER(MID(T328,5,1))&amp;"*"&amp;MID(T328,7,2)&amp;":"&amp;MID(T328,10,2))</f>
        <v>HOM</v>
      </c>
      <c r="V328" s="17" t="s">
        <v>63</v>
      </c>
      <c r="W328" s="17" t="n">
        <f aca="false">U328=V328</f>
        <v>0</v>
      </c>
      <c r="X328" s="16" t="s">
        <v>49</v>
      </c>
      <c r="Y328" s="11" t="s">
        <v>63</v>
      </c>
      <c r="Z328" s="11" t="n">
        <v>3770</v>
      </c>
      <c r="AA328" s="11" t="n">
        <v>1569</v>
      </c>
      <c r="AB328" s="11" t="n">
        <v>2201</v>
      </c>
      <c r="AC328" s="11" t="n">
        <v>0</v>
      </c>
      <c r="AD328" s="11" t="n">
        <v>2926</v>
      </c>
      <c r="AE328" s="11" t="n">
        <v>1261</v>
      </c>
      <c r="AF328" s="11" t="n">
        <v>1665</v>
      </c>
      <c r="AG328" s="11" t="n">
        <v>0</v>
      </c>
      <c r="AH328" s="11" t="n">
        <v>0</v>
      </c>
      <c r="AI328" s="11" t="n">
        <v>0</v>
      </c>
      <c r="AJ328" s="11" t="n">
        <v>0</v>
      </c>
      <c r="AK328" s="11" t="n">
        <v>0</v>
      </c>
      <c r="AL328" s="15" t="n">
        <v>1.13</v>
      </c>
      <c r="AM328" s="11" t="n">
        <v>0</v>
      </c>
      <c r="AN328" s="11" t="n">
        <v>0</v>
      </c>
      <c r="AO328" s="11" t="n">
        <v>1</v>
      </c>
      <c r="AP328" s="11" t="n">
        <v>0</v>
      </c>
      <c r="AQ328" s="11" t="n">
        <v>0</v>
      </c>
    </row>
    <row r="329" customFormat="false" ht="16" hidden="false" customHeight="false" outlineLevel="0" collapsed="false">
      <c r="A329" s="11" t="s">
        <v>197</v>
      </c>
      <c r="B329" s="11"/>
      <c r="C329" s="11" t="n">
        <f aca="false">AL329&lt;0.5</f>
        <v>0</v>
      </c>
      <c r="D329" s="12" t="n">
        <f aca="false">COUNTIFS(S:S,S329,C:C,1)&gt;0</f>
        <v>0</v>
      </c>
      <c r="E329" s="12" t="str">
        <f aca="false">IFERROR(INDEX(LOHHLA!H:H,MATCH($S329,LOHHLA!$B:$B,0)),"na")</f>
        <v>na</v>
      </c>
      <c r="F329" s="12" t="n">
        <f aca="false">AND(D329&lt;&gt;E329,E329&lt;&gt;"na")</f>
        <v>0</v>
      </c>
      <c r="G329" s="12"/>
      <c r="H329" s="12"/>
      <c r="I329" s="13" t="str">
        <f aca="false">IFERROR(INDEX(LOHHLA!E:E,MATCH($S329,LOHHLA!$B:$B,0)),"na")</f>
        <v>na</v>
      </c>
      <c r="J329" s="13" t="str">
        <f aca="false">IFERROR(INDEX(LOHHLA!F:F,MATCH($S329,LOHHLA!$B:$B,0)),"na")</f>
        <v>na</v>
      </c>
      <c r="K329" s="14" t="n">
        <f aca="false">INDEX(HMFPurity!B:B,MATCH(A329,HMFPurity!A:A,0))</f>
        <v>1</v>
      </c>
      <c r="L329" s="15" t="n">
        <f aca="false">INDEX(HMFPurity!F:F,MATCH(A329,HMFPurity!A:A,0))</f>
        <v>2.06</v>
      </c>
      <c r="M329" s="15" t="str">
        <f aca="false">IFERROR(INDEX(LOHHLA!I:I,MATCH($S329,LOHHLA!$B:$B,0)),"na")</f>
        <v>na</v>
      </c>
      <c r="N329" s="14" t="str">
        <f aca="false">IFERROR(INDEX(LOHHLA!J:J,MATCH($S329,LOHHLA!$B:$B,0)),"na")</f>
        <v>na</v>
      </c>
      <c r="O329" s="16" t="n">
        <f aca="false">COUNTIFS(A:A,A329,W:W,0)</f>
        <v>6</v>
      </c>
      <c r="P329" s="16" t="str">
        <f aca="false">INDEX(LilacQC!D:D,MATCH(A329,LilacQC!C:C,0))</f>
        <v>PASS</v>
      </c>
      <c r="Q329" s="16" t="s">
        <v>71</v>
      </c>
      <c r="R329" s="16" t="s">
        <v>198</v>
      </c>
      <c r="S329" s="17" t="str">
        <f aca="false">A329&amp;MID(X329,1,1)</f>
        <v>CRUK0055_SU_T1-R1B</v>
      </c>
      <c r="T329" s="17" t="str">
        <f aca="false">IFERROR(IF(RIGHT(X329,1)="1",INDEX(LOHHLA!C:C,MATCH(S329,LOHHLA!B:B,0)),INDEX(LOHHLA!D:D,MATCH(S329,LOHHLA!B:B,0))),"HOM")</f>
        <v>HOM</v>
      </c>
      <c r="U329" s="17" t="str">
        <f aca="false">IF(T329="HOM","HOM",UPPER(MID(T329,5,1))&amp;"*"&amp;MID(T329,7,2)&amp;":"&amp;MID(T329,10,2))</f>
        <v>HOM</v>
      </c>
      <c r="V329" s="17" t="s">
        <v>199</v>
      </c>
      <c r="W329" s="17" t="n">
        <f aca="false">U329=V329</f>
        <v>0</v>
      </c>
      <c r="X329" s="16" t="s">
        <v>51</v>
      </c>
      <c r="Y329" s="11" t="s">
        <v>199</v>
      </c>
      <c r="Z329" s="11" t="n">
        <v>3136</v>
      </c>
      <c r="AA329" s="11" t="n">
        <v>989</v>
      </c>
      <c r="AB329" s="11" t="n">
        <v>2147</v>
      </c>
      <c r="AC329" s="11" t="n">
        <v>0</v>
      </c>
      <c r="AD329" s="11" t="n">
        <v>2387</v>
      </c>
      <c r="AE329" s="11" t="n">
        <v>762</v>
      </c>
      <c r="AF329" s="11" t="n">
        <v>1625</v>
      </c>
      <c r="AG329" s="11" t="n">
        <v>0</v>
      </c>
      <c r="AH329" s="11" t="n">
        <v>0</v>
      </c>
      <c r="AI329" s="11" t="n">
        <v>0</v>
      </c>
      <c r="AJ329" s="11" t="n">
        <v>0</v>
      </c>
      <c r="AK329" s="11" t="n">
        <v>0</v>
      </c>
      <c r="AL329" s="15" t="n">
        <v>0.79</v>
      </c>
      <c r="AM329" s="11" t="n">
        <v>0</v>
      </c>
      <c r="AN329" s="11" t="n">
        <v>0</v>
      </c>
      <c r="AO329" s="11" t="n">
        <v>0</v>
      </c>
      <c r="AP329" s="11" t="n">
        <v>0</v>
      </c>
      <c r="AQ329" s="11" t="n">
        <v>0</v>
      </c>
    </row>
    <row r="330" customFormat="false" ht="16" hidden="false" customHeight="false" outlineLevel="0" collapsed="false">
      <c r="A330" s="11" t="s">
        <v>197</v>
      </c>
      <c r="B330" s="11"/>
      <c r="C330" s="11" t="n">
        <f aca="false">AL330&lt;0.5</f>
        <v>0</v>
      </c>
      <c r="D330" s="12" t="n">
        <f aca="false">COUNTIFS(S:S,S330,C:C,1)&gt;0</f>
        <v>0</v>
      </c>
      <c r="E330" s="12" t="str">
        <f aca="false">IFERROR(INDEX(LOHHLA!H:H,MATCH($S330,LOHHLA!$B:$B,0)),"na")</f>
        <v>na</v>
      </c>
      <c r="F330" s="12" t="n">
        <f aca="false">AND(D330&lt;&gt;E330,E330&lt;&gt;"na")</f>
        <v>0</v>
      </c>
      <c r="G330" s="12"/>
      <c r="H330" s="12"/>
      <c r="I330" s="13" t="str">
        <f aca="false">IFERROR(INDEX(LOHHLA!E:E,MATCH($S330,LOHHLA!$B:$B,0)),"na")</f>
        <v>na</v>
      </c>
      <c r="J330" s="13" t="str">
        <f aca="false">IFERROR(INDEX(LOHHLA!F:F,MATCH($S330,LOHHLA!$B:$B,0)),"na")</f>
        <v>na</v>
      </c>
      <c r="K330" s="14" t="n">
        <f aca="false">INDEX(HMFPurity!B:B,MATCH(A330,HMFPurity!A:A,0))</f>
        <v>1</v>
      </c>
      <c r="L330" s="15" t="n">
        <f aca="false">INDEX(HMFPurity!F:F,MATCH(A330,HMFPurity!A:A,0))</f>
        <v>2.06</v>
      </c>
      <c r="M330" s="15" t="str">
        <f aca="false">IFERROR(INDEX(LOHHLA!I:I,MATCH($S330,LOHHLA!$B:$B,0)),"na")</f>
        <v>na</v>
      </c>
      <c r="N330" s="14" t="str">
        <f aca="false">IFERROR(INDEX(LOHHLA!J:J,MATCH($S330,LOHHLA!$B:$B,0)),"na")</f>
        <v>na</v>
      </c>
      <c r="O330" s="16" t="n">
        <f aca="false">COUNTIFS(A:A,A330,W:W,0)</f>
        <v>6</v>
      </c>
      <c r="P330" s="16" t="str">
        <f aca="false">INDEX(LilacQC!D:D,MATCH(A330,LilacQC!C:C,0))</f>
        <v>PASS</v>
      </c>
      <c r="Q330" s="16" t="s">
        <v>148</v>
      </c>
      <c r="R330" s="16" t="s">
        <v>152</v>
      </c>
      <c r="S330" s="17" t="str">
        <f aca="false">A330&amp;MID(X330,1,1)</f>
        <v>CRUK0055_SU_T1-R1C</v>
      </c>
      <c r="T330" s="17" t="str">
        <f aca="false">IFERROR(IF(RIGHT(X330,1)="1",INDEX(LOHHLA!C:C,MATCH(S330,LOHHLA!B:B,0)),INDEX(LOHHLA!D:D,MATCH(S330,LOHHLA!B:B,0))),"HOM")</f>
        <v>HOM</v>
      </c>
      <c r="U330" s="17" t="str">
        <f aca="false">IF(T330="HOM","HOM",UPPER(MID(T330,5,1))&amp;"*"&amp;MID(T330,7,2)&amp;":"&amp;MID(T330,10,2))</f>
        <v>HOM</v>
      </c>
      <c r="V330" s="17" t="s">
        <v>66</v>
      </c>
      <c r="W330" s="17" t="n">
        <f aca="false">U330=V330</f>
        <v>0</v>
      </c>
      <c r="X330" s="16" t="s">
        <v>52</v>
      </c>
      <c r="Y330" s="11" t="s">
        <v>66</v>
      </c>
      <c r="Z330" s="11" t="n">
        <v>3897</v>
      </c>
      <c r="AA330" s="11" t="n">
        <v>2646</v>
      </c>
      <c r="AB330" s="11" t="n">
        <v>1251</v>
      </c>
      <c r="AC330" s="11" t="n">
        <v>0</v>
      </c>
      <c r="AD330" s="11" t="n">
        <v>2874</v>
      </c>
      <c r="AE330" s="11" t="n">
        <v>1951</v>
      </c>
      <c r="AF330" s="11" t="n">
        <v>923</v>
      </c>
      <c r="AG330" s="11" t="n">
        <v>0</v>
      </c>
      <c r="AH330" s="11" t="n">
        <v>0</v>
      </c>
      <c r="AI330" s="11" t="n">
        <v>0</v>
      </c>
      <c r="AJ330" s="11" t="n">
        <v>0</v>
      </c>
      <c r="AK330" s="11" t="n">
        <v>0</v>
      </c>
      <c r="AL330" s="15" t="n">
        <v>0.79</v>
      </c>
      <c r="AM330" s="11" t="n">
        <v>0</v>
      </c>
      <c r="AN330" s="11" t="n">
        <v>0</v>
      </c>
      <c r="AO330" s="11" t="n">
        <v>0</v>
      </c>
      <c r="AP330" s="11" t="n">
        <v>0</v>
      </c>
      <c r="AQ330" s="11" t="n">
        <v>0</v>
      </c>
    </row>
    <row r="331" customFormat="false" ht="16" hidden="false" customHeight="false" outlineLevel="0" collapsed="false">
      <c r="A331" s="11" t="s">
        <v>197</v>
      </c>
      <c r="B331" s="11"/>
      <c r="C331" s="11" t="n">
        <f aca="false">AL331&lt;0.5</f>
        <v>0</v>
      </c>
      <c r="D331" s="12" t="n">
        <f aca="false">COUNTIFS(S:S,S331,C:C,1)&gt;0</f>
        <v>0</v>
      </c>
      <c r="E331" s="12" t="str">
        <f aca="false">IFERROR(INDEX(LOHHLA!H:H,MATCH($S331,LOHHLA!$B:$B,0)),"na")</f>
        <v>na</v>
      </c>
      <c r="F331" s="12" t="n">
        <f aca="false">AND(D331&lt;&gt;E331,E331&lt;&gt;"na")</f>
        <v>0</v>
      </c>
      <c r="G331" s="12"/>
      <c r="H331" s="12"/>
      <c r="I331" s="13" t="str">
        <f aca="false">IFERROR(INDEX(LOHHLA!E:E,MATCH($S331,LOHHLA!$B:$B,0)),"na")</f>
        <v>na</v>
      </c>
      <c r="J331" s="13" t="str">
        <f aca="false">IFERROR(INDEX(LOHHLA!F:F,MATCH($S331,LOHHLA!$B:$B,0)),"na")</f>
        <v>na</v>
      </c>
      <c r="K331" s="14" t="n">
        <f aca="false">INDEX(HMFPurity!B:B,MATCH(A331,HMFPurity!A:A,0))</f>
        <v>1</v>
      </c>
      <c r="L331" s="15" t="n">
        <f aca="false">INDEX(HMFPurity!F:F,MATCH(A331,HMFPurity!A:A,0))</f>
        <v>2.06</v>
      </c>
      <c r="M331" s="15" t="str">
        <f aca="false">IFERROR(INDEX(LOHHLA!I:I,MATCH($S331,LOHHLA!$B:$B,0)),"na")</f>
        <v>na</v>
      </c>
      <c r="N331" s="14" t="str">
        <f aca="false">IFERROR(INDEX(LOHHLA!J:J,MATCH($S331,LOHHLA!$B:$B,0)),"na")</f>
        <v>na</v>
      </c>
      <c r="O331" s="16" t="n">
        <f aca="false">COUNTIFS(A:A,A331,W:W,0)</f>
        <v>6</v>
      </c>
      <c r="P331" s="16" t="str">
        <f aca="false">INDEX(LilacQC!D:D,MATCH(A331,LilacQC!C:C,0))</f>
        <v>PASS</v>
      </c>
      <c r="Q331" s="16" t="s">
        <v>148</v>
      </c>
      <c r="R331" s="16" t="s">
        <v>200</v>
      </c>
      <c r="S331" s="17" t="str">
        <f aca="false">A331&amp;MID(X331,1,1)</f>
        <v>CRUK0055_SU_T1-R1C</v>
      </c>
      <c r="T331" s="17" t="str">
        <f aca="false">IFERROR(IF(RIGHT(X331,1)="1",INDEX(LOHHLA!C:C,MATCH(S331,LOHHLA!B:B,0)),INDEX(LOHHLA!D:D,MATCH(S331,LOHHLA!B:B,0))),"HOM")</f>
        <v>HOM</v>
      </c>
      <c r="U331" s="17" t="str">
        <f aca="false">IF(T331="HOM","HOM",UPPER(MID(T331,5,1))&amp;"*"&amp;MID(T331,7,2)&amp;":"&amp;MID(T331,10,2))</f>
        <v>HOM</v>
      </c>
      <c r="V331" s="17" t="s">
        <v>201</v>
      </c>
      <c r="W331" s="17" t="n">
        <f aca="false">U331=V331</f>
        <v>0</v>
      </c>
      <c r="X331" s="16" t="s">
        <v>54</v>
      </c>
      <c r="Y331" s="11" t="s">
        <v>201</v>
      </c>
      <c r="Z331" s="11" t="n">
        <v>3045</v>
      </c>
      <c r="AA331" s="11" t="n">
        <v>1908</v>
      </c>
      <c r="AB331" s="11" t="n">
        <v>1137</v>
      </c>
      <c r="AC331" s="11" t="n">
        <v>0</v>
      </c>
      <c r="AD331" s="11" t="n">
        <v>2263</v>
      </c>
      <c r="AE331" s="11" t="n">
        <v>1411</v>
      </c>
      <c r="AF331" s="11" t="n">
        <v>852</v>
      </c>
      <c r="AG331" s="11" t="n">
        <v>0</v>
      </c>
      <c r="AH331" s="11" t="n">
        <v>0</v>
      </c>
      <c r="AI331" s="11" t="n">
        <v>0</v>
      </c>
      <c r="AJ331" s="11" t="n">
        <v>0</v>
      </c>
      <c r="AK331" s="11" t="n">
        <v>0</v>
      </c>
      <c r="AL331" s="15" t="n">
        <v>1.13</v>
      </c>
      <c r="AM331" s="11" t="n">
        <v>0</v>
      </c>
      <c r="AN331" s="11" t="n">
        <v>0</v>
      </c>
      <c r="AO331" s="11" t="n">
        <v>0</v>
      </c>
      <c r="AP331" s="11" t="n">
        <v>0</v>
      </c>
      <c r="AQ331" s="11" t="n">
        <v>0</v>
      </c>
    </row>
    <row r="332" customFormat="false" ht="16" hidden="false" customHeight="false" outlineLevel="0" collapsed="false">
      <c r="A332" s="11" t="s">
        <v>202</v>
      </c>
      <c r="B332" s="11"/>
      <c r="C332" s="11" t="n">
        <f aca="false">AL332&lt;0.5</f>
        <v>0</v>
      </c>
      <c r="D332" s="12" t="n">
        <f aca="false">COUNTIFS(S:S,S332,C:C,1)&gt;0</f>
        <v>0</v>
      </c>
      <c r="E332" s="12" t="n">
        <f aca="false">IFERROR(INDEX(LOHHLA!H:H,MATCH($S332,LOHHLA!$B:$B,0)),"na")</f>
        <v>0</v>
      </c>
      <c r="F332" s="12" t="n">
        <f aca="false">AND(D332&lt;&gt;E332,E332&lt;&gt;"na")</f>
        <v>0</v>
      </c>
      <c r="G332" s="12"/>
      <c r="H332" s="12"/>
      <c r="I332" s="13" t="str">
        <f aca="false">IFERROR(INDEX(LOHHLA!E:E,MATCH($S332,LOHHLA!$B:$B,0)),"na")</f>
        <v>            1.01</v>
      </c>
      <c r="J332" s="13" t="str">
        <f aca="false">IFERROR(INDEX(LOHHLA!F:F,MATCH($S332,LOHHLA!$B:$B,0)),"na")</f>
        <v>            1.53</v>
      </c>
      <c r="K332" s="14" t="n">
        <f aca="false">INDEX(HMFPurity!B:B,MATCH(A332,HMFPurity!A:A,0))</f>
        <v>0.18</v>
      </c>
      <c r="L332" s="15" t="n">
        <f aca="false">INDEX(HMFPurity!F:F,MATCH(A332,HMFPurity!A:A,0))</f>
        <v>4.7508</v>
      </c>
      <c r="M332" s="15" t="n">
        <f aca="false">IFERROR(INDEX(LOHHLA!I:I,MATCH($S332,LOHHLA!$B:$B,0)),"na")</f>
        <v>3.324331932</v>
      </c>
      <c r="N332" s="14" t="n">
        <f aca="false">IFERROR(INDEX(LOHHLA!J:J,MATCH($S332,LOHHLA!$B:$B,0)),"na")</f>
        <v>0.19</v>
      </c>
      <c r="O332" s="16" t="n">
        <f aca="false">COUNTIFS(A:A,A332,W:W,0)</f>
        <v>0</v>
      </c>
      <c r="P332" s="16" t="str">
        <f aca="false">INDEX(LilacQC!D:D,MATCH(A332,LilacQC!C:C,0))</f>
        <v>PASS</v>
      </c>
      <c r="Q332" s="16"/>
      <c r="R332" s="16"/>
      <c r="S332" s="17" t="str">
        <f aca="false">A332&amp;MID(X332,1,1)</f>
        <v>CRUK0056_SU_T1-R1A</v>
      </c>
      <c r="T332" s="17" t="str">
        <f aca="false">IFERROR(IF(RIGHT(X332,1)="1",INDEX(LOHHLA!C:C,MATCH(S332,LOHHLA!B:B,0)),INDEX(LOHHLA!D:D,MATCH(S332,LOHHLA!B:B,0))),"HOM")</f>
        <v>hla_a_01_01_01_01</v>
      </c>
      <c r="U332" s="17" t="str">
        <f aca="false">IF(T332="HOM","HOM",UPPER(MID(T332,5,1))&amp;"*"&amp;MID(T332,7,2)&amp;":"&amp;MID(T332,10,2))</f>
        <v>A*01:01</v>
      </c>
      <c r="V332" s="17" t="s">
        <v>44</v>
      </c>
      <c r="W332" s="17" t="n">
        <f aca="false">U332=V332</f>
        <v>1</v>
      </c>
      <c r="X332" s="16" t="s">
        <v>45</v>
      </c>
      <c r="Y332" s="11" t="s">
        <v>44</v>
      </c>
      <c r="Z332" s="11" t="n">
        <v>3715</v>
      </c>
      <c r="AA332" s="11" t="n">
        <v>2713</v>
      </c>
      <c r="AB332" s="11" t="n">
        <v>1002</v>
      </c>
      <c r="AC332" s="11" t="n">
        <v>0</v>
      </c>
      <c r="AD332" s="11" t="n">
        <v>3507</v>
      </c>
      <c r="AE332" s="11" t="n">
        <v>2478</v>
      </c>
      <c r="AF332" s="11" t="n">
        <v>1029</v>
      </c>
      <c r="AG332" s="11" t="n">
        <v>0</v>
      </c>
      <c r="AH332" s="11" t="n">
        <v>0</v>
      </c>
      <c r="AI332" s="11" t="n">
        <v>0</v>
      </c>
      <c r="AJ332" s="11" t="n">
        <v>0</v>
      </c>
      <c r="AK332" s="11" t="n">
        <v>0</v>
      </c>
      <c r="AL332" s="15" t="n">
        <v>1.65</v>
      </c>
      <c r="AM332" s="11" t="n">
        <v>0</v>
      </c>
      <c r="AN332" s="11" t="n">
        <v>0</v>
      </c>
      <c r="AO332" s="11" t="n">
        <v>0</v>
      </c>
      <c r="AP332" s="11" t="n">
        <v>0</v>
      </c>
      <c r="AQ332" s="11" t="n">
        <v>0</v>
      </c>
    </row>
    <row r="333" customFormat="false" ht="16" hidden="false" customHeight="false" outlineLevel="0" collapsed="false">
      <c r="A333" s="11" t="s">
        <v>202</v>
      </c>
      <c r="B333" s="11"/>
      <c r="C333" s="11" t="n">
        <f aca="false">AL333&lt;0.5</f>
        <v>0</v>
      </c>
      <c r="D333" s="12" t="n">
        <f aca="false">COUNTIFS(S:S,S333,C:C,1)&gt;0</f>
        <v>0</v>
      </c>
      <c r="E333" s="12" t="n">
        <f aca="false">IFERROR(INDEX(LOHHLA!H:H,MATCH($S333,LOHHLA!$B:$B,0)),"na")</f>
        <v>0</v>
      </c>
      <c r="F333" s="12" t="n">
        <f aca="false">AND(D333&lt;&gt;E333,E333&lt;&gt;"na")</f>
        <v>0</v>
      </c>
      <c r="G333" s="12"/>
      <c r="H333" s="12"/>
      <c r="I333" s="13" t="str">
        <f aca="false">IFERROR(INDEX(LOHHLA!E:E,MATCH($S333,LOHHLA!$B:$B,0)),"na")</f>
        <v>            1.01</v>
      </c>
      <c r="J333" s="13" t="str">
        <f aca="false">IFERROR(INDEX(LOHHLA!F:F,MATCH($S333,LOHHLA!$B:$B,0)),"na")</f>
        <v>            1.53</v>
      </c>
      <c r="K333" s="14" t="n">
        <f aca="false">INDEX(HMFPurity!B:B,MATCH(A333,HMFPurity!A:A,0))</f>
        <v>0.18</v>
      </c>
      <c r="L333" s="15" t="n">
        <f aca="false">INDEX(HMFPurity!F:F,MATCH(A333,HMFPurity!A:A,0))</f>
        <v>4.7508</v>
      </c>
      <c r="M333" s="15" t="n">
        <f aca="false">IFERROR(INDEX(LOHHLA!I:I,MATCH($S333,LOHHLA!$B:$B,0)),"na")</f>
        <v>3.324331932</v>
      </c>
      <c r="N333" s="14" t="n">
        <f aca="false">IFERROR(INDEX(LOHHLA!J:J,MATCH($S333,LOHHLA!$B:$B,0)),"na")</f>
        <v>0.19</v>
      </c>
      <c r="O333" s="16" t="n">
        <f aca="false">COUNTIFS(A:A,A333,W:W,0)</f>
        <v>0</v>
      </c>
      <c r="P333" s="16" t="str">
        <f aca="false">INDEX(LilacQC!D:D,MATCH(A333,LilacQC!C:C,0))</f>
        <v>PASS</v>
      </c>
      <c r="Q333" s="16"/>
      <c r="R333" s="16"/>
      <c r="S333" s="17" t="str">
        <f aca="false">A333&amp;MID(X333,1,1)</f>
        <v>CRUK0056_SU_T1-R1A</v>
      </c>
      <c r="T333" s="17" t="str">
        <f aca="false">IFERROR(IF(RIGHT(X333,1)="1",INDEX(LOHHLA!C:C,MATCH(S333,LOHHLA!B:B,0)),INDEX(LOHHLA!D:D,MATCH(S333,LOHHLA!B:B,0))),"HOM")</f>
        <v>hla_a_29_02_01_02</v>
      </c>
      <c r="U333" s="17" t="str">
        <f aca="false">IF(T333="HOM","HOM",UPPER(MID(T333,5,1))&amp;"*"&amp;MID(T333,7,2)&amp;":"&amp;MID(T333,10,2))</f>
        <v>A*29:02</v>
      </c>
      <c r="V333" s="17" t="s">
        <v>46</v>
      </c>
      <c r="W333" s="17" t="n">
        <f aca="false">U333=V333</f>
        <v>1</v>
      </c>
      <c r="X333" s="16" t="s">
        <v>47</v>
      </c>
      <c r="Y333" s="11" t="s">
        <v>46</v>
      </c>
      <c r="Z333" s="11" t="n">
        <v>3011</v>
      </c>
      <c r="AA333" s="11" t="n">
        <v>2138</v>
      </c>
      <c r="AB333" s="11" t="n">
        <v>873</v>
      </c>
      <c r="AC333" s="11" t="n">
        <v>0</v>
      </c>
      <c r="AD333" s="11" t="n">
        <v>3256</v>
      </c>
      <c r="AE333" s="11" t="n">
        <v>2359</v>
      </c>
      <c r="AF333" s="11" t="n">
        <v>897</v>
      </c>
      <c r="AG333" s="11" t="n">
        <v>0</v>
      </c>
      <c r="AH333" s="11" t="n">
        <v>0</v>
      </c>
      <c r="AI333" s="11" t="n">
        <v>0</v>
      </c>
      <c r="AJ333" s="11" t="n">
        <v>0</v>
      </c>
      <c r="AK333" s="11" t="n">
        <v>0</v>
      </c>
      <c r="AL333" s="15" t="n">
        <v>3.3</v>
      </c>
      <c r="AM333" s="11" t="n">
        <v>0</v>
      </c>
      <c r="AN333" s="11" t="n">
        <v>0</v>
      </c>
      <c r="AO333" s="11" t="n">
        <v>0</v>
      </c>
      <c r="AP333" s="11" t="n">
        <v>0</v>
      </c>
      <c r="AQ333" s="11" t="n">
        <v>0</v>
      </c>
    </row>
    <row r="334" customFormat="false" ht="16" hidden="false" customHeight="false" outlineLevel="0" collapsed="false">
      <c r="A334" s="11" t="s">
        <v>202</v>
      </c>
      <c r="B334" s="11"/>
      <c r="C334" s="11" t="n">
        <f aca="false">AL334&lt;0.5</f>
        <v>0</v>
      </c>
      <c r="D334" s="12" t="n">
        <f aca="false">COUNTIFS(S:S,S334,C:C,1)&gt;0</f>
        <v>0</v>
      </c>
      <c r="E334" s="12" t="n">
        <f aca="false">IFERROR(INDEX(LOHHLA!H:H,MATCH($S334,LOHHLA!$B:$B,0)),"na")</f>
        <v>0</v>
      </c>
      <c r="F334" s="12" t="n">
        <f aca="false">AND(D334&lt;&gt;E334,E334&lt;&gt;"na")</f>
        <v>0</v>
      </c>
      <c r="G334" s="12"/>
      <c r="H334" s="12"/>
      <c r="I334" s="13" t="str">
        <f aca="false">IFERROR(INDEX(LOHHLA!E:E,MATCH($S334,LOHHLA!$B:$B,0)),"na")</f>
        <v>            2.20</v>
      </c>
      <c r="J334" s="13" t="str">
        <f aca="false">IFERROR(INDEX(LOHHLA!F:F,MATCH($S334,LOHHLA!$B:$B,0)),"na")</f>
        <v>            1.02</v>
      </c>
      <c r="K334" s="14" t="n">
        <f aca="false">INDEX(HMFPurity!B:B,MATCH(A334,HMFPurity!A:A,0))</f>
        <v>0.18</v>
      </c>
      <c r="L334" s="15" t="n">
        <f aca="false">INDEX(HMFPurity!F:F,MATCH(A334,HMFPurity!A:A,0))</f>
        <v>4.7508</v>
      </c>
      <c r="M334" s="15" t="n">
        <f aca="false">IFERROR(INDEX(LOHHLA!I:I,MATCH($S334,LOHHLA!$B:$B,0)),"na")</f>
        <v>3.324331932</v>
      </c>
      <c r="N334" s="14" t="n">
        <f aca="false">IFERROR(INDEX(LOHHLA!J:J,MATCH($S334,LOHHLA!$B:$B,0)),"na")</f>
        <v>0.19</v>
      </c>
      <c r="O334" s="16" t="n">
        <f aca="false">COUNTIFS(A:A,A334,W:W,0)</f>
        <v>0</v>
      </c>
      <c r="P334" s="16" t="str">
        <f aca="false">INDEX(LilacQC!D:D,MATCH(A334,LilacQC!C:C,0))</f>
        <v>PASS</v>
      </c>
      <c r="Q334" s="16"/>
      <c r="R334" s="16"/>
      <c r="S334" s="17" t="str">
        <f aca="false">A334&amp;MID(X334,1,1)</f>
        <v>CRUK0056_SU_T1-R1B</v>
      </c>
      <c r="T334" s="17" t="str">
        <f aca="false">IFERROR(IF(RIGHT(X334,1)="1",INDEX(LOHHLA!C:C,MATCH(S334,LOHHLA!B:B,0)),INDEX(LOHHLA!D:D,MATCH(S334,LOHHLA!B:B,0))),"HOM")</f>
        <v>hla_b_44_03_01</v>
      </c>
      <c r="U334" s="17" t="str">
        <f aca="false">IF(T334="HOM","HOM",UPPER(MID(T334,5,1))&amp;"*"&amp;MID(T334,7,2)&amp;":"&amp;MID(T334,10,2))</f>
        <v>B*44:03</v>
      </c>
      <c r="V334" s="17" t="s">
        <v>50</v>
      </c>
      <c r="W334" s="17" t="n">
        <f aca="false">U334=V334</f>
        <v>1</v>
      </c>
      <c r="X334" s="16" t="s">
        <v>49</v>
      </c>
      <c r="Y334" s="11" t="s">
        <v>50</v>
      </c>
      <c r="Z334" s="11" t="n">
        <v>3134</v>
      </c>
      <c r="AA334" s="11" t="n">
        <v>1188</v>
      </c>
      <c r="AB334" s="11" t="n">
        <v>1946</v>
      </c>
      <c r="AC334" s="11" t="n">
        <v>0</v>
      </c>
      <c r="AD334" s="11" t="n">
        <v>3342</v>
      </c>
      <c r="AE334" s="11" t="n">
        <v>1306</v>
      </c>
      <c r="AF334" s="11" t="n">
        <v>2036</v>
      </c>
      <c r="AG334" s="11" t="n">
        <v>0</v>
      </c>
      <c r="AH334" s="11" t="n">
        <v>0</v>
      </c>
      <c r="AI334" s="11" t="n">
        <v>0</v>
      </c>
      <c r="AJ334" s="11" t="n">
        <v>0</v>
      </c>
      <c r="AK334" s="11" t="n">
        <v>0</v>
      </c>
      <c r="AL334" s="15" t="n">
        <v>3.3</v>
      </c>
      <c r="AM334" s="11" t="n">
        <v>0</v>
      </c>
      <c r="AN334" s="11" t="n">
        <v>0</v>
      </c>
      <c r="AO334" s="11" t="n">
        <v>0</v>
      </c>
      <c r="AP334" s="11" t="n">
        <v>0</v>
      </c>
      <c r="AQ334" s="11" t="n">
        <v>0</v>
      </c>
    </row>
    <row r="335" customFormat="false" ht="16" hidden="false" customHeight="false" outlineLevel="0" collapsed="false">
      <c r="A335" s="11" t="s">
        <v>202</v>
      </c>
      <c r="B335" s="11"/>
      <c r="C335" s="11" t="n">
        <f aca="false">AL335&lt;0.5</f>
        <v>0</v>
      </c>
      <c r="D335" s="12" t="n">
        <f aca="false">COUNTIFS(S:S,S335,C:C,1)&gt;0</f>
        <v>0</v>
      </c>
      <c r="E335" s="12" t="n">
        <f aca="false">IFERROR(INDEX(LOHHLA!H:H,MATCH($S335,LOHHLA!$B:$B,0)),"na")</f>
        <v>0</v>
      </c>
      <c r="F335" s="12" t="n">
        <f aca="false">AND(D335&lt;&gt;E335,E335&lt;&gt;"na")</f>
        <v>0</v>
      </c>
      <c r="G335" s="12"/>
      <c r="H335" s="12"/>
      <c r="I335" s="13" t="str">
        <f aca="false">IFERROR(INDEX(LOHHLA!E:E,MATCH($S335,LOHHLA!$B:$B,0)),"na")</f>
        <v>            2.20</v>
      </c>
      <c r="J335" s="13" t="str">
        <f aca="false">IFERROR(INDEX(LOHHLA!F:F,MATCH($S335,LOHHLA!$B:$B,0)),"na")</f>
        <v>            1.02</v>
      </c>
      <c r="K335" s="14" t="n">
        <f aca="false">INDEX(HMFPurity!B:B,MATCH(A335,HMFPurity!A:A,0))</f>
        <v>0.18</v>
      </c>
      <c r="L335" s="15" t="n">
        <f aca="false">INDEX(HMFPurity!F:F,MATCH(A335,HMFPurity!A:A,0))</f>
        <v>4.7508</v>
      </c>
      <c r="M335" s="15" t="n">
        <f aca="false">IFERROR(INDEX(LOHHLA!I:I,MATCH($S335,LOHHLA!$B:$B,0)),"na")</f>
        <v>3.324331932</v>
      </c>
      <c r="N335" s="14" t="n">
        <f aca="false">IFERROR(INDEX(LOHHLA!J:J,MATCH($S335,LOHHLA!$B:$B,0)),"na")</f>
        <v>0.19</v>
      </c>
      <c r="O335" s="16" t="n">
        <f aca="false">COUNTIFS(A:A,A335,W:W,0)</f>
        <v>0</v>
      </c>
      <c r="P335" s="16" t="str">
        <f aca="false">INDEX(LilacQC!D:D,MATCH(A335,LilacQC!C:C,0))</f>
        <v>PASS</v>
      </c>
      <c r="Q335" s="16"/>
      <c r="R335" s="16"/>
      <c r="S335" s="17" t="str">
        <f aca="false">A335&amp;MID(X335,1,1)</f>
        <v>CRUK0056_SU_T1-R1B</v>
      </c>
      <c r="T335" s="17" t="str">
        <f aca="false">IFERROR(IF(RIGHT(X335,1)="1",INDEX(LOHHLA!C:C,MATCH(S335,LOHHLA!B:B,0)),INDEX(LOHHLA!D:D,MATCH(S335,LOHHLA!B:B,0))),"HOM")</f>
        <v>hla_b_57_01_01</v>
      </c>
      <c r="U335" s="17" t="str">
        <f aca="false">IF(T335="HOM","HOM",UPPER(MID(T335,5,1))&amp;"*"&amp;MID(T335,7,2)&amp;":"&amp;MID(T335,10,2))</f>
        <v>B*57:01</v>
      </c>
      <c r="V335" s="17" t="s">
        <v>83</v>
      </c>
      <c r="W335" s="17" t="n">
        <f aca="false">U335=V335</f>
        <v>1</v>
      </c>
      <c r="X335" s="16" t="s">
        <v>51</v>
      </c>
      <c r="Y335" s="11" t="s">
        <v>83</v>
      </c>
      <c r="Z335" s="11" t="n">
        <v>3001</v>
      </c>
      <c r="AA335" s="11" t="n">
        <v>1012</v>
      </c>
      <c r="AB335" s="11" t="n">
        <v>1989</v>
      </c>
      <c r="AC335" s="11" t="n">
        <v>0</v>
      </c>
      <c r="AD335" s="11" t="n">
        <v>3103</v>
      </c>
      <c r="AE335" s="11" t="n">
        <v>1023</v>
      </c>
      <c r="AF335" s="11" t="n">
        <v>2080</v>
      </c>
      <c r="AG335" s="11" t="n">
        <v>0</v>
      </c>
      <c r="AH335" s="11" t="n">
        <v>0</v>
      </c>
      <c r="AI335" s="11" t="n">
        <v>0</v>
      </c>
      <c r="AJ335" s="11" t="n">
        <v>0</v>
      </c>
      <c r="AK335" s="11" t="n">
        <v>0</v>
      </c>
      <c r="AL335" s="15" t="n">
        <v>1.65</v>
      </c>
      <c r="AM335" s="11" t="n">
        <v>0</v>
      </c>
      <c r="AN335" s="11" t="n">
        <v>0</v>
      </c>
      <c r="AO335" s="11" t="n">
        <v>0</v>
      </c>
      <c r="AP335" s="11" t="n">
        <v>0</v>
      </c>
      <c r="AQ335" s="11" t="n">
        <v>0</v>
      </c>
    </row>
    <row r="336" customFormat="false" ht="16" hidden="false" customHeight="false" outlineLevel="0" collapsed="false">
      <c r="A336" s="11" t="s">
        <v>202</v>
      </c>
      <c r="B336" s="11"/>
      <c r="C336" s="11" t="n">
        <f aca="false">AL336&lt;0.5</f>
        <v>0</v>
      </c>
      <c r="D336" s="12" t="n">
        <f aca="false">COUNTIFS(S:S,S336,C:C,1)&gt;0</f>
        <v>0</v>
      </c>
      <c r="E336" s="12" t="n">
        <f aca="false">IFERROR(INDEX(LOHHLA!H:H,MATCH($S336,LOHHLA!$B:$B,0)),"na")</f>
        <v>0</v>
      </c>
      <c r="F336" s="12" t="n">
        <f aca="false">AND(D336&lt;&gt;E336,E336&lt;&gt;"na")</f>
        <v>0</v>
      </c>
      <c r="G336" s="12"/>
      <c r="H336" s="12"/>
      <c r="I336" s="13" t="str">
        <f aca="false">IFERROR(INDEX(LOHHLA!E:E,MATCH($S336,LOHHLA!$B:$B,0)),"na")</f>
        <v>            0.85</v>
      </c>
      <c r="J336" s="13" t="str">
        <f aca="false">IFERROR(INDEX(LOHHLA!F:F,MATCH($S336,LOHHLA!$B:$B,0)),"na")</f>
        <v>            2.10</v>
      </c>
      <c r="K336" s="14" t="n">
        <f aca="false">INDEX(HMFPurity!B:B,MATCH(A336,HMFPurity!A:A,0))</f>
        <v>0.18</v>
      </c>
      <c r="L336" s="15" t="n">
        <f aca="false">INDEX(HMFPurity!F:F,MATCH(A336,HMFPurity!A:A,0))</f>
        <v>4.7508</v>
      </c>
      <c r="M336" s="15" t="n">
        <f aca="false">IFERROR(INDEX(LOHHLA!I:I,MATCH($S336,LOHHLA!$B:$B,0)),"na")</f>
        <v>3.324331932</v>
      </c>
      <c r="N336" s="14" t="n">
        <f aca="false">IFERROR(INDEX(LOHHLA!J:J,MATCH($S336,LOHHLA!$B:$B,0)),"na")</f>
        <v>0.19</v>
      </c>
      <c r="O336" s="16" t="n">
        <f aca="false">COUNTIFS(A:A,A336,W:W,0)</f>
        <v>0</v>
      </c>
      <c r="P336" s="16" t="str">
        <f aca="false">INDEX(LilacQC!D:D,MATCH(A336,LilacQC!C:C,0))</f>
        <v>PASS</v>
      </c>
      <c r="Q336" s="16"/>
      <c r="R336" s="16"/>
      <c r="S336" s="17" t="str">
        <f aca="false">A336&amp;MID(X336,1,1)</f>
        <v>CRUK0056_SU_T1-R1C</v>
      </c>
      <c r="T336" s="17" t="str">
        <f aca="false">IFERROR(IF(RIGHT(X336,1)="1",INDEX(LOHHLA!C:C,MATCH(S336,LOHHLA!B:B,0)),INDEX(LOHHLA!D:D,MATCH(S336,LOHHLA!B:B,0))),"HOM")</f>
        <v>hla_c_06_02_03</v>
      </c>
      <c r="U336" s="17" t="str">
        <f aca="false">IF(T336="HOM","HOM",UPPER(MID(T336,5,1))&amp;"*"&amp;MID(T336,7,2)&amp;":"&amp;MID(T336,10,2))</f>
        <v>C*06:02</v>
      </c>
      <c r="V336" s="17" t="s">
        <v>84</v>
      </c>
      <c r="W336" s="17" t="n">
        <f aca="false">U336=V336</f>
        <v>1</v>
      </c>
      <c r="X336" s="16" t="s">
        <v>52</v>
      </c>
      <c r="Y336" s="11" t="s">
        <v>84</v>
      </c>
      <c r="Z336" s="11" t="n">
        <v>3036</v>
      </c>
      <c r="AA336" s="11" t="n">
        <v>1045</v>
      </c>
      <c r="AB336" s="11" t="n">
        <v>1991</v>
      </c>
      <c r="AC336" s="11" t="n">
        <v>0</v>
      </c>
      <c r="AD336" s="11" t="n">
        <v>2977</v>
      </c>
      <c r="AE336" s="11" t="n">
        <v>990</v>
      </c>
      <c r="AF336" s="11" t="n">
        <v>1987</v>
      </c>
      <c r="AG336" s="11" t="n">
        <v>0</v>
      </c>
      <c r="AH336" s="11" t="n">
        <v>0</v>
      </c>
      <c r="AI336" s="11" t="n">
        <v>0</v>
      </c>
      <c r="AJ336" s="11" t="n">
        <v>0</v>
      </c>
      <c r="AK336" s="11" t="n">
        <v>0</v>
      </c>
      <c r="AL336" s="15" t="n">
        <v>1.65</v>
      </c>
      <c r="AM336" s="11" t="n">
        <v>0</v>
      </c>
      <c r="AN336" s="11" t="n">
        <v>0</v>
      </c>
      <c r="AO336" s="11" t="n">
        <v>0</v>
      </c>
      <c r="AP336" s="11" t="n">
        <v>0</v>
      </c>
      <c r="AQ336" s="11" t="n">
        <v>0</v>
      </c>
    </row>
    <row r="337" customFormat="false" ht="16" hidden="false" customHeight="false" outlineLevel="0" collapsed="false">
      <c r="A337" s="11" t="s">
        <v>202</v>
      </c>
      <c r="B337" s="11"/>
      <c r="C337" s="11" t="n">
        <f aca="false">AL337&lt;0.5</f>
        <v>0</v>
      </c>
      <c r="D337" s="12" t="n">
        <f aca="false">COUNTIFS(S:S,S337,C:C,1)&gt;0</f>
        <v>0</v>
      </c>
      <c r="E337" s="12" t="n">
        <f aca="false">IFERROR(INDEX(LOHHLA!H:H,MATCH($S337,LOHHLA!$B:$B,0)),"na")</f>
        <v>0</v>
      </c>
      <c r="F337" s="12" t="n">
        <f aca="false">AND(D337&lt;&gt;E337,E337&lt;&gt;"na")</f>
        <v>0</v>
      </c>
      <c r="G337" s="12"/>
      <c r="H337" s="12"/>
      <c r="I337" s="13" t="str">
        <f aca="false">IFERROR(INDEX(LOHHLA!E:E,MATCH($S337,LOHHLA!$B:$B,0)),"na")</f>
        <v>            0.85</v>
      </c>
      <c r="J337" s="13" t="str">
        <f aca="false">IFERROR(INDEX(LOHHLA!F:F,MATCH($S337,LOHHLA!$B:$B,0)),"na")</f>
        <v>            2.10</v>
      </c>
      <c r="K337" s="14" t="n">
        <f aca="false">INDEX(HMFPurity!B:B,MATCH(A337,HMFPurity!A:A,0))</f>
        <v>0.18</v>
      </c>
      <c r="L337" s="15" t="n">
        <f aca="false">INDEX(HMFPurity!F:F,MATCH(A337,HMFPurity!A:A,0))</f>
        <v>4.7508</v>
      </c>
      <c r="M337" s="15" t="n">
        <f aca="false">IFERROR(INDEX(LOHHLA!I:I,MATCH($S337,LOHHLA!$B:$B,0)),"na")</f>
        <v>3.324331932</v>
      </c>
      <c r="N337" s="14" t="n">
        <f aca="false">IFERROR(INDEX(LOHHLA!J:J,MATCH($S337,LOHHLA!$B:$B,0)),"na")</f>
        <v>0.19</v>
      </c>
      <c r="O337" s="16" t="n">
        <f aca="false">COUNTIFS(A:A,A337,W:W,0)</f>
        <v>0</v>
      </c>
      <c r="P337" s="16" t="str">
        <f aca="false">INDEX(LilacQC!D:D,MATCH(A337,LilacQC!C:C,0))</f>
        <v>PASS</v>
      </c>
      <c r="Q337" s="16"/>
      <c r="R337" s="16"/>
      <c r="S337" s="17" t="str">
        <f aca="false">A337&amp;MID(X337,1,1)</f>
        <v>CRUK0056_SU_T1-R1C</v>
      </c>
      <c r="T337" s="17" t="str">
        <f aca="false">IFERROR(IF(RIGHT(X337,1)="1",INDEX(LOHHLA!C:C,MATCH(S337,LOHHLA!B:B,0)),INDEX(LOHHLA!D:D,MATCH(S337,LOHHLA!B:B,0))),"HOM")</f>
        <v>hla_c_16_01_01</v>
      </c>
      <c r="U337" s="17" t="str">
        <f aca="false">IF(T337="HOM","HOM",UPPER(MID(T337,5,1))&amp;"*"&amp;MID(T337,7,2)&amp;":"&amp;MID(T337,10,2))</f>
        <v>C*16:01</v>
      </c>
      <c r="V337" s="17" t="s">
        <v>53</v>
      </c>
      <c r="W337" s="17" t="n">
        <f aca="false">U337=V337</f>
        <v>1</v>
      </c>
      <c r="X337" s="16" t="s">
        <v>54</v>
      </c>
      <c r="Y337" s="11" t="s">
        <v>53</v>
      </c>
      <c r="Z337" s="11" t="n">
        <v>3119</v>
      </c>
      <c r="AA337" s="11" t="n">
        <v>1123</v>
      </c>
      <c r="AB337" s="11" t="n">
        <v>1996</v>
      </c>
      <c r="AC337" s="11" t="n">
        <v>0</v>
      </c>
      <c r="AD337" s="11" t="n">
        <v>3139</v>
      </c>
      <c r="AE337" s="11" t="n">
        <v>1147</v>
      </c>
      <c r="AF337" s="11" t="n">
        <v>1992</v>
      </c>
      <c r="AG337" s="11" t="n">
        <v>0</v>
      </c>
      <c r="AH337" s="11" t="n">
        <v>0</v>
      </c>
      <c r="AI337" s="11" t="n">
        <v>0</v>
      </c>
      <c r="AJ337" s="11" t="n">
        <v>0</v>
      </c>
      <c r="AK337" s="11" t="n">
        <v>0</v>
      </c>
      <c r="AL337" s="15" t="n">
        <v>3.3</v>
      </c>
      <c r="AM337" s="11" t="n">
        <v>0</v>
      </c>
      <c r="AN337" s="11" t="n">
        <v>0</v>
      </c>
      <c r="AO337" s="11" t="n">
        <v>0</v>
      </c>
      <c r="AP337" s="11" t="n">
        <v>0</v>
      </c>
      <c r="AQ337" s="11" t="n">
        <v>0</v>
      </c>
    </row>
    <row r="338" customFormat="false" ht="16" hidden="false" customHeight="false" outlineLevel="0" collapsed="false">
      <c r="A338" s="11" t="s">
        <v>203</v>
      </c>
      <c r="B338" s="11"/>
      <c r="C338" s="11" t="n">
        <f aca="false">AL338&lt;0.5</f>
        <v>0</v>
      </c>
      <c r="D338" s="12" t="n">
        <f aca="false">COUNTIFS(S:S,S338,C:C,1)&gt;0</f>
        <v>0</v>
      </c>
      <c r="E338" s="12" t="n">
        <f aca="false">IFERROR(INDEX(LOHHLA!H:H,MATCH($S338,LOHHLA!$B:$B,0)),"na")</f>
        <v>0</v>
      </c>
      <c r="F338" s="12" t="n">
        <f aca="false">AND(D338&lt;&gt;E338,E338&lt;&gt;"na")</f>
        <v>0</v>
      </c>
      <c r="G338" s="12"/>
      <c r="H338" s="12"/>
      <c r="I338" s="13" t="str">
        <f aca="false">IFERROR(INDEX(LOHHLA!E:E,MATCH($S338,LOHHLA!$B:$B,0)),"na")</f>
        <v>            1.00</v>
      </c>
      <c r="J338" s="13" t="str">
        <f aca="false">IFERROR(INDEX(LOHHLA!F:F,MATCH($S338,LOHHLA!$B:$B,0)),"na")</f>
        <v>            4.25</v>
      </c>
      <c r="K338" s="14" t="n">
        <f aca="false">INDEX(HMFPurity!B:B,MATCH(A338,HMFPurity!A:A,0))</f>
        <v>0.24</v>
      </c>
      <c r="L338" s="15" t="n">
        <f aca="false">INDEX(HMFPurity!F:F,MATCH(A338,HMFPurity!A:A,0))</f>
        <v>3.7109</v>
      </c>
      <c r="M338" s="15" t="n">
        <f aca="false">IFERROR(INDEX(LOHHLA!I:I,MATCH($S338,LOHHLA!$B:$B,0)),"na")</f>
        <v>3.82833502</v>
      </c>
      <c r="N338" s="14" t="n">
        <f aca="false">IFERROR(INDEX(LOHHLA!J:J,MATCH($S338,LOHHLA!$B:$B,0)),"na")</f>
        <v>0.23</v>
      </c>
      <c r="O338" s="16" t="n">
        <f aca="false">COUNTIFS(A:A,A338,W:W,0)</f>
        <v>2</v>
      </c>
      <c r="P338" s="16" t="str">
        <f aca="false">INDEX(LilacQC!D:D,MATCH(A338,LilacQC!C:C,0))</f>
        <v>PASS</v>
      </c>
      <c r="Q338" s="16"/>
      <c r="R338" s="16"/>
      <c r="S338" s="17" t="str">
        <f aca="false">A338&amp;MID(X338,1,1)</f>
        <v>CRUK0057_SU_T1-R1A</v>
      </c>
      <c r="T338" s="17" t="str">
        <f aca="false">IFERROR(IF(RIGHT(X338,1)="1",INDEX(LOHHLA!C:C,MATCH(S338,LOHHLA!B:B,0)),INDEX(LOHHLA!D:D,MATCH(S338,LOHHLA!B:B,0))),"HOM")</f>
        <v>hla_a_25_01_01</v>
      </c>
      <c r="U338" s="17" t="str">
        <f aca="false">IF(T338="HOM","HOM",UPPER(MID(T338,5,1))&amp;"*"&amp;MID(T338,7,2)&amp;":"&amp;MID(T338,10,2))</f>
        <v>A*25:01</v>
      </c>
      <c r="V338" s="17" t="s">
        <v>105</v>
      </c>
      <c r="W338" s="17" t="n">
        <f aca="false">U338=V338</f>
        <v>1</v>
      </c>
      <c r="X338" s="16" t="s">
        <v>45</v>
      </c>
      <c r="Y338" s="11" t="s">
        <v>105</v>
      </c>
      <c r="Z338" s="11" t="n">
        <v>1852</v>
      </c>
      <c r="AA338" s="11" t="n">
        <v>1251</v>
      </c>
      <c r="AB338" s="11" t="n">
        <v>601</v>
      </c>
      <c r="AC338" s="11" t="n">
        <v>0</v>
      </c>
      <c r="AD338" s="11" t="n">
        <v>1515</v>
      </c>
      <c r="AE338" s="11" t="n">
        <v>956</v>
      </c>
      <c r="AF338" s="11" t="n">
        <v>559</v>
      </c>
      <c r="AG338" s="11" t="n">
        <v>0</v>
      </c>
      <c r="AH338" s="11" t="n">
        <v>0</v>
      </c>
      <c r="AI338" s="11" t="n">
        <v>0</v>
      </c>
      <c r="AJ338" s="11" t="n">
        <v>0</v>
      </c>
      <c r="AK338" s="11" t="n">
        <v>0</v>
      </c>
      <c r="AL338" s="15" t="n">
        <v>2.44</v>
      </c>
      <c r="AM338" s="11" t="n">
        <v>0</v>
      </c>
      <c r="AN338" s="11" t="n">
        <v>0</v>
      </c>
      <c r="AO338" s="11" t="n">
        <v>0</v>
      </c>
      <c r="AP338" s="11" t="n">
        <v>0</v>
      </c>
      <c r="AQ338" s="11" t="n">
        <v>0</v>
      </c>
    </row>
    <row r="339" customFormat="false" ht="16" hidden="false" customHeight="false" outlineLevel="0" collapsed="false">
      <c r="A339" s="11" t="s">
        <v>203</v>
      </c>
      <c r="B339" s="11"/>
      <c r="C339" s="11" t="n">
        <f aca="false">AL339&lt;0.5</f>
        <v>0</v>
      </c>
      <c r="D339" s="12" t="n">
        <f aca="false">COUNTIFS(S:S,S339,C:C,1)&gt;0</f>
        <v>0</v>
      </c>
      <c r="E339" s="12" t="n">
        <f aca="false">IFERROR(INDEX(LOHHLA!H:H,MATCH($S339,LOHHLA!$B:$B,0)),"na")</f>
        <v>0</v>
      </c>
      <c r="F339" s="12" t="n">
        <f aca="false">AND(D339&lt;&gt;E339,E339&lt;&gt;"na")</f>
        <v>0</v>
      </c>
      <c r="G339" s="12"/>
      <c r="H339" s="12"/>
      <c r="I339" s="13" t="str">
        <f aca="false">IFERROR(INDEX(LOHHLA!E:E,MATCH($S339,LOHHLA!$B:$B,0)),"na")</f>
        <v>            1.00</v>
      </c>
      <c r="J339" s="13" t="str">
        <f aca="false">IFERROR(INDEX(LOHHLA!F:F,MATCH($S339,LOHHLA!$B:$B,0)),"na")</f>
        <v>            4.25</v>
      </c>
      <c r="K339" s="14" t="n">
        <f aca="false">INDEX(HMFPurity!B:B,MATCH(A339,HMFPurity!A:A,0))</f>
        <v>0.24</v>
      </c>
      <c r="L339" s="15" t="n">
        <f aca="false">INDEX(HMFPurity!F:F,MATCH(A339,HMFPurity!A:A,0))</f>
        <v>3.7109</v>
      </c>
      <c r="M339" s="15" t="n">
        <f aca="false">IFERROR(INDEX(LOHHLA!I:I,MATCH($S339,LOHHLA!$B:$B,0)),"na")</f>
        <v>3.82833502</v>
      </c>
      <c r="N339" s="14" t="n">
        <f aca="false">IFERROR(INDEX(LOHHLA!J:J,MATCH($S339,LOHHLA!$B:$B,0)),"na")</f>
        <v>0.23</v>
      </c>
      <c r="O339" s="16" t="n">
        <f aca="false">COUNTIFS(A:A,A339,W:W,0)</f>
        <v>2</v>
      </c>
      <c r="P339" s="16" t="str">
        <f aca="false">INDEX(LilacQC!D:D,MATCH(A339,LilacQC!C:C,0))</f>
        <v>PASS</v>
      </c>
      <c r="Q339" s="16"/>
      <c r="R339" s="16"/>
      <c r="S339" s="17" t="str">
        <f aca="false">A339&amp;MID(X339,1,1)</f>
        <v>CRUK0057_SU_T1-R1A</v>
      </c>
      <c r="T339" s="17" t="str">
        <f aca="false">IFERROR(IF(RIGHT(X339,1)="1",INDEX(LOHHLA!C:C,MATCH(S339,LOHHLA!B:B,0)),INDEX(LOHHLA!D:D,MATCH(S339,LOHHLA!B:B,0))),"HOM")</f>
        <v>hla_a_30_02_01</v>
      </c>
      <c r="U339" s="17" t="str">
        <f aca="false">IF(T339="HOM","HOM",UPPER(MID(T339,5,1))&amp;"*"&amp;MID(T339,7,2)&amp;":"&amp;MID(T339,10,2))</f>
        <v>A*30:02</v>
      </c>
      <c r="V339" s="17" t="s">
        <v>155</v>
      </c>
      <c r="W339" s="17" t="n">
        <f aca="false">U339=V339</f>
        <v>1</v>
      </c>
      <c r="X339" s="16" t="s">
        <v>47</v>
      </c>
      <c r="Y339" s="11" t="s">
        <v>155</v>
      </c>
      <c r="Z339" s="11" t="n">
        <v>2527</v>
      </c>
      <c r="AA339" s="11" t="n">
        <v>1795</v>
      </c>
      <c r="AB339" s="11" t="n">
        <v>732</v>
      </c>
      <c r="AC339" s="11" t="n">
        <v>0</v>
      </c>
      <c r="AD339" s="11" t="n">
        <v>2482</v>
      </c>
      <c r="AE339" s="11" t="n">
        <v>1752</v>
      </c>
      <c r="AF339" s="11" t="n">
        <v>730</v>
      </c>
      <c r="AG339" s="11" t="n">
        <v>0</v>
      </c>
      <c r="AH339" s="11" t="n">
        <v>0</v>
      </c>
      <c r="AI339" s="11" t="n">
        <v>0</v>
      </c>
      <c r="AJ339" s="11" t="n">
        <v>0</v>
      </c>
      <c r="AK339" s="11" t="n">
        <v>0</v>
      </c>
      <c r="AL339" s="15" t="n">
        <v>4.61</v>
      </c>
      <c r="AM339" s="11" t="n">
        <v>0</v>
      </c>
      <c r="AN339" s="11" t="n">
        <v>0</v>
      </c>
      <c r="AO339" s="11" t="n">
        <v>0</v>
      </c>
      <c r="AP339" s="11" t="n">
        <v>0</v>
      </c>
      <c r="AQ339" s="11" t="n">
        <v>0</v>
      </c>
    </row>
    <row r="340" customFormat="false" ht="16" hidden="false" customHeight="false" outlineLevel="0" collapsed="false">
      <c r="A340" s="11" t="s">
        <v>203</v>
      </c>
      <c r="B340" s="11"/>
      <c r="C340" s="11" t="n">
        <f aca="false">AL340&lt;0.5</f>
        <v>0</v>
      </c>
      <c r="D340" s="12" t="n">
        <f aca="false">COUNTIFS(S:S,S340,C:C,1)&gt;0</f>
        <v>0</v>
      </c>
      <c r="E340" s="12" t="n">
        <f aca="false">IFERROR(INDEX(LOHHLA!H:H,MATCH($S340,LOHHLA!$B:$B,0)),"na")</f>
        <v>0</v>
      </c>
      <c r="F340" s="12" t="n">
        <f aca="false">AND(D340&lt;&gt;E340,E340&lt;&gt;"na")</f>
        <v>0</v>
      </c>
      <c r="G340" s="12"/>
      <c r="H340" s="12"/>
      <c r="I340" s="13" t="str">
        <f aca="false">IFERROR(INDEX(LOHHLA!E:E,MATCH($S340,LOHHLA!$B:$B,0)),"na")</f>
        <v>            2.36</v>
      </c>
      <c r="J340" s="13" t="str">
        <f aca="false">IFERROR(INDEX(LOHHLA!F:F,MATCH($S340,LOHHLA!$B:$B,0)),"na")</f>
        <v>            0.66</v>
      </c>
      <c r="K340" s="14" t="n">
        <f aca="false">INDEX(HMFPurity!B:B,MATCH(A340,HMFPurity!A:A,0))</f>
        <v>0.24</v>
      </c>
      <c r="L340" s="15" t="n">
        <f aca="false">INDEX(HMFPurity!F:F,MATCH(A340,HMFPurity!A:A,0))</f>
        <v>3.7109</v>
      </c>
      <c r="M340" s="15" t="n">
        <f aca="false">IFERROR(INDEX(LOHHLA!I:I,MATCH($S340,LOHHLA!$B:$B,0)),"na")</f>
        <v>3.82833502</v>
      </c>
      <c r="N340" s="14" t="n">
        <f aca="false">IFERROR(INDEX(LOHHLA!J:J,MATCH($S340,LOHHLA!$B:$B,0)),"na")</f>
        <v>0.23</v>
      </c>
      <c r="O340" s="16" t="n">
        <f aca="false">COUNTIFS(A:A,A340,W:W,0)</f>
        <v>2</v>
      </c>
      <c r="P340" s="16" t="str">
        <f aca="false">INDEX(LilacQC!D:D,MATCH(A340,LilacQC!C:C,0))</f>
        <v>PASS</v>
      </c>
      <c r="Q340" s="16" t="s">
        <v>148</v>
      </c>
      <c r="R340" s="16" t="s">
        <v>204</v>
      </c>
      <c r="S340" s="17" t="str">
        <f aca="false">A340&amp;MID(X340,1,1)</f>
        <v>CRUK0057_SU_T1-R1B</v>
      </c>
      <c r="T340" s="17" t="str">
        <f aca="false">IFERROR(IF(RIGHT(X340,1)="1",INDEX(LOHHLA!C:C,MATCH(S340,LOHHLA!B:B,0)),INDEX(LOHHLA!D:D,MATCH(S340,LOHHLA!B:B,0))),"HOM")</f>
        <v>hla_b_18_01_01_01</v>
      </c>
      <c r="U340" s="17" t="str">
        <f aca="false">IF(T340="HOM","HOM",UPPER(MID(T340,5,1))&amp;"*"&amp;MID(T340,7,2)&amp;":"&amp;MID(T340,10,2))</f>
        <v>B*18:01</v>
      </c>
      <c r="V340" s="17" t="s">
        <v>48</v>
      </c>
      <c r="W340" s="17" t="n">
        <f aca="false">U340=V340</f>
        <v>0</v>
      </c>
      <c r="X340" s="16" t="s">
        <v>49</v>
      </c>
      <c r="Y340" s="11" t="s">
        <v>127</v>
      </c>
      <c r="Z340" s="11" t="n">
        <v>1757</v>
      </c>
      <c r="AA340" s="11" t="n">
        <v>1571</v>
      </c>
      <c r="AB340" s="11" t="n">
        <v>186</v>
      </c>
      <c r="AC340" s="11" t="n">
        <v>0</v>
      </c>
      <c r="AD340" s="11" t="n">
        <v>3207</v>
      </c>
      <c r="AE340" s="11" t="n">
        <v>2822</v>
      </c>
      <c r="AF340" s="11" t="n">
        <v>385</v>
      </c>
      <c r="AG340" s="11" t="n">
        <v>0</v>
      </c>
      <c r="AH340" s="11" t="n">
        <v>0</v>
      </c>
      <c r="AI340" s="11" t="n">
        <v>0</v>
      </c>
      <c r="AJ340" s="11" t="n">
        <v>0</v>
      </c>
      <c r="AK340" s="11" t="n">
        <v>0</v>
      </c>
      <c r="AL340" s="15" t="n">
        <v>4.61</v>
      </c>
      <c r="AM340" s="11" t="n">
        <v>0</v>
      </c>
      <c r="AN340" s="11" t="n">
        <v>0</v>
      </c>
      <c r="AO340" s="11" t="n">
        <v>0</v>
      </c>
      <c r="AP340" s="11" t="n">
        <v>0</v>
      </c>
      <c r="AQ340" s="11" t="n">
        <v>0</v>
      </c>
    </row>
    <row r="341" customFormat="false" ht="16" hidden="false" customHeight="false" outlineLevel="0" collapsed="false">
      <c r="A341" s="11" t="s">
        <v>203</v>
      </c>
      <c r="B341" s="11"/>
      <c r="C341" s="11" t="n">
        <f aca="false">AL341&lt;0.5</f>
        <v>0</v>
      </c>
      <c r="D341" s="12" t="n">
        <f aca="false">COUNTIFS(S:S,S341,C:C,1)&gt;0</f>
        <v>0</v>
      </c>
      <c r="E341" s="12" t="n">
        <f aca="false">IFERROR(INDEX(LOHHLA!H:H,MATCH($S341,LOHHLA!$B:$B,0)),"na")</f>
        <v>0</v>
      </c>
      <c r="F341" s="12" t="n">
        <f aca="false">AND(D341&lt;&gt;E341,E341&lt;&gt;"na")</f>
        <v>0</v>
      </c>
      <c r="G341" s="12"/>
      <c r="H341" s="12"/>
      <c r="I341" s="13" t="str">
        <f aca="false">IFERROR(INDEX(LOHHLA!E:E,MATCH($S341,LOHHLA!$B:$B,0)),"na")</f>
        <v>            2.36</v>
      </c>
      <c r="J341" s="13" t="str">
        <f aca="false">IFERROR(INDEX(LOHHLA!F:F,MATCH($S341,LOHHLA!$B:$B,0)),"na")</f>
        <v>            0.66</v>
      </c>
      <c r="K341" s="14" t="n">
        <f aca="false">INDEX(HMFPurity!B:B,MATCH(A341,HMFPurity!A:A,0))</f>
        <v>0.24</v>
      </c>
      <c r="L341" s="15" t="n">
        <f aca="false">INDEX(HMFPurity!F:F,MATCH(A341,HMFPurity!A:A,0))</f>
        <v>3.7109</v>
      </c>
      <c r="M341" s="15" t="n">
        <f aca="false">IFERROR(INDEX(LOHHLA!I:I,MATCH($S341,LOHHLA!$B:$B,0)),"na")</f>
        <v>3.82833502</v>
      </c>
      <c r="N341" s="14" t="n">
        <f aca="false">IFERROR(INDEX(LOHHLA!J:J,MATCH($S341,LOHHLA!$B:$B,0)),"na")</f>
        <v>0.23</v>
      </c>
      <c r="O341" s="16" t="n">
        <f aca="false">COUNTIFS(A:A,A341,W:W,0)</f>
        <v>2</v>
      </c>
      <c r="P341" s="16" t="str">
        <f aca="false">INDEX(LilacQC!D:D,MATCH(A341,LilacQC!C:C,0))</f>
        <v>PASS</v>
      </c>
      <c r="Q341" s="16" t="s">
        <v>148</v>
      </c>
      <c r="R341" s="16" t="s">
        <v>204</v>
      </c>
      <c r="S341" s="17" t="str">
        <f aca="false">A341&amp;MID(X341,1,1)</f>
        <v>CRUK0057_SU_T1-R1B</v>
      </c>
      <c r="T341" s="17" t="str">
        <f aca="false">IFERROR(IF(RIGHT(X341,1)="1",INDEX(LOHHLA!C:C,MATCH(S341,LOHHLA!B:B,0)),INDEX(LOHHLA!D:D,MATCH(S341,LOHHLA!B:B,0))),"HOM")</f>
        <v>hla_b_18_01_01_02</v>
      </c>
      <c r="U341" s="17" t="str">
        <f aca="false">IF(T341="HOM","HOM",UPPER(MID(T341,5,1))&amp;"*"&amp;MID(T341,7,2)&amp;":"&amp;MID(T341,10,2))</f>
        <v>B*18:01</v>
      </c>
      <c r="V341" s="17" t="s">
        <v>48</v>
      </c>
      <c r="W341" s="17" t="n">
        <f aca="false">U341=V341</f>
        <v>0</v>
      </c>
      <c r="X341" s="16" t="s">
        <v>51</v>
      </c>
      <c r="Y341" s="11" t="s">
        <v>127</v>
      </c>
      <c r="Z341" s="11" t="n">
        <v>1757</v>
      </c>
      <c r="AA341" s="11" t="n">
        <v>1571</v>
      </c>
      <c r="AB341" s="11" t="n">
        <v>186</v>
      </c>
      <c r="AC341" s="11" t="n">
        <v>0</v>
      </c>
      <c r="AD341" s="11" t="n">
        <v>3207</v>
      </c>
      <c r="AE341" s="11" t="n">
        <v>2822</v>
      </c>
      <c r="AF341" s="11" t="n">
        <v>385</v>
      </c>
      <c r="AG341" s="11" t="n">
        <v>0</v>
      </c>
      <c r="AH341" s="11" t="n">
        <v>0</v>
      </c>
      <c r="AI341" s="11" t="n">
        <v>0</v>
      </c>
      <c r="AJ341" s="11" t="n">
        <v>0</v>
      </c>
      <c r="AK341" s="11" t="n">
        <v>0</v>
      </c>
      <c r="AL341" s="15" t="n">
        <v>2.44</v>
      </c>
      <c r="AM341" s="11" t="n">
        <v>0</v>
      </c>
      <c r="AN341" s="11" t="n">
        <v>0</v>
      </c>
      <c r="AO341" s="11" t="n">
        <v>0</v>
      </c>
      <c r="AP341" s="11" t="n">
        <v>0</v>
      </c>
      <c r="AQ341" s="11" t="n">
        <v>0</v>
      </c>
    </row>
    <row r="342" customFormat="false" ht="16" hidden="false" customHeight="false" outlineLevel="0" collapsed="false">
      <c r="A342" s="11" t="s">
        <v>203</v>
      </c>
      <c r="B342" s="11"/>
      <c r="C342" s="11" t="n">
        <f aca="false">AL342&lt;0.5</f>
        <v>0</v>
      </c>
      <c r="D342" s="12" t="n">
        <f aca="false">COUNTIFS(S:S,S342,C:C,1)&gt;0</f>
        <v>0</v>
      </c>
      <c r="E342" s="12" t="n">
        <f aca="false">IFERROR(INDEX(LOHHLA!H:H,MATCH($S342,LOHHLA!$B:$B,0)),"na")</f>
        <v>0</v>
      </c>
      <c r="F342" s="12" t="n">
        <f aca="false">AND(D342&lt;&gt;E342,E342&lt;&gt;"na")</f>
        <v>0</v>
      </c>
      <c r="G342" s="12"/>
      <c r="H342" s="12"/>
      <c r="I342" s="13" t="str">
        <f aca="false">IFERROR(INDEX(LOHHLA!E:E,MATCH($S342,LOHHLA!$B:$B,0)),"na")</f>
        <v>            4.09</v>
      </c>
      <c r="J342" s="13" t="str">
        <f aca="false">IFERROR(INDEX(LOHHLA!F:F,MATCH($S342,LOHHLA!$B:$B,0)),"na")</f>
        <v>            1.91</v>
      </c>
      <c r="K342" s="14" t="n">
        <f aca="false">INDEX(HMFPurity!B:B,MATCH(A342,HMFPurity!A:A,0))</f>
        <v>0.24</v>
      </c>
      <c r="L342" s="15" t="n">
        <f aca="false">INDEX(HMFPurity!F:F,MATCH(A342,HMFPurity!A:A,0))</f>
        <v>3.7109</v>
      </c>
      <c r="M342" s="15" t="n">
        <f aca="false">IFERROR(INDEX(LOHHLA!I:I,MATCH($S342,LOHHLA!$B:$B,0)),"na")</f>
        <v>3.82833502</v>
      </c>
      <c r="N342" s="14" t="n">
        <f aca="false">IFERROR(INDEX(LOHHLA!J:J,MATCH($S342,LOHHLA!$B:$B,0)),"na")</f>
        <v>0.23</v>
      </c>
      <c r="O342" s="16" t="n">
        <f aca="false">COUNTIFS(A:A,A342,W:W,0)</f>
        <v>2</v>
      </c>
      <c r="P342" s="16" t="str">
        <f aca="false">INDEX(LilacQC!D:D,MATCH(A342,LilacQC!C:C,0))</f>
        <v>PASS</v>
      </c>
      <c r="Q342" s="16"/>
      <c r="R342" s="16"/>
      <c r="S342" s="17" t="str">
        <f aca="false">A342&amp;MID(X342,1,1)</f>
        <v>CRUK0057_SU_T1-R1C</v>
      </c>
      <c r="T342" s="17" t="str">
        <f aca="false">IFERROR(IF(RIGHT(X342,1)="1",INDEX(LOHHLA!C:C,MATCH(S342,LOHHLA!B:B,0)),INDEX(LOHHLA!D:D,MATCH(S342,LOHHLA!B:B,0))),"HOM")</f>
        <v>hla_c_05_01_01_01</v>
      </c>
      <c r="U342" s="17" t="str">
        <f aca="false">IF(T342="HOM","HOM",UPPER(MID(T342,5,1))&amp;"*"&amp;MID(T342,7,2)&amp;":"&amp;MID(T342,10,2))</f>
        <v>C*05:01</v>
      </c>
      <c r="V342" s="17" t="s">
        <v>113</v>
      </c>
      <c r="W342" s="17" t="n">
        <f aca="false">U342=V342</f>
        <v>1</v>
      </c>
      <c r="X342" s="16" t="s">
        <v>52</v>
      </c>
      <c r="Y342" s="11" t="s">
        <v>113</v>
      </c>
      <c r="Z342" s="11" t="n">
        <v>1869</v>
      </c>
      <c r="AA342" s="11" t="n">
        <v>528</v>
      </c>
      <c r="AB342" s="11" t="n">
        <v>1341</v>
      </c>
      <c r="AC342" s="11" t="n">
        <v>0</v>
      </c>
      <c r="AD342" s="11" t="n">
        <v>1801</v>
      </c>
      <c r="AE342" s="11" t="n">
        <v>610</v>
      </c>
      <c r="AF342" s="11" t="n">
        <v>1191</v>
      </c>
      <c r="AG342" s="11" t="n">
        <v>0</v>
      </c>
      <c r="AH342" s="11" t="n">
        <v>0</v>
      </c>
      <c r="AI342" s="11" t="n">
        <v>0</v>
      </c>
      <c r="AJ342" s="11" t="n">
        <v>0</v>
      </c>
      <c r="AK342" s="11" t="n">
        <v>0</v>
      </c>
      <c r="AL342" s="15" t="n">
        <v>4.61</v>
      </c>
      <c r="AM342" s="11" t="n">
        <v>0</v>
      </c>
      <c r="AN342" s="11" t="n">
        <v>0</v>
      </c>
      <c r="AO342" s="11" t="n">
        <v>0</v>
      </c>
      <c r="AP342" s="11" t="n">
        <v>0</v>
      </c>
      <c r="AQ342" s="11" t="n">
        <v>0</v>
      </c>
    </row>
    <row r="343" customFormat="false" ht="16" hidden="false" customHeight="false" outlineLevel="0" collapsed="false">
      <c r="A343" s="11" t="s">
        <v>203</v>
      </c>
      <c r="B343" s="11"/>
      <c r="C343" s="11" t="n">
        <f aca="false">AL343&lt;0.5</f>
        <v>0</v>
      </c>
      <c r="D343" s="12" t="n">
        <f aca="false">COUNTIFS(S:S,S343,C:C,1)&gt;0</f>
        <v>0</v>
      </c>
      <c r="E343" s="12" t="n">
        <f aca="false">IFERROR(INDEX(LOHHLA!H:H,MATCH($S343,LOHHLA!$B:$B,0)),"na")</f>
        <v>0</v>
      </c>
      <c r="F343" s="12" t="n">
        <f aca="false">AND(D343&lt;&gt;E343,E343&lt;&gt;"na")</f>
        <v>0</v>
      </c>
      <c r="G343" s="12"/>
      <c r="H343" s="12"/>
      <c r="I343" s="13" t="str">
        <f aca="false">IFERROR(INDEX(LOHHLA!E:E,MATCH($S343,LOHHLA!$B:$B,0)),"na")</f>
        <v>            4.09</v>
      </c>
      <c r="J343" s="13" t="str">
        <f aca="false">IFERROR(INDEX(LOHHLA!F:F,MATCH($S343,LOHHLA!$B:$B,0)),"na")</f>
        <v>            1.91</v>
      </c>
      <c r="K343" s="14" t="n">
        <f aca="false">INDEX(HMFPurity!B:B,MATCH(A343,HMFPurity!A:A,0))</f>
        <v>0.24</v>
      </c>
      <c r="L343" s="15" t="n">
        <f aca="false">INDEX(HMFPurity!F:F,MATCH(A343,HMFPurity!A:A,0))</f>
        <v>3.7109</v>
      </c>
      <c r="M343" s="15" t="n">
        <f aca="false">IFERROR(INDEX(LOHHLA!I:I,MATCH($S343,LOHHLA!$B:$B,0)),"na")</f>
        <v>3.82833502</v>
      </c>
      <c r="N343" s="14" t="n">
        <f aca="false">IFERROR(INDEX(LOHHLA!J:J,MATCH($S343,LOHHLA!$B:$B,0)),"na")</f>
        <v>0.23</v>
      </c>
      <c r="O343" s="16" t="n">
        <f aca="false">COUNTIFS(A:A,A343,W:W,0)</f>
        <v>2</v>
      </c>
      <c r="P343" s="16" t="str">
        <f aca="false">INDEX(LilacQC!D:D,MATCH(A343,LilacQC!C:C,0))</f>
        <v>PASS</v>
      </c>
      <c r="Q343" s="16"/>
      <c r="R343" s="16"/>
      <c r="S343" s="17" t="str">
        <f aca="false">A343&amp;MID(X343,1,1)</f>
        <v>CRUK0057_SU_T1-R1C</v>
      </c>
      <c r="T343" s="17" t="str">
        <f aca="false">IFERROR(IF(RIGHT(X343,1)="1",INDEX(LOHHLA!C:C,MATCH(S343,LOHHLA!B:B,0)),INDEX(LOHHLA!D:D,MATCH(S343,LOHHLA!B:B,0))),"HOM")</f>
        <v>hla_c_12_03_01_01</v>
      </c>
      <c r="U343" s="17" t="str">
        <f aca="false">IF(T343="HOM","HOM",UPPER(MID(T343,5,1))&amp;"*"&amp;MID(T343,7,2)&amp;":"&amp;MID(T343,10,2))</f>
        <v>C*12:03</v>
      </c>
      <c r="V343" s="17" t="s">
        <v>123</v>
      </c>
      <c r="W343" s="17" t="n">
        <f aca="false">U343=V343</f>
        <v>1</v>
      </c>
      <c r="X343" s="16" t="s">
        <v>54</v>
      </c>
      <c r="Y343" s="11" t="s">
        <v>123</v>
      </c>
      <c r="Z343" s="11" t="n">
        <v>1834</v>
      </c>
      <c r="AA343" s="11" t="n">
        <v>459</v>
      </c>
      <c r="AB343" s="11" t="n">
        <v>1375</v>
      </c>
      <c r="AC343" s="11" t="n">
        <v>0</v>
      </c>
      <c r="AD343" s="11" t="n">
        <v>1595</v>
      </c>
      <c r="AE343" s="11" t="n">
        <v>371</v>
      </c>
      <c r="AF343" s="11" t="n">
        <v>1224</v>
      </c>
      <c r="AG343" s="11" t="n">
        <v>0</v>
      </c>
      <c r="AH343" s="11" t="n">
        <v>0</v>
      </c>
      <c r="AI343" s="11" t="n">
        <v>0</v>
      </c>
      <c r="AJ343" s="11" t="n">
        <v>0</v>
      </c>
      <c r="AK343" s="11" t="n">
        <v>0</v>
      </c>
      <c r="AL343" s="15" t="n">
        <v>2.44</v>
      </c>
      <c r="AM343" s="11" t="n">
        <v>0</v>
      </c>
      <c r="AN343" s="11" t="n">
        <v>0</v>
      </c>
      <c r="AO343" s="11" t="n">
        <v>0</v>
      </c>
      <c r="AP343" s="11" t="n">
        <v>0</v>
      </c>
      <c r="AQ343" s="11" t="n">
        <v>0</v>
      </c>
    </row>
    <row r="344" customFormat="false" ht="16" hidden="false" customHeight="false" outlineLevel="0" collapsed="false">
      <c r="A344" s="11" t="s">
        <v>205</v>
      </c>
      <c r="B344" s="11"/>
      <c r="C344" s="11" t="n">
        <f aca="false">AL344&lt;0.5</f>
        <v>0</v>
      </c>
      <c r="D344" s="12" t="n">
        <f aca="false">COUNTIFS(S:S,S344,C:C,1)&gt;0</f>
        <v>0</v>
      </c>
      <c r="E344" s="12" t="n">
        <f aca="false">IFERROR(INDEX(LOHHLA!H:H,MATCH($S344,LOHHLA!$B:$B,0)),"na")</f>
        <v>0</v>
      </c>
      <c r="F344" s="12" t="n">
        <f aca="false">AND(D344&lt;&gt;E344,E344&lt;&gt;"na")</f>
        <v>0</v>
      </c>
      <c r="G344" s="12"/>
      <c r="H344" s="12"/>
      <c r="I344" s="13" t="str">
        <f aca="false">IFERROR(INDEX(LOHHLA!E:E,MATCH($S344,LOHHLA!$B:$B,0)),"na")</f>
        <v>            1.74</v>
      </c>
      <c r="J344" s="13" t="str">
        <f aca="false">IFERROR(INDEX(LOHHLA!F:F,MATCH($S344,LOHHLA!$B:$B,0)),"na")</f>
        <v>            2.84</v>
      </c>
      <c r="K344" s="14" t="n">
        <f aca="false">INDEX(HMFPurity!B:B,MATCH(A344,HMFPurity!A:A,0))</f>
        <v>0.35</v>
      </c>
      <c r="L344" s="15" t="n">
        <f aca="false">INDEX(HMFPurity!F:F,MATCH(A344,HMFPurity!A:A,0))</f>
        <v>4.658</v>
      </c>
      <c r="M344" s="15" t="n">
        <f aca="false">IFERROR(INDEX(LOHHLA!I:I,MATCH($S344,LOHHLA!$B:$B,0)),"na")</f>
        <v>4.665552951</v>
      </c>
      <c r="N344" s="14" t="n">
        <f aca="false">IFERROR(INDEX(LOHHLA!J:J,MATCH($S344,LOHHLA!$B:$B,0)),"na")</f>
        <v>0.32</v>
      </c>
      <c r="O344" s="16" t="n">
        <f aca="false">COUNTIFS(A:A,A344,W:W,0)</f>
        <v>0</v>
      </c>
      <c r="P344" s="16" t="str">
        <f aca="false">INDEX(LilacQC!D:D,MATCH(A344,LilacQC!C:C,0))</f>
        <v>PASS</v>
      </c>
      <c r="Q344" s="16"/>
      <c r="R344" s="16"/>
      <c r="S344" s="17" t="str">
        <f aca="false">A344&amp;MID(X344,1,1)</f>
        <v>CRUK0058_SU_T1-R1A</v>
      </c>
      <c r="T344" s="17" t="str">
        <f aca="false">IFERROR(IF(RIGHT(X344,1)="1",INDEX(LOHHLA!C:C,MATCH(S344,LOHHLA!B:B,0)),INDEX(LOHHLA!D:D,MATCH(S344,LOHHLA!B:B,0))),"HOM")</f>
        <v>hla_a_03_01_01_01</v>
      </c>
      <c r="U344" s="17" t="str">
        <f aca="false">IF(T344="HOM","HOM",UPPER(MID(T344,5,1))&amp;"*"&amp;MID(T344,7,2)&amp;":"&amp;MID(T344,10,2))</f>
        <v>A*03:01</v>
      </c>
      <c r="V344" s="17" t="s">
        <v>86</v>
      </c>
      <c r="W344" s="17" t="n">
        <f aca="false">U344=V344</f>
        <v>1</v>
      </c>
      <c r="X344" s="16" t="s">
        <v>45</v>
      </c>
      <c r="Y344" s="11" t="s">
        <v>86</v>
      </c>
      <c r="Z344" s="11" t="n">
        <v>1869</v>
      </c>
      <c r="AA344" s="11" t="n">
        <v>1228</v>
      </c>
      <c r="AB344" s="11" t="n">
        <v>641</v>
      </c>
      <c r="AC344" s="11" t="n">
        <v>0</v>
      </c>
      <c r="AD344" s="11" t="n">
        <v>2033</v>
      </c>
      <c r="AE344" s="11" t="n">
        <v>1300</v>
      </c>
      <c r="AF344" s="11" t="n">
        <v>733</v>
      </c>
      <c r="AG344" s="11" t="n">
        <v>0</v>
      </c>
      <c r="AH344" s="11" t="n">
        <v>0</v>
      </c>
      <c r="AI344" s="11" t="n">
        <v>0</v>
      </c>
      <c r="AJ344" s="11" t="n">
        <v>0</v>
      </c>
      <c r="AK344" s="11" t="n">
        <v>0</v>
      </c>
      <c r="AL344" s="15" t="n">
        <v>2.17</v>
      </c>
      <c r="AM344" s="11" t="n">
        <v>0</v>
      </c>
      <c r="AN344" s="11" t="n">
        <v>0</v>
      </c>
      <c r="AO344" s="11" t="n">
        <v>0</v>
      </c>
      <c r="AP344" s="11" t="n">
        <v>0</v>
      </c>
      <c r="AQ344" s="11" t="n">
        <v>0</v>
      </c>
    </row>
    <row r="345" customFormat="false" ht="16" hidden="false" customHeight="false" outlineLevel="0" collapsed="false">
      <c r="A345" s="11" t="s">
        <v>205</v>
      </c>
      <c r="B345" s="11"/>
      <c r="C345" s="11" t="n">
        <f aca="false">AL345&lt;0.5</f>
        <v>0</v>
      </c>
      <c r="D345" s="12" t="n">
        <f aca="false">COUNTIFS(S:S,S345,C:C,1)&gt;0</f>
        <v>0</v>
      </c>
      <c r="E345" s="12" t="n">
        <f aca="false">IFERROR(INDEX(LOHHLA!H:H,MATCH($S345,LOHHLA!$B:$B,0)),"na")</f>
        <v>0</v>
      </c>
      <c r="F345" s="12" t="n">
        <f aca="false">AND(D345&lt;&gt;E345,E345&lt;&gt;"na")</f>
        <v>0</v>
      </c>
      <c r="G345" s="12"/>
      <c r="H345" s="12"/>
      <c r="I345" s="13" t="str">
        <f aca="false">IFERROR(INDEX(LOHHLA!E:E,MATCH($S345,LOHHLA!$B:$B,0)),"na")</f>
        <v>            1.74</v>
      </c>
      <c r="J345" s="13" t="str">
        <f aca="false">IFERROR(INDEX(LOHHLA!F:F,MATCH($S345,LOHHLA!$B:$B,0)),"na")</f>
        <v>            2.84</v>
      </c>
      <c r="K345" s="14" t="n">
        <f aca="false">INDEX(HMFPurity!B:B,MATCH(A345,HMFPurity!A:A,0))</f>
        <v>0.35</v>
      </c>
      <c r="L345" s="15" t="n">
        <f aca="false">INDEX(HMFPurity!F:F,MATCH(A345,HMFPurity!A:A,0))</f>
        <v>4.658</v>
      </c>
      <c r="M345" s="15" t="n">
        <f aca="false">IFERROR(INDEX(LOHHLA!I:I,MATCH($S345,LOHHLA!$B:$B,0)),"na")</f>
        <v>4.665552951</v>
      </c>
      <c r="N345" s="14" t="n">
        <f aca="false">IFERROR(INDEX(LOHHLA!J:J,MATCH($S345,LOHHLA!$B:$B,0)),"na")</f>
        <v>0.32</v>
      </c>
      <c r="O345" s="16" t="n">
        <f aca="false">COUNTIFS(A:A,A345,W:W,0)</f>
        <v>0</v>
      </c>
      <c r="P345" s="16" t="str">
        <f aca="false">INDEX(LilacQC!D:D,MATCH(A345,LilacQC!C:C,0))</f>
        <v>PASS</v>
      </c>
      <c r="Q345" s="16"/>
      <c r="R345" s="16"/>
      <c r="S345" s="17" t="str">
        <f aca="false">A345&amp;MID(X345,1,1)</f>
        <v>CRUK0058_SU_T1-R1A</v>
      </c>
      <c r="T345" s="17" t="str">
        <f aca="false">IFERROR(IF(RIGHT(X345,1)="1",INDEX(LOHHLA!C:C,MATCH(S345,LOHHLA!B:B,0)),INDEX(LOHHLA!D:D,MATCH(S345,LOHHLA!B:B,0))),"HOM")</f>
        <v>hla_a_68_02_01_01</v>
      </c>
      <c r="U345" s="17" t="str">
        <f aca="false">IF(T345="HOM","HOM",UPPER(MID(T345,5,1))&amp;"*"&amp;MID(T345,7,2)&amp;":"&amp;MID(T345,10,2))</f>
        <v>A*68:02</v>
      </c>
      <c r="V345" s="17" t="s">
        <v>80</v>
      </c>
      <c r="W345" s="17" t="n">
        <f aca="false">U345=V345</f>
        <v>1</v>
      </c>
      <c r="X345" s="16" t="s">
        <v>47</v>
      </c>
      <c r="Y345" s="11" t="s">
        <v>80</v>
      </c>
      <c r="Z345" s="11" t="n">
        <v>1388</v>
      </c>
      <c r="AA345" s="11" t="n">
        <v>808</v>
      </c>
      <c r="AB345" s="11" t="n">
        <v>580</v>
      </c>
      <c r="AC345" s="11" t="n">
        <v>0</v>
      </c>
      <c r="AD345" s="11" t="n">
        <v>1676</v>
      </c>
      <c r="AE345" s="11" t="n">
        <v>1003</v>
      </c>
      <c r="AF345" s="11" t="n">
        <v>673</v>
      </c>
      <c r="AG345" s="11" t="n">
        <v>0</v>
      </c>
      <c r="AH345" s="11" t="n">
        <v>0</v>
      </c>
      <c r="AI345" s="11" t="n">
        <v>0</v>
      </c>
      <c r="AJ345" s="11" t="n">
        <v>0</v>
      </c>
      <c r="AK345" s="11" t="n">
        <v>0</v>
      </c>
      <c r="AL345" s="15" t="n">
        <v>3.18</v>
      </c>
      <c r="AM345" s="11" t="n">
        <v>0</v>
      </c>
      <c r="AN345" s="11" t="n">
        <v>0</v>
      </c>
      <c r="AO345" s="11" t="n">
        <v>0</v>
      </c>
      <c r="AP345" s="11" t="n">
        <v>0</v>
      </c>
      <c r="AQ345" s="11" t="n">
        <v>0</v>
      </c>
    </row>
    <row r="346" customFormat="false" ht="16" hidden="false" customHeight="false" outlineLevel="0" collapsed="false">
      <c r="A346" s="11" t="s">
        <v>205</v>
      </c>
      <c r="B346" s="11"/>
      <c r="C346" s="11" t="n">
        <f aca="false">AL346&lt;0.5</f>
        <v>0</v>
      </c>
      <c r="D346" s="12" t="n">
        <f aca="false">COUNTIFS(S:S,S346,C:C,1)&gt;0</f>
        <v>0</v>
      </c>
      <c r="E346" s="12" t="n">
        <f aca="false">IFERROR(INDEX(LOHHLA!H:H,MATCH($S346,LOHHLA!$B:$B,0)),"na")</f>
        <v>0</v>
      </c>
      <c r="F346" s="12" t="n">
        <f aca="false">AND(D346&lt;&gt;E346,E346&lt;&gt;"na")</f>
        <v>0</v>
      </c>
      <c r="G346" s="12"/>
      <c r="H346" s="12"/>
      <c r="I346" s="13" t="str">
        <f aca="false">IFERROR(INDEX(LOHHLA!E:E,MATCH($S346,LOHHLA!$B:$B,0)),"na")</f>
        <v>            2.25</v>
      </c>
      <c r="J346" s="13" t="str">
        <f aca="false">IFERROR(INDEX(LOHHLA!F:F,MATCH($S346,LOHHLA!$B:$B,0)),"na")</f>
        <v>            3.16</v>
      </c>
      <c r="K346" s="14" t="n">
        <f aca="false">INDEX(HMFPurity!B:B,MATCH(A346,HMFPurity!A:A,0))</f>
        <v>0.35</v>
      </c>
      <c r="L346" s="15" t="n">
        <f aca="false">INDEX(HMFPurity!F:F,MATCH(A346,HMFPurity!A:A,0))</f>
        <v>4.658</v>
      </c>
      <c r="M346" s="15" t="n">
        <f aca="false">IFERROR(INDEX(LOHHLA!I:I,MATCH($S346,LOHHLA!$B:$B,0)),"na")</f>
        <v>4.665552951</v>
      </c>
      <c r="N346" s="14" t="n">
        <f aca="false">IFERROR(INDEX(LOHHLA!J:J,MATCH($S346,LOHHLA!$B:$B,0)),"na")</f>
        <v>0.32</v>
      </c>
      <c r="O346" s="16" t="n">
        <f aca="false">COUNTIFS(A:A,A346,W:W,0)</f>
        <v>0</v>
      </c>
      <c r="P346" s="16" t="str">
        <f aca="false">INDEX(LilacQC!D:D,MATCH(A346,LilacQC!C:C,0))</f>
        <v>PASS</v>
      </c>
      <c r="Q346" s="16"/>
      <c r="R346" s="16"/>
      <c r="S346" s="17" t="str">
        <f aca="false">A346&amp;MID(X346,1,1)</f>
        <v>CRUK0058_SU_T1-R1B</v>
      </c>
      <c r="T346" s="17" t="str">
        <f aca="false">IFERROR(IF(RIGHT(X346,1)="1",INDEX(LOHHLA!C:C,MATCH(S346,LOHHLA!B:B,0)),INDEX(LOHHLA!D:D,MATCH(S346,LOHHLA!B:B,0))),"HOM")</f>
        <v>hla_b_14_02_01</v>
      </c>
      <c r="U346" s="17" t="str">
        <f aca="false">IF(T346="HOM","HOM",UPPER(MID(T346,5,1))&amp;"*"&amp;MID(T346,7,2)&amp;":"&amp;MID(T346,10,2))</f>
        <v>B*14:02</v>
      </c>
      <c r="V346" s="17" t="s">
        <v>77</v>
      </c>
      <c r="W346" s="17" t="n">
        <f aca="false">U346=V346</f>
        <v>1</v>
      </c>
      <c r="X346" s="16" t="s">
        <v>49</v>
      </c>
      <c r="Y346" s="11" t="s">
        <v>77</v>
      </c>
      <c r="Z346" s="11" t="n">
        <v>1770</v>
      </c>
      <c r="AA346" s="11" t="n">
        <v>1279</v>
      </c>
      <c r="AB346" s="11" t="n">
        <v>491</v>
      </c>
      <c r="AC346" s="11" t="n">
        <v>0</v>
      </c>
      <c r="AD346" s="11" t="n">
        <v>1898</v>
      </c>
      <c r="AE346" s="11" t="n">
        <v>1323</v>
      </c>
      <c r="AF346" s="11" t="n">
        <v>575</v>
      </c>
      <c r="AG346" s="11" t="n">
        <v>0</v>
      </c>
      <c r="AH346" s="11" t="n">
        <v>0</v>
      </c>
      <c r="AI346" s="11" t="n">
        <v>0</v>
      </c>
      <c r="AJ346" s="11" t="n">
        <v>0</v>
      </c>
      <c r="AK346" s="11" t="n">
        <v>0</v>
      </c>
      <c r="AL346" s="15" t="n">
        <v>2.17</v>
      </c>
      <c r="AM346" s="11" t="n">
        <v>0</v>
      </c>
      <c r="AN346" s="11" t="n">
        <v>0</v>
      </c>
      <c r="AO346" s="11" t="n">
        <v>0</v>
      </c>
      <c r="AP346" s="11" t="n">
        <v>0</v>
      </c>
      <c r="AQ346" s="11" t="n">
        <v>0</v>
      </c>
    </row>
    <row r="347" customFormat="false" ht="16" hidden="false" customHeight="false" outlineLevel="0" collapsed="false">
      <c r="A347" s="11" t="s">
        <v>205</v>
      </c>
      <c r="B347" s="11"/>
      <c r="C347" s="11" t="n">
        <f aca="false">AL347&lt;0.5</f>
        <v>0</v>
      </c>
      <c r="D347" s="12" t="n">
        <f aca="false">COUNTIFS(S:S,S347,C:C,1)&gt;0</f>
        <v>0</v>
      </c>
      <c r="E347" s="12" t="n">
        <f aca="false">IFERROR(INDEX(LOHHLA!H:H,MATCH($S347,LOHHLA!$B:$B,0)),"na")</f>
        <v>0</v>
      </c>
      <c r="F347" s="12" t="n">
        <f aca="false">AND(D347&lt;&gt;E347,E347&lt;&gt;"na")</f>
        <v>0</v>
      </c>
      <c r="G347" s="12"/>
      <c r="H347" s="12"/>
      <c r="I347" s="13" t="str">
        <f aca="false">IFERROR(INDEX(LOHHLA!E:E,MATCH($S347,LOHHLA!$B:$B,0)),"na")</f>
        <v>            2.25</v>
      </c>
      <c r="J347" s="13" t="str">
        <f aca="false">IFERROR(INDEX(LOHHLA!F:F,MATCH($S347,LOHHLA!$B:$B,0)),"na")</f>
        <v>            3.16</v>
      </c>
      <c r="K347" s="14" t="n">
        <f aca="false">INDEX(HMFPurity!B:B,MATCH(A347,HMFPurity!A:A,0))</f>
        <v>0.35</v>
      </c>
      <c r="L347" s="15" t="n">
        <f aca="false">INDEX(HMFPurity!F:F,MATCH(A347,HMFPurity!A:A,0))</f>
        <v>4.658</v>
      </c>
      <c r="M347" s="15" t="n">
        <f aca="false">IFERROR(INDEX(LOHHLA!I:I,MATCH($S347,LOHHLA!$B:$B,0)),"na")</f>
        <v>4.665552951</v>
      </c>
      <c r="N347" s="14" t="n">
        <f aca="false">IFERROR(INDEX(LOHHLA!J:J,MATCH($S347,LOHHLA!$B:$B,0)),"na")</f>
        <v>0.32</v>
      </c>
      <c r="O347" s="16" t="n">
        <f aca="false">COUNTIFS(A:A,A347,W:W,0)</f>
        <v>0</v>
      </c>
      <c r="P347" s="16" t="str">
        <f aca="false">INDEX(LilacQC!D:D,MATCH(A347,LilacQC!C:C,0))</f>
        <v>PASS</v>
      </c>
      <c r="Q347" s="16"/>
      <c r="R347" s="16"/>
      <c r="S347" s="17" t="str">
        <f aca="false">A347&amp;MID(X347,1,1)</f>
        <v>CRUK0058_SU_T1-R1B</v>
      </c>
      <c r="T347" s="17" t="str">
        <f aca="false">IFERROR(IF(RIGHT(X347,1)="1",INDEX(LOHHLA!C:C,MATCH(S347,LOHHLA!B:B,0)),INDEX(LOHHLA!D:D,MATCH(S347,LOHHLA!B:B,0))),"HOM")</f>
        <v>hla_b_53_01_01</v>
      </c>
      <c r="U347" s="17" t="str">
        <f aca="false">IF(T347="HOM","HOM",UPPER(MID(T347,5,1))&amp;"*"&amp;MID(T347,7,2)&amp;":"&amp;MID(T347,10,2))</f>
        <v>B*53:01</v>
      </c>
      <c r="V347" s="17" t="s">
        <v>206</v>
      </c>
      <c r="W347" s="17" t="n">
        <f aca="false">U347=V347</f>
        <v>1</v>
      </c>
      <c r="X347" s="16" t="s">
        <v>51</v>
      </c>
      <c r="Y347" s="11" t="s">
        <v>206</v>
      </c>
      <c r="Z347" s="11" t="n">
        <v>1603</v>
      </c>
      <c r="AA347" s="11" t="n">
        <v>1115</v>
      </c>
      <c r="AB347" s="11" t="n">
        <v>488</v>
      </c>
      <c r="AC347" s="11" t="n">
        <v>0</v>
      </c>
      <c r="AD347" s="11" t="n">
        <v>1925</v>
      </c>
      <c r="AE347" s="11" t="n">
        <v>1340</v>
      </c>
      <c r="AF347" s="11" t="n">
        <v>585</v>
      </c>
      <c r="AG347" s="11" t="n">
        <v>0</v>
      </c>
      <c r="AH347" s="11" t="n">
        <v>0</v>
      </c>
      <c r="AI347" s="11" t="n">
        <v>0</v>
      </c>
      <c r="AJ347" s="11" t="n">
        <v>0</v>
      </c>
      <c r="AK347" s="11" t="n">
        <v>0</v>
      </c>
      <c r="AL347" s="15" t="n">
        <v>3.18</v>
      </c>
      <c r="AM347" s="11" t="n">
        <v>0</v>
      </c>
      <c r="AN347" s="11" t="n">
        <v>0</v>
      </c>
      <c r="AO347" s="11" t="n">
        <v>0</v>
      </c>
      <c r="AP347" s="11" t="n">
        <v>0</v>
      </c>
      <c r="AQ347" s="11" t="n">
        <v>0</v>
      </c>
    </row>
    <row r="348" customFormat="false" ht="16" hidden="false" customHeight="false" outlineLevel="0" collapsed="false">
      <c r="A348" s="11" t="s">
        <v>205</v>
      </c>
      <c r="B348" s="11"/>
      <c r="C348" s="11" t="n">
        <f aca="false">AL348&lt;0.5</f>
        <v>0</v>
      </c>
      <c r="D348" s="12" t="n">
        <f aca="false">COUNTIFS(S:S,S348,C:C,1)&gt;0</f>
        <v>0</v>
      </c>
      <c r="E348" s="12" t="n">
        <f aca="false">IFERROR(INDEX(LOHHLA!H:H,MATCH($S348,LOHHLA!$B:$B,0)),"na")</f>
        <v>0</v>
      </c>
      <c r="F348" s="12" t="n">
        <f aca="false">AND(D348&lt;&gt;E348,E348&lt;&gt;"na")</f>
        <v>0</v>
      </c>
      <c r="G348" s="12"/>
      <c r="H348" s="12"/>
      <c r="I348" s="13" t="str">
        <f aca="false">IFERROR(INDEX(LOHHLA!E:E,MATCH($S348,LOHHLA!$B:$B,0)),"na")</f>
        <v>            3.10</v>
      </c>
      <c r="J348" s="13" t="str">
        <f aca="false">IFERROR(INDEX(LOHHLA!F:F,MATCH($S348,LOHHLA!$B:$B,0)),"na")</f>
        <v>            2.26</v>
      </c>
      <c r="K348" s="14" t="n">
        <f aca="false">INDEX(HMFPurity!B:B,MATCH(A348,HMFPurity!A:A,0))</f>
        <v>0.35</v>
      </c>
      <c r="L348" s="15" t="n">
        <f aca="false">INDEX(HMFPurity!F:F,MATCH(A348,HMFPurity!A:A,0))</f>
        <v>4.658</v>
      </c>
      <c r="M348" s="15" t="n">
        <f aca="false">IFERROR(INDEX(LOHHLA!I:I,MATCH($S348,LOHHLA!$B:$B,0)),"na")</f>
        <v>4.665552951</v>
      </c>
      <c r="N348" s="14" t="n">
        <f aca="false">IFERROR(INDEX(LOHHLA!J:J,MATCH($S348,LOHHLA!$B:$B,0)),"na")</f>
        <v>0.32</v>
      </c>
      <c r="O348" s="16" t="n">
        <f aca="false">COUNTIFS(A:A,A348,W:W,0)</f>
        <v>0</v>
      </c>
      <c r="P348" s="16" t="str">
        <f aca="false">INDEX(LilacQC!D:D,MATCH(A348,LilacQC!C:C,0))</f>
        <v>PASS</v>
      </c>
      <c r="Q348" s="16"/>
      <c r="R348" s="16"/>
      <c r="S348" s="17" t="str">
        <f aca="false">A348&amp;MID(X348,1,1)</f>
        <v>CRUK0058_SU_T1-R1C</v>
      </c>
      <c r="T348" s="17" t="str">
        <f aca="false">IFERROR(IF(RIGHT(X348,1)="1",INDEX(LOHHLA!C:C,MATCH(S348,LOHHLA!B:B,0)),INDEX(LOHHLA!D:D,MATCH(S348,LOHHLA!B:B,0))),"HOM")</f>
        <v>hla_c_04_01_01_01</v>
      </c>
      <c r="U348" s="17" t="str">
        <f aca="false">IF(T348="HOM","HOM",UPPER(MID(T348,5,1))&amp;"*"&amp;MID(T348,7,2)&amp;":"&amp;MID(T348,10,2))</f>
        <v>C*04:01</v>
      </c>
      <c r="V348" s="17" t="s">
        <v>65</v>
      </c>
      <c r="W348" s="17" t="n">
        <f aca="false">U348=V348</f>
        <v>1</v>
      </c>
      <c r="X348" s="16" t="s">
        <v>52</v>
      </c>
      <c r="Y348" s="11" t="s">
        <v>65</v>
      </c>
      <c r="Z348" s="11" t="n">
        <v>1603</v>
      </c>
      <c r="AA348" s="11" t="n">
        <v>778</v>
      </c>
      <c r="AB348" s="11" t="n">
        <v>825</v>
      </c>
      <c r="AC348" s="11" t="n">
        <v>0</v>
      </c>
      <c r="AD348" s="11" t="n">
        <v>1905</v>
      </c>
      <c r="AE348" s="11" t="n">
        <v>931</v>
      </c>
      <c r="AF348" s="11" t="n">
        <v>974</v>
      </c>
      <c r="AG348" s="11" t="n">
        <v>0</v>
      </c>
      <c r="AH348" s="11" t="n">
        <v>0</v>
      </c>
      <c r="AI348" s="11" t="n">
        <v>0</v>
      </c>
      <c r="AJ348" s="11" t="n">
        <v>0</v>
      </c>
      <c r="AK348" s="11" t="n">
        <v>0</v>
      </c>
      <c r="AL348" s="15" t="n">
        <v>3.18</v>
      </c>
      <c r="AM348" s="11" t="n">
        <v>0</v>
      </c>
      <c r="AN348" s="11" t="n">
        <v>0</v>
      </c>
      <c r="AO348" s="11" t="n">
        <v>0</v>
      </c>
      <c r="AP348" s="11" t="n">
        <v>0</v>
      </c>
      <c r="AQ348" s="11" t="n">
        <v>0</v>
      </c>
    </row>
    <row r="349" customFormat="false" ht="16" hidden="false" customHeight="false" outlineLevel="0" collapsed="false">
      <c r="A349" s="11" t="s">
        <v>205</v>
      </c>
      <c r="B349" s="11"/>
      <c r="C349" s="11" t="n">
        <f aca="false">AL349&lt;0.5</f>
        <v>0</v>
      </c>
      <c r="D349" s="12" t="n">
        <f aca="false">COUNTIFS(S:S,S349,C:C,1)&gt;0</f>
        <v>0</v>
      </c>
      <c r="E349" s="12" t="n">
        <f aca="false">IFERROR(INDEX(LOHHLA!H:H,MATCH($S349,LOHHLA!$B:$B,0)),"na")</f>
        <v>0</v>
      </c>
      <c r="F349" s="12" t="n">
        <f aca="false">AND(D349&lt;&gt;E349,E349&lt;&gt;"na")</f>
        <v>0</v>
      </c>
      <c r="G349" s="12"/>
      <c r="H349" s="12"/>
      <c r="I349" s="13" t="str">
        <f aca="false">IFERROR(INDEX(LOHHLA!E:E,MATCH($S349,LOHHLA!$B:$B,0)),"na")</f>
        <v>            3.10</v>
      </c>
      <c r="J349" s="13" t="str">
        <f aca="false">IFERROR(INDEX(LOHHLA!F:F,MATCH($S349,LOHHLA!$B:$B,0)),"na")</f>
        <v>            2.26</v>
      </c>
      <c r="K349" s="14" t="n">
        <f aca="false">INDEX(HMFPurity!B:B,MATCH(A349,HMFPurity!A:A,0))</f>
        <v>0.35</v>
      </c>
      <c r="L349" s="15" t="n">
        <f aca="false">INDEX(HMFPurity!F:F,MATCH(A349,HMFPurity!A:A,0))</f>
        <v>4.658</v>
      </c>
      <c r="M349" s="15" t="n">
        <f aca="false">IFERROR(INDEX(LOHHLA!I:I,MATCH($S349,LOHHLA!$B:$B,0)),"na")</f>
        <v>4.665552951</v>
      </c>
      <c r="N349" s="14" t="n">
        <f aca="false">IFERROR(INDEX(LOHHLA!J:J,MATCH($S349,LOHHLA!$B:$B,0)),"na")</f>
        <v>0.32</v>
      </c>
      <c r="O349" s="16" t="n">
        <f aca="false">COUNTIFS(A:A,A349,W:W,0)</f>
        <v>0</v>
      </c>
      <c r="P349" s="16" t="str">
        <f aca="false">INDEX(LilacQC!D:D,MATCH(A349,LilacQC!C:C,0))</f>
        <v>PASS</v>
      </c>
      <c r="Q349" s="16"/>
      <c r="R349" s="16"/>
      <c r="S349" s="17" t="str">
        <f aca="false">A349&amp;MID(X349,1,1)</f>
        <v>CRUK0058_SU_T1-R1C</v>
      </c>
      <c r="T349" s="17" t="str">
        <f aca="false">IFERROR(IF(RIGHT(X349,1)="1",INDEX(LOHHLA!C:C,MATCH(S349,LOHHLA!B:B,0)),INDEX(LOHHLA!D:D,MATCH(S349,LOHHLA!B:B,0))),"HOM")</f>
        <v>hla_c_08_02_01</v>
      </c>
      <c r="U349" s="17" t="str">
        <f aca="false">IF(T349="HOM","HOM",UPPER(MID(T349,5,1))&amp;"*"&amp;MID(T349,7,2)&amp;":"&amp;MID(T349,10,2))</f>
        <v>C*08:02</v>
      </c>
      <c r="V349" s="17" t="s">
        <v>78</v>
      </c>
      <c r="W349" s="17" t="n">
        <f aca="false">U349=V349</f>
        <v>1</v>
      </c>
      <c r="X349" s="16" t="s">
        <v>54</v>
      </c>
      <c r="Y349" s="11" t="s">
        <v>78</v>
      </c>
      <c r="Z349" s="11" t="n">
        <v>1584</v>
      </c>
      <c r="AA349" s="11" t="n">
        <v>730</v>
      </c>
      <c r="AB349" s="11" t="n">
        <v>854</v>
      </c>
      <c r="AC349" s="11" t="n">
        <v>0</v>
      </c>
      <c r="AD349" s="11" t="n">
        <v>1682</v>
      </c>
      <c r="AE349" s="11" t="n">
        <v>694</v>
      </c>
      <c r="AF349" s="11" t="n">
        <v>988</v>
      </c>
      <c r="AG349" s="11" t="n">
        <v>0</v>
      </c>
      <c r="AH349" s="11" t="n">
        <v>0</v>
      </c>
      <c r="AI349" s="11" t="n">
        <v>0</v>
      </c>
      <c r="AJ349" s="11" t="n">
        <v>0</v>
      </c>
      <c r="AK349" s="11" t="n">
        <v>0</v>
      </c>
      <c r="AL349" s="15" t="n">
        <v>2.17</v>
      </c>
      <c r="AM349" s="11" t="n">
        <v>0</v>
      </c>
      <c r="AN349" s="11" t="n">
        <v>0</v>
      </c>
      <c r="AO349" s="11" t="n">
        <v>0</v>
      </c>
      <c r="AP349" s="11" t="n">
        <v>0</v>
      </c>
      <c r="AQ349" s="11" t="n">
        <v>0</v>
      </c>
    </row>
    <row r="350" customFormat="false" ht="16" hidden="false" customHeight="false" outlineLevel="0" collapsed="false">
      <c r="A350" s="11" t="s">
        <v>207</v>
      </c>
      <c r="B350" s="11"/>
      <c r="C350" s="11" t="n">
        <f aca="false">AL350&lt;0.5</f>
        <v>0</v>
      </c>
      <c r="D350" s="12" t="n">
        <f aca="false">COUNTIFS(S:S,S350,C:C,1)&gt;0</f>
        <v>0</v>
      </c>
      <c r="E350" s="12" t="str">
        <f aca="false">IFERROR(INDEX(LOHHLA!H:H,MATCH($S350,LOHHLA!$B:$B,0)),"na")</f>
        <v>na</v>
      </c>
      <c r="F350" s="12" t="n">
        <f aca="false">AND(D350&lt;&gt;E350,E350&lt;&gt;"na")</f>
        <v>0</v>
      </c>
      <c r="G350" s="12"/>
      <c r="H350" s="12"/>
      <c r="I350" s="13" t="str">
        <f aca="false">IFERROR(INDEX(LOHHLA!E:E,MATCH($S350,LOHHLA!$B:$B,0)),"na")</f>
        <v>na</v>
      </c>
      <c r="J350" s="13" t="str">
        <f aca="false">IFERROR(INDEX(LOHHLA!F:F,MATCH($S350,LOHHLA!$B:$B,0)),"na")</f>
        <v>na</v>
      </c>
      <c r="K350" s="14" t="n">
        <f aca="false">INDEX(HMFPurity!B:B,MATCH(A350,HMFPurity!A:A,0))</f>
        <v>0.17</v>
      </c>
      <c r="L350" s="15" t="n">
        <f aca="false">INDEX(HMFPurity!F:F,MATCH(A350,HMFPurity!A:A,0))</f>
        <v>2.8381</v>
      </c>
      <c r="M350" s="15" t="str">
        <f aca="false">IFERROR(INDEX(LOHHLA!I:I,MATCH($S350,LOHHLA!$B:$B,0)),"na")</f>
        <v>na</v>
      </c>
      <c r="N350" s="14" t="str">
        <f aca="false">IFERROR(INDEX(LOHHLA!J:J,MATCH($S350,LOHHLA!$B:$B,0)),"na")</f>
        <v>na</v>
      </c>
      <c r="O350" s="16" t="n">
        <f aca="false">COUNTIFS(A:A,A350,W:W,0)</f>
        <v>0</v>
      </c>
      <c r="P350" s="16" t="str">
        <f aca="false">INDEX(LilacQC!D:D,MATCH(A350,LilacQC!C:C,0))</f>
        <v>PASS</v>
      </c>
      <c r="Q350" s="16"/>
      <c r="R350" s="16"/>
      <c r="S350" s="17" t="str">
        <f aca="false">A350&amp;MID(X350,1,1)</f>
        <v>CRUK0059_SU_T1-R1A</v>
      </c>
      <c r="T350" s="17" t="str">
        <f aca="false">IFERROR(IF(RIGHT(X350,1)="1",INDEX(LOHHLA!C:C,MATCH(S350,LOHHLA!B:B,0)),INDEX(LOHHLA!D:D,MATCH(S350,LOHHLA!B:B,0))),"HOM")</f>
        <v>HOM</v>
      </c>
      <c r="U350" s="17" t="str">
        <f aca="false">IF(T350="HOM","HOM",UPPER(MID(T350,5,1))&amp;"*"&amp;MID(T350,7,2)&amp;":"&amp;MID(T350,10,2))</f>
        <v>HOM</v>
      </c>
      <c r="V350" s="17" t="s">
        <v>48</v>
      </c>
      <c r="W350" s="17" t="n">
        <f aca="false">U350=V350</f>
        <v>1</v>
      </c>
      <c r="X350" s="16" t="s">
        <v>45</v>
      </c>
      <c r="Y350" s="11" t="s">
        <v>90</v>
      </c>
      <c r="Z350" s="11" t="n">
        <v>2287</v>
      </c>
      <c r="AA350" s="11" t="n">
        <v>2081</v>
      </c>
      <c r="AB350" s="11" t="n">
        <v>206</v>
      </c>
      <c r="AC350" s="11" t="n">
        <v>0</v>
      </c>
      <c r="AD350" s="11" t="n">
        <v>4164</v>
      </c>
      <c r="AE350" s="11" t="n">
        <v>3771</v>
      </c>
      <c r="AF350" s="11" t="n">
        <v>393</v>
      </c>
      <c r="AG350" s="11" t="n">
        <v>0</v>
      </c>
      <c r="AH350" s="11" t="n">
        <v>0</v>
      </c>
      <c r="AI350" s="11" t="n">
        <v>0</v>
      </c>
      <c r="AJ350" s="11" t="n">
        <v>0</v>
      </c>
      <c r="AK350" s="11" t="n">
        <v>0</v>
      </c>
      <c r="AL350" s="15" t="n">
        <v>1.4</v>
      </c>
      <c r="AM350" s="11" t="n">
        <v>0</v>
      </c>
      <c r="AN350" s="11" t="n">
        <v>0</v>
      </c>
      <c r="AO350" s="11" t="n">
        <v>0</v>
      </c>
      <c r="AP350" s="11" t="n">
        <v>0</v>
      </c>
      <c r="AQ350" s="11" t="n">
        <v>0</v>
      </c>
    </row>
    <row r="351" customFormat="false" ht="16" hidden="false" customHeight="false" outlineLevel="0" collapsed="false">
      <c r="A351" s="11" t="s">
        <v>207</v>
      </c>
      <c r="B351" s="11"/>
      <c r="C351" s="11" t="n">
        <f aca="false">AL351&lt;0.5</f>
        <v>0</v>
      </c>
      <c r="D351" s="12" t="n">
        <f aca="false">COUNTIFS(S:S,S351,C:C,1)&gt;0</f>
        <v>0</v>
      </c>
      <c r="E351" s="12" t="str">
        <f aca="false">IFERROR(INDEX(LOHHLA!H:H,MATCH($S351,LOHHLA!$B:$B,0)),"na")</f>
        <v>na</v>
      </c>
      <c r="F351" s="12" t="n">
        <f aca="false">AND(D351&lt;&gt;E351,E351&lt;&gt;"na")</f>
        <v>0</v>
      </c>
      <c r="G351" s="12"/>
      <c r="H351" s="12"/>
      <c r="I351" s="13" t="str">
        <f aca="false">IFERROR(INDEX(LOHHLA!E:E,MATCH($S351,LOHHLA!$B:$B,0)),"na")</f>
        <v>na</v>
      </c>
      <c r="J351" s="13" t="str">
        <f aca="false">IFERROR(INDEX(LOHHLA!F:F,MATCH($S351,LOHHLA!$B:$B,0)),"na")</f>
        <v>na</v>
      </c>
      <c r="K351" s="14" t="n">
        <f aca="false">INDEX(HMFPurity!B:B,MATCH(A351,HMFPurity!A:A,0))</f>
        <v>0.17</v>
      </c>
      <c r="L351" s="15" t="n">
        <f aca="false">INDEX(HMFPurity!F:F,MATCH(A351,HMFPurity!A:A,0))</f>
        <v>2.8381</v>
      </c>
      <c r="M351" s="15" t="str">
        <f aca="false">IFERROR(INDEX(LOHHLA!I:I,MATCH($S351,LOHHLA!$B:$B,0)),"na")</f>
        <v>na</v>
      </c>
      <c r="N351" s="14" t="str">
        <f aca="false">IFERROR(INDEX(LOHHLA!J:J,MATCH($S351,LOHHLA!$B:$B,0)),"na")</f>
        <v>na</v>
      </c>
      <c r="O351" s="16" t="n">
        <f aca="false">COUNTIFS(A:A,A351,W:W,0)</f>
        <v>0</v>
      </c>
      <c r="P351" s="16" t="str">
        <f aca="false">INDEX(LilacQC!D:D,MATCH(A351,LilacQC!C:C,0))</f>
        <v>PASS</v>
      </c>
      <c r="Q351" s="16"/>
      <c r="R351" s="16"/>
      <c r="S351" s="17" t="str">
        <f aca="false">A351&amp;MID(X351,1,1)</f>
        <v>CRUK0059_SU_T1-R1A</v>
      </c>
      <c r="T351" s="17" t="str">
        <f aca="false">IFERROR(IF(RIGHT(X351,1)="1",INDEX(LOHHLA!C:C,MATCH(S351,LOHHLA!B:B,0)),INDEX(LOHHLA!D:D,MATCH(S351,LOHHLA!B:B,0))),"HOM")</f>
        <v>HOM</v>
      </c>
      <c r="U351" s="17" t="str">
        <f aca="false">IF(T351="HOM","HOM",UPPER(MID(T351,5,1))&amp;"*"&amp;MID(T351,7,2)&amp;":"&amp;MID(T351,10,2))</f>
        <v>HOM</v>
      </c>
      <c r="V351" s="17" t="s">
        <v>48</v>
      </c>
      <c r="W351" s="17" t="n">
        <f aca="false">U351=V351</f>
        <v>1</v>
      </c>
      <c r="X351" s="16" t="s">
        <v>47</v>
      </c>
      <c r="Y351" s="11" t="s">
        <v>90</v>
      </c>
      <c r="Z351" s="11" t="n">
        <v>2288</v>
      </c>
      <c r="AA351" s="11" t="n">
        <v>2082</v>
      </c>
      <c r="AB351" s="11" t="n">
        <v>206</v>
      </c>
      <c r="AC351" s="11" t="n">
        <v>0</v>
      </c>
      <c r="AD351" s="11" t="n">
        <v>4164</v>
      </c>
      <c r="AE351" s="11" t="n">
        <v>3771</v>
      </c>
      <c r="AF351" s="11" t="n">
        <v>393</v>
      </c>
      <c r="AG351" s="11" t="n">
        <v>0</v>
      </c>
      <c r="AH351" s="11" t="n">
        <v>0</v>
      </c>
      <c r="AI351" s="11" t="n">
        <v>0</v>
      </c>
      <c r="AJ351" s="11" t="n">
        <v>0</v>
      </c>
      <c r="AK351" s="11" t="n">
        <v>0</v>
      </c>
      <c r="AL351" s="15" t="n">
        <v>0.73</v>
      </c>
      <c r="AM351" s="11" t="n">
        <v>0</v>
      </c>
      <c r="AN351" s="11" t="n">
        <v>0</v>
      </c>
      <c r="AO351" s="11" t="n">
        <v>0</v>
      </c>
      <c r="AP351" s="11" t="n">
        <v>0</v>
      </c>
      <c r="AQ351" s="11" t="n">
        <v>0</v>
      </c>
    </row>
    <row r="352" customFormat="false" ht="16" hidden="false" customHeight="false" outlineLevel="0" collapsed="false">
      <c r="A352" s="11" t="s">
        <v>207</v>
      </c>
      <c r="B352" s="11"/>
      <c r="C352" s="11" t="n">
        <f aca="false">AL352&lt;0.5</f>
        <v>0</v>
      </c>
      <c r="D352" s="12" t="n">
        <f aca="false">COUNTIFS(S:S,S352,C:C,1)&gt;0</f>
        <v>0</v>
      </c>
      <c r="E352" s="12" t="n">
        <f aca="false">IFERROR(INDEX(LOHHLA!H:H,MATCH($S352,LOHHLA!$B:$B,0)),"na")</f>
        <v>0</v>
      </c>
      <c r="F352" s="12" t="n">
        <f aca="false">AND(D352&lt;&gt;E352,E352&lt;&gt;"na")</f>
        <v>0</v>
      </c>
      <c r="G352" s="12"/>
      <c r="H352" s="12"/>
      <c r="I352" s="13" t="str">
        <f aca="false">IFERROR(INDEX(LOHHLA!E:E,MATCH($S352,LOHHLA!$B:$B,0)),"na")</f>
        <v>            1.34</v>
      </c>
      <c r="J352" s="13" t="str">
        <f aca="false">IFERROR(INDEX(LOHHLA!F:F,MATCH($S352,LOHHLA!$B:$B,0)),"na")</f>
        <v>            0.86</v>
      </c>
      <c r="K352" s="14" t="n">
        <f aca="false">INDEX(HMFPurity!B:B,MATCH(A352,HMFPurity!A:A,0))</f>
        <v>0.17</v>
      </c>
      <c r="L352" s="15" t="n">
        <f aca="false">INDEX(HMFPurity!F:F,MATCH(A352,HMFPurity!A:A,0))</f>
        <v>2.8381</v>
      </c>
      <c r="M352" s="15" t="n">
        <f aca="false">IFERROR(INDEX(LOHHLA!I:I,MATCH($S352,LOHHLA!$B:$B,0)),"na")</f>
        <v>1.988649443</v>
      </c>
      <c r="N352" s="14" t="n">
        <f aca="false">IFERROR(INDEX(LOHHLA!J:J,MATCH($S352,LOHHLA!$B:$B,0)),"na")</f>
        <v>0.28</v>
      </c>
      <c r="O352" s="16" t="n">
        <f aca="false">COUNTIFS(A:A,A352,W:W,0)</f>
        <v>0</v>
      </c>
      <c r="P352" s="16" t="str">
        <f aca="false">INDEX(LilacQC!D:D,MATCH(A352,LilacQC!C:C,0))</f>
        <v>PASS</v>
      </c>
      <c r="Q352" s="16"/>
      <c r="R352" s="16"/>
      <c r="S352" s="17" t="str">
        <f aca="false">A352&amp;MID(X352,1,1)</f>
        <v>CRUK0059_SU_T1-R1B</v>
      </c>
      <c r="T352" s="17" t="str">
        <f aca="false">IFERROR(IF(RIGHT(X352,1)="1",INDEX(LOHHLA!C:C,MATCH(S352,LOHHLA!B:B,0)),INDEX(LOHHLA!D:D,MATCH(S352,LOHHLA!B:B,0))),"HOM")</f>
        <v>hla_b_07_02_01</v>
      </c>
      <c r="U352" s="17" t="str">
        <f aca="false">IF(T352="HOM","HOM",UPPER(MID(T352,5,1))&amp;"*"&amp;MID(T352,7,2)&amp;":"&amp;MID(T352,10,2))</f>
        <v>B*07:02</v>
      </c>
      <c r="V352" s="17" t="s">
        <v>63</v>
      </c>
      <c r="W352" s="17" t="n">
        <f aca="false">U352=V352</f>
        <v>1</v>
      </c>
      <c r="X352" s="16" t="s">
        <v>49</v>
      </c>
      <c r="Y352" s="11" t="s">
        <v>63</v>
      </c>
      <c r="Z352" s="11" t="n">
        <v>2351</v>
      </c>
      <c r="AA352" s="11" t="n">
        <v>1032</v>
      </c>
      <c r="AB352" s="11" t="n">
        <v>1319</v>
      </c>
      <c r="AC352" s="11" t="n">
        <v>0</v>
      </c>
      <c r="AD352" s="11" t="n">
        <v>2224</v>
      </c>
      <c r="AE352" s="11" t="n">
        <v>975</v>
      </c>
      <c r="AF352" s="11" t="n">
        <v>1249</v>
      </c>
      <c r="AG352" s="11" t="n">
        <v>0</v>
      </c>
      <c r="AH352" s="11" t="n">
        <v>0</v>
      </c>
      <c r="AI352" s="11" t="n">
        <v>0</v>
      </c>
      <c r="AJ352" s="11" t="n">
        <v>0</v>
      </c>
      <c r="AK352" s="11" t="n">
        <v>0</v>
      </c>
      <c r="AL352" s="15" t="n">
        <v>0.73</v>
      </c>
      <c r="AM352" s="11" t="n">
        <v>0</v>
      </c>
      <c r="AN352" s="11" t="n">
        <v>0</v>
      </c>
      <c r="AO352" s="11" t="n">
        <v>0</v>
      </c>
      <c r="AP352" s="11" t="n">
        <v>0</v>
      </c>
      <c r="AQ352" s="11" t="n">
        <v>0</v>
      </c>
    </row>
    <row r="353" customFormat="false" ht="16" hidden="false" customHeight="false" outlineLevel="0" collapsed="false">
      <c r="A353" s="11" t="s">
        <v>207</v>
      </c>
      <c r="B353" s="11"/>
      <c r="C353" s="11" t="n">
        <f aca="false">AL353&lt;0.5</f>
        <v>0</v>
      </c>
      <c r="D353" s="12" t="n">
        <f aca="false">COUNTIFS(S:S,S353,C:C,1)&gt;0</f>
        <v>0</v>
      </c>
      <c r="E353" s="12" t="n">
        <f aca="false">IFERROR(INDEX(LOHHLA!H:H,MATCH($S353,LOHHLA!$B:$B,0)),"na")</f>
        <v>0</v>
      </c>
      <c r="F353" s="12" t="n">
        <f aca="false">AND(D353&lt;&gt;E353,E353&lt;&gt;"na")</f>
        <v>0</v>
      </c>
      <c r="G353" s="12"/>
      <c r="H353" s="12"/>
      <c r="I353" s="13" t="str">
        <f aca="false">IFERROR(INDEX(LOHHLA!E:E,MATCH($S353,LOHHLA!$B:$B,0)),"na")</f>
        <v>            1.34</v>
      </c>
      <c r="J353" s="13" t="str">
        <f aca="false">IFERROR(INDEX(LOHHLA!F:F,MATCH($S353,LOHHLA!$B:$B,0)),"na")</f>
        <v>            0.86</v>
      </c>
      <c r="K353" s="14" t="n">
        <f aca="false">INDEX(HMFPurity!B:B,MATCH(A353,HMFPurity!A:A,0))</f>
        <v>0.17</v>
      </c>
      <c r="L353" s="15" t="n">
        <f aca="false">INDEX(HMFPurity!F:F,MATCH(A353,HMFPurity!A:A,0))</f>
        <v>2.8381</v>
      </c>
      <c r="M353" s="15" t="n">
        <f aca="false">IFERROR(INDEX(LOHHLA!I:I,MATCH($S353,LOHHLA!$B:$B,0)),"na")</f>
        <v>1.988649443</v>
      </c>
      <c r="N353" s="14" t="n">
        <f aca="false">IFERROR(INDEX(LOHHLA!J:J,MATCH($S353,LOHHLA!$B:$B,0)),"na")</f>
        <v>0.28</v>
      </c>
      <c r="O353" s="16" t="n">
        <f aca="false">COUNTIFS(A:A,A353,W:W,0)</f>
        <v>0</v>
      </c>
      <c r="P353" s="16" t="str">
        <f aca="false">INDEX(LilacQC!D:D,MATCH(A353,LilacQC!C:C,0))</f>
        <v>PASS</v>
      </c>
      <c r="Q353" s="16"/>
      <c r="R353" s="16"/>
      <c r="S353" s="17" t="str">
        <f aca="false">A353&amp;MID(X353,1,1)</f>
        <v>CRUK0059_SU_T1-R1B</v>
      </c>
      <c r="T353" s="17" t="str">
        <f aca="false">IFERROR(IF(RIGHT(X353,1)="1",INDEX(LOHHLA!C:C,MATCH(S353,LOHHLA!B:B,0)),INDEX(LOHHLA!D:D,MATCH(S353,LOHHLA!B:B,0))),"HOM")</f>
        <v>hla_b_44_02_01_01</v>
      </c>
      <c r="U353" s="17" t="str">
        <f aca="false">IF(T353="HOM","HOM",UPPER(MID(T353,5,1))&amp;"*"&amp;MID(T353,7,2)&amp;":"&amp;MID(T353,10,2))</f>
        <v>B*44:02</v>
      </c>
      <c r="V353" s="17" t="s">
        <v>92</v>
      </c>
      <c r="W353" s="17" t="n">
        <f aca="false">U353=V353</f>
        <v>1</v>
      </c>
      <c r="X353" s="16" t="s">
        <v>51</v>
      </c>
      <c r="Y353" s="11" t="s">
        <v>92</v>
      </c>
      <c r="Z353" s="11" t="n">
        <v>2022</v>
      </c>
      <c r="AA353" s="11" t="n">
        <v>760</v>
      </c>
      <c r="AB353" s="11" t="n">
        <v>1262</v>
      </c>
      <c r="AC353" s="11" t="n">
        <v>0</v>
      </c>
      <c r="AD353" s="11" t="n">
        <v>1923</v>
      </c>
      <c r="AE353" s="11" t="n">
        <v>712</v>
      </c>
      <c r="AF353" s="11" t="n">
        <v>1211</v>
      </c>
      <c r="AG353" s="11" t="n">
        <v>0</v>
      </c>
      <c r="AH353" s="11" t="n">
        <v>0</v>
      </c>
      <c r="AI353" s="11" t="n">
        <v>0</v>
      </c>
      <c r="AJ353" s="11" t="n">
        <v>0</v>
      </c>
      <c r="AK353" s="11" t="n">
        <v>0</v>
      </c>
      <c r="AL353" s="15" t="n">
        <v>1.4</v>
      </c>
      <c r="AM353" s="11" t="n">
        <v>0</v>
      </c>
      <c r="AN353" s="11" t="n">
        <v>0</v>
      </c>
      <c r="AO353" s="11" t="n">
        <v>0</v>
      </c>
      <c r="AP353" s="11" t="n">
        <v>0</v>
      </c>
      <c r="AQ353" s="11" t="n">
        <v>0</v>
      </c>
    </row>
    <row r="354" customFormat="false" ht="16" hidden="false" customHeight="false" outlineLevel="0" collapsed="false">
      <c r="A354" s="11" t="s">
        <v>207</v>
      </c>
      <c r="B354" s="11"/>
      <c r="C354" s="11" t="n">
        <f aca="false">AL354&lt;0.5</f>
        <v>0</v>
      </c>
      <c r="D354" s="12" t="n">
        <f aca="false">COUNTIFS(S:S,S354,C:C,1)&gt;0</f>
        <v>0</v>
      </c>
      <c r="E354" s="12" t="str">
        <f aca="false">IFERROR(INDEX(LOHHLA!H:H,MATCH($S354,LOHHLA!$B:$B,0)),"na")</f>
        <v>na</v>
      </c>
      <c r="F354" s="12" t="n">
        <f aca="false">AND(D354&lt;&gt;E354,E354&lt;&gt;"na")</f>
        <v>0</v>
      </c>
      <c r="G354" s="12"/>
      <c r="H354" s="12"/>
      <c r="I354" s="13" t="str">
        <f aca="false">IFERROR(INDEX(LOHHLA!E:E,MATCH($S354,LOHHLA!$B:$B,0)),"na")</f>
        <v>na</v>
      </c>
      <c r="J354" s="13" t="str">
        <f aca="false">IFERROR(INDEX(LOHHLA!F:F,MATCH($S354,LOHHLA!$B:$B,0)),"na")</f>
        <v>na</v>
      </c>
      <c r="K354" s="14" t="n">
        <f aca="false">INDEX(HMFPurity!B:B,MATCH(A354,HMFPurity!A:A,0))</f>
        <v>0.17</v>
      </c>
      <c r="L354" s="15" t="n">
        <f aca="false">INDEX(HMFPurity!F:F,MATCH(A354,HMFPurity!A:A,0))</f>
        <v>2.8381</v>
      </c>
      <c r="M354" s="15" t="str">
        <f aca="false">IFERROR(INDEX(LOHHLA!I:I,MATCH($S354,LOHHLA!$B:$B,0)),"na")</f>
        <v>na</v>
      </c>
      <c r="N354" s="14" t="str">
        <f aca="false">IFERROR(INDEX(LOHHLA!J:J,MATCH($S354,LOHHLA!$B:$B,0)),"na")</f>
        <v>na</v>
      </c>
      <c r="O354" s="16" t="n">
        <f aca="false">COUNTIFS(A:A,A354,W:W,0)</f>
        <v>0</v>
      </c>
      <c r="P354" s="16" t="str">
        <f aca="false">INDEX(LilacQC!D:D,MATCH(A354,LilacQC!C:C,0))</f>
        <v>PASS</v>
      </c>
      <c r="Q354" s="16"/>
      <c r="R354" s="16"/>
      <c r="S354" s="17" t="str">
        <f aca="false">A354&amp;MID(X354,1,1)</f>
        <v>CRUK0059_SU_T1-R1C</v>
      </c>
      <c r="T354" s="17" t="str">
        <f aca="false">IFERROR(IF(RIGHT(X354,1)="1",INDEX(LOHHLA!C:C,MATCH(S354,LOHHLA!B:B,0)),INDEX(LOHHLA!D:D,MATCH(S354,LOHHLA!B:B,0))),"HOM")</f>
        <v>HOM</v>
      </c>
      <c r="U354" s="17" t="str">
        <f aca="false">IF(T354="HOM","HOM",UPPER(MID(T354,5,1))&amp;"*"&amp;MID(T354,7,2)&amp;":"&amp;MID(T354,10,2))</f>
        <v>HOM</v>
      </c>
      <c r="V354" s="17" t="s">
        <v>48</v>
      </c>
      <c r="W354" s="17" t="n">
        <f aca="false">U354=V354</f>
        <v>1</v>
      </c>
      <c r="X354" s="16" t="s">
        <v>52</v>
      </c>
      <c r="Y354" s="11" t="s">
        <v>66</v>
      </c>
      <c r="Z354" s="11" t="n">
        <v>2149</v>
      </c>
      <c r="AA354" s="11" t="n">
        <v>2009</v>
      </c>
      <c r="AB354" s="11" t="n">
        <v>140</v>
      </c>
      <c r="AC354" s="11" t="n">
        <v>0</v>
      </c>
      <c r="AD354" s="11" t="n">
        <v>4053</v>
      </c>
      <c r="AE354" s="11" t="n">
        <v>3777</v>
      </c>
      <c r="AF354" s="11" t="n">
        <v>276</v>
      </c>
      <c r="AG354" s="11" t="n">
        <v>0</v>
      </c>
      <c r="AH354" s="11" t="n">
        <v>0</v>
      </c>
      <c r="AI354" s="11" t="n">
        <v>0</v>
      </c>
      <c r="AJ354" s="11" t="n">
        <v>0</v>
      </c>
      <c r="AK354" s="11" t="n">
        <v>0</v>
      </c>
      <c r="AL354" s="15" t="n">
        <v>1.4</v>
      </c>
      <c r="AM354" s="11" t="n">
        <v>0</v>
      </c>
      <c r="AN354" s="11" t="n">
        <v>0</v>
      </c>
      <c r="AO354" s="11" t="n">
        <v>0</v>
      </c>
      <c r="AP354" s="11" t="n">
        <v>0</v>
      </c>
      <c r="AQ354" s="11" t="n">
        <v>0</v>
      </c>
    </row>
    <row r="355" customFormat="false" ht="16" hidden="false" customHeight="false" outlineLevel="0" collapsed="false">
      <c r="A355" s="11" t="s">
        <v>207</v>
      </c>
      <c r="B355" s="11"/>
      <c r="C355" s="11" t="n">
        <f aca="false">AL355&lt;0.5</f>
        <v>0</v>
      </c>
      <c r="D355" s="12" t="n">
        <f aca="false">COUNTIFS(S:S,S355,C:C,1)&gt;0</f>
        <v>0</v>
      </c>
      <c r="E355" s="12" t="str">
        <f aca="false">IFERROR(INDEX(LOHHLA!H:H,MATCH($S355,LOHHLA!$B:$B,0)),"na")</f>
        <v>na</v>
      </c>
      <c r="F355" s="12" t="n">
        <f aca="false">AND(D355&lt;&gt;E355,E355&lt;&gt;"na")</f>
        <v>0</v>
      </c>
      <c r="G355" s="12"/>
      <c r="H355" s="12"/>
      <c r="I355" s="13" t="str">
        <f aca="false">IFERROR(INDEX(LOHHLA!E:E,MATCH($S355,LOHHLA!$B:$B,0)),"na")</f>
        <v>na</v>
      </c>
      <c r="J355" s="13" t="str">
        <f aca="false">IFERROR(INDEX(LOHHLA!F:F,MATCH($S355,LOHHLA!$B:$B,0)),"na")</f>
        <v>na</v>
      </c>
      <c r="K355" s="14" t="n">
        <f aca="false">INDEX(HMFPurity!B:B,MATCH(A355,HMFPurity!A:A,0))</f>
        <v>0.17</v>
      </c>
      <c r="L355" s="15" t="n">
        <f aca="false">INDEX(HMFPurity!F:F,MATCH(A355,HMFPurity!A:A,0))</f>
        <v>2.8381</v>
      </c>
      <c r="M355" s="15" t="str">
        <f aca="false">IFERROR(INDEX(LOHHLA!I:I,MATCH($S355,LOHHLA!$B:$B,0)),"na")</f>
        <v>na</v>
      </c>
      <c r="N355" s="14" t="str">
        <f aca="false">IFERROR(INDEX(LOHHLA!J:J,MATCH($S355,LOHHLA!$B:$B,0)),"na")</f>
        <v>na</v>
      </c>
      <c r="O355" s="16" t="n">
        <f aca="false">COUNTIFS(A:A,A355,W:W,0)</f>
        <v>0</v>
      </c>
      <c r="P355" s="16" t="str">
        <f aca="false">INDEX(LilacQC!D:D,MATCH(A355,LilacQC!C:C,0))</f>
        <v>PASS</v>
      </c>
      <c r="Q355" s="16"/>
      <c r="R355" s="16"/>
      <c r="S355" s="17" t="str">
        <f aca="false">A355&amp;MID(X355,1,1)</f>
        <v>CRUK0059_SU_T1-R1C</v>
      </c>
      <c r="T355" s="17" t="str">
        <f aca="false">IFERROR(IF(RIGHT(X355,1)="1",INDEX(LOHHLA!C:C,MATCH(S355,LOHHLA!B:B,0)),INDEX(LOHHLA!D:D,MATCH(S355,LOHHLA!B:B,0))),"HOM")</f>
        <v>HOM</v>
      </c>
      <c r="U355" s="17" t="str">
        <f aca="false">IF(T355="HOM","HOM",UPPER(MID(T355,5,1))&amp;"*"&amp;MID(T355,7,2)&amp;":"&amp;MID(T355,10,2))</f>
        <v>HOM</v>
      </c>
      <c r="V355" s="17" t="s">
        <v>48</v>
      </c>
      <c r="W355" s="17" t="n">
        <f aca="false">U355=V355</f>
        <v>1</v>
      </c>
      <c r="X355" s="16" t="s">
        <v>54</v>
      </c>
      <c r="Y355" s="11" t="s">
        <v>66</v>
      </c>
      <c r="Z355" s="11" t="n">
        <v>2149</v>
      </c>
      <c r="AA355" s="11" t="n">
        <v>2009</v>
      </c>
      <c r="AB355" s="11" t="n">
        <v>140</v>
      </c>
      <c r="AC355" s="11" t="n">
        <v>0</v>
      </c>
      <c r="AD355" s="11" t="n">
        <v>4053</v>
      </c>
      <c r="AE355" s="11" t="n">
        <v>3777</v>
      </c>
      <c r="AF355" s="11" t="n">
        <v>276</v>
      </c>
      <c r="AG355" s="11" t="n">
        <v>0</v>
      </c>
      <c r="AH355" s="11" t="n">
        <v>0</v>
      </c>
      <c r="AI355" s="11" t="n">
        <v>0</v>
      </c>
      <c r="AJ355" s="11" t="n">
        <v>0</v>
      </c>
      <c r="AK355" s="11" t="n">
        <v>0</v>
      </c>
      <c r="AL355" s="15" t="n">
        <v>0.73</v>
      </c>
      <c r="AM355" s="11" t="n">
        <v>0</v>
      </c>
      <c r="AN355" s="11" t="n">
        <v>0</v>
      </c>
      <c r="AO355" s="11" t="n">
        <v>0</v>
      </c>
      <c r="AP355" s="11" t="n">
        <v>0</v>
      </c>
      <c r="AQ355" s="11" t="n">
        <v>0</v>
      </c>
    </row>
    <row r="356" customFormat="false" ht="16" hidden="false" customHeight="false" outlineLevel="0" collapsed="false">
      <c r="A356" s="11" t="s">
        <v>208</v>
      </c>
      <c r="B356" s="11"/>
      <c r="C356" s="11" t="n">
        <f aca="false">AL356&lt;0.5</f>
        <v>0</v>
      </c>
      <c r="D356" s="12" t="n">
        <f aca="false">COUNTIFS(S:S,S356,C:C,1)&gt;0</f>
        <v>0</v>
      </c>
      <c r="E356" s="12" t="n">
        <f aca="false">IFERROR(INDEX(LOHHLA!H:H,MATCH($S356,LOHHLA!$B:$B,0)),"na")</f>
        <v>0</v>
      </c>
      <c r="F356" s="12" t="n">
        <f aca="false">AND(D356&lt;&gt;E356,E356&lt;&gt;"na")</f>
        <v>0</v>
      </c>
      <c r="G356" s="12"/>
      <c r="H356" s="12"/>
      <c r="I356" s="13" t="str">
        <f aca="false">IFERROR(INDEX(LOHHLA!E:E,MATCH($S356,LOHHLA!$B:$B,0)),"na")</f>
        <v>            1.71</v>
      </c>
      <c r="J356" s="13" t="str">
        <f aca="false">IFERROR(INDEX(LOHHLA!F:F,MATCH($S356,LOHHLA!$B:$B,0)),"na")</f>
        <v>            1.52</v>
      </c>
      <c r="K356" s="14" t="n">
        <f aca="false">INDEX(HMFPurity!B:B,MATCH(A356,HMFPurity!A:A,0))</f>
        <v>0.19</v>
      </c>
      <c r="L356" s="15" t="n">
        <f aca="false">INDEX(HMFPurity!F:F,MATCH(A356,HMFPurity!A:A,0))</f>
        <v>3.4609</v>
      </c>
      <c r="M356" s="15" t="n">
        <f aca="false">IFERROR(INDEX(LOHHLA!I:I,MATCH($S356,LOHHLA!$B:$B,0)),"na")</f>
        <v>2.921719956</v>
      </c>
      <c r="N356" s="14" t="n">
        <f aca="false">IFERROR(INDEX(LOHHLA!J:J,MATCH($S356,LOHHLA!$B:$B,0)),"na")</f>
        <v>0.14</v>
      </c>
      <c r="O356" s="16" t="n">
        <f aca="false">COUNTIFS(A:A,A356,W:W,0)</f>
        <v>0</v>
      </c>
      <c r="P356" s="16" t="str">
        <f aca="false">INDEX(LilacQC!D:D,MATCH(A356,LilacQC!C:C,0))</f>
        <v>PASS</v>
      </c>
      <c r="Q356" s="16"/>
      <c r="R356" s="16"/>
      <c r="S356" s="17" t="str">
        <f aca="false">A356&amp;MID(X356,1,1)</f>
        <v>CRUK0060_SU_T1-R1A</v>
      </c>
      <c r="T356" s="17" t="str">
        <f aca="false">IFERROR(IF(RIGHT(X356,1)="1",INDEX(LOHHLA!C:C,MATCH(S356,LOHHLA!B:B,0)),INDEX(LOHHLA!D:D,MATCH(S356,LOHHLA!B:B,0))),"HOM")</f>
        <v>hla_a_11_01_01</v>
      </c>
      <c r="U356" s="17" t="str">
        <f aca="false">IF(T356="HOM","HOM",UPPER(MID(T356,5,1))&amp;"*"&amp;MID(T356,7,2)&amp;":"&amp;MID(T356,10,2))</f>
        <v>A*11:01</v>
      </c>
      <c r="V356" s="17" t="s">
        <v>90</v>
      </c>
      <c r="W356" s="17" t="n">
        <f aca="false">U356=V356</f>
        <v>1</v>
      </c>
      <c r="X356" s="16" t="s">
        <v>45</v>
      </c>
      <c r="Y356" s="11" t="s">
        <v>90</v>
      </c>
      <c r="Z356" s="11" t="n">
        <v>2162</v>
      </c>
      <c r="AA356" s="11" t="n">
        <v>1546</v>
      </c>
      <c r="AB356" s="11" t="n">
        <v>616</v>
      </c>
      <c r="AC356" s="11" t="n">
        <v>0</v>
      </c>
      <c r="AD356" s="11" t="n">
        <v>2394</v>
      </c>
      <c r="AE356" s="11" t="n">
        <v>1667</v>
      </c>
      <c r="AF356" s="11" t="n">
        <v>727</v>
      </c>
      <c r="AG356" s="11" t="n">
        <v>0</v>
      </c>
      <c r="AH356" s="11" t="n">
        <v>0</v>
      </c>
      <c r="AI356" s="11" t="n">
        <v>0</v>
      </c>
      <c r="AJ356" s="11" t="n">
        <v>0</v>
      </c>
      <c r="AK356" s="11" t="n">
        <v>0</v>
      </c>
      <c r="AL356" s="15" t="n">
        <v>0.88</v>
      </c>
      <c r="AM356" s="11" t="n">
        <v>0</v>
      </c>
      <c r="AN356" s="11" t="n">
        <v>0</v>
      </c>
      <c r="AO356" s="11" t="n">
        <v>0</v>
      </c>
      <c r="AP356" s="11" t="n">
        <v>0</v>
      </c>
      <c r="AQ356" s="11" t="n">
        <v>0</v>
      </c>
    </row>
    <row r="357" customFormat="false" ht="16" hidden="false" customHeight="false" outlineLevel="0" collapsed="false">
      <c r="A357" s="11" t="s">
        <v>208</v>
      </c>
      <c r="B357" s="11"/>
      <c r="C357" s="11" t="n">
        <f aca="false">AL357&lt;0.5</f>
        <v>0</v>
      </c>
      <c r="D357" s="12" t="n">
        <f aca="false">COUNTIFS(S:S,S357,C:C,1)&gt;0</f>
        <v>0</v>
      </c>
      <c r="E357" s="12" t="n">
        <f aca="false">IFERROR(INDEX(LOHHLA!H:H,MATCH($S357,LOHHLA!$B:$B,0)),"na")</f>
        <v>0</v>
      </c>
      <c r="F357" s="12" t="n">
        <f aca="false">AND(D357&lt;&gt;E357,E357&lt;&gt;"na")</f>
        <v>0</v>
      </c>
      <c r="G357" s="12"/>
      <c r="H357" s="12"/>
      <c r="I357" s="13" t="str">
        <f aca="false">IFERROR(INDEX(LOHHLA!E:E,MATCH($S357,LOHHLA!$B:$B,0)),"na")</f>
        <v>            1.71</v>
      </c>
      <c r="J357" s="13" t="str">
        <f aca="false">IFERROR(INDEX(LOHHLA!F:F,MATCH($S357,LOHHLA!$B:$B,0)),"na")</f>
        <v>            1.52</v>
      </c>
      <c r="K357" s="14" t="n">
        <f aca="false">INDEX(HMFPurity!B:B,MATCH(A357,HMFPurity!A:A,0))</f>
        <v>0.19</v>
      </c>
      <c r="L357" s="15" t="n">
        <f aca="false">INDEX(HMFPurity!F:F,MATCH(A357,HMFPurity!A:A,0))</f>
        <v>3.4609</v>
      </c>
      <c r="M357" s="15" t="n">
        <f aca="false">IFERROR(INDEX(LOHHLA!I:I,MATCH($S357,LOHHLA!$B:$B,0)),"na")</f>
        <v>2.921719956</v>
      </c>
      <c r="N357" s="14" t="n">
        <f aca="false">IFERROR(INDEX(LOHHLA!J:J,MATCH($S357,LOHHLA!$B:$B,0)),"na")</f>
        <v>0.14</v>
      </c>
      <c r="O357" s="16" t="n">
        <f aca="false">COUNTIFS(A:A,A357,W:W,0)</f>
        <v>0</v>
      </c>
      <c r="P357" s="16" t="str">
        <f aca="false">INDEX(LilacQC!D:D,MATCH(A357,LilacQC!C:C,0))</f>
        <v>PASS</v>
      </c>
      <c r="Q357" s="16"/>
      <c r="R357" s="16"/>
      <c r="S357" s="17" t="str">
        <f aca="false">A357&amp;MID(X357,1,1)</f>
        <v>CRUK0060_SU_T1-R1A</v>
      </c>
      <c r="T357" s="17" t="str">
        <f aca="false">IFERROR(IF(RIGHT(X357,1)="1",INDEX(LOHHLA!C:C,MATCH(S357,LOHHLA!B:B,0)),INDEX(LOHHLA!D:D,MATCH(S357,LOHHLA!B:B,0))),"HOM")</f>
        <v>hla_a_29_02_01_02</v>
      </c>
      <c r="U357" s="17" t="str">
        <f aca="false">IF(T357="HOM","HOM",UPPER(MID(T357,5,1))&amp;"*"&amp;MID(T357,7,2)&amp;":"&amp;MID(T357,10,2))</f>
        <v>A*29:02</v>
      </c>
      <c r="V357" s="17" t="s">
        <v>46</v>
      </c>
      <c r="W357" s="17" t="n">
        <f aca="false">U357=V357</f>
        <v>1</v>
      </c>
      <c r="X357" s="16" t="s">
        <v>47</v>
      </c>
      <c r="Y357" s="11" t="s">
        <v>46</v>
      </c>
      <c r="Z357" s="11" t="n">
        <v>1766</v>
      </c>
      <c r="AA357" s="11" t="n">
        <v>1207</v>
      </c>
      <c r="AB357" s="11" t="n">
        <v>559</v>
      </c>
      <c r="AC357" s="11" t="n">
        <v>0</v>
      </c>
      <c r="AD357" s="11" t="n">
        <v>2126</v>
      </c>
      <c r="AE357" s="11" t="n">
        <v>1468</v>
      </c>
      <c r="AF357" s="11" t="n">
        <v>658</v>
      </c>
      <c r="AG357" s="11" t="n">
        <v>0</v>
      </c>
      <c r="AH357" s="11" t="n">
        <v>0</v>
      </c>
      <c r="AI357" s="11" t="n">
        <v>0</v>
      </c>
      <c r="AJ357" s="11" t="n">
        <v>0</v>
      </c>
      <c r="AK357" s="11" t="n">
        <v>0</v>
      </c>
      <c r="AL357" s="15" t="n">
        <v>2.3</v>
      </c>
      <c r="AM357" s="11" t="n">
        <v>0</v>
      </c>
      <c r="AN357" s="11" t="n">
        <v>0</v>
      </c>
      <c r="AO357" s="11" t="n">
        <v>0</v>
      </c>
      <c r="AP357" s="11" t="n">
        <v>0</v>
      </c>
      <c r="AQ357" s="11" t="n">
        <v>0</v>
      </c>
    </row>
    <row r="358" customFormat="false" ht="16" hidden="false" customHeight="false" outlineLevel="0" collapsed="false">
      <c r="A358" s="11" t="s">
        <v>208</v>
      </c>
      <c r="B358" s="11"/>
      <c r="C358" s="11" t="n">
        <f aca="false">AL358&lt;0.5</f>
        <v>0</v>
      </c>
      <c r="D358" s="12" t="n">
        <f aca="false">COUNTIFS(S:S,S358,C:C,1)&gt;0</f>
        <v>0</v>
      </c>
      <c r="E358" s="12" t="n">
        <f aca="false">IFERROR(INDEX(LOHHLA!H:H,MATCH($S358,LOHHLA!$B:$B,0)),"na")</f>
        <v>0</v>
      </c>
      <c r="F358" s="12" t="n">
        <f aca="false">AND(D358&lt;&gt;E358,E358&lt;&gt;"na")</f>
        <v>0</v>
      </c>
      <c r="G358" s="12"/>
      <c r="H358" s="12"/>
      <c r="I358" s="13" t="str">
        <f aca="false">IFERROR(INDEX(LOHHLA!E:E,MATCH($S358,LOHHLA!$B:$B,0)),"na")</f>
        <v>            0.98</v>
      </c>
      <c r="J358" s="13" t="str">
        <f aca="false">IFERROR(INDEX(LOHHLA!F:F,MATCH($S358,LOHHLA!$B:$B,0)),"na")</f>
        <v>            0.63</v>
      </c>
      <c r="K358" s="14" t="n">
        <f aca="false">INDEX(HMFPurity!B:B,MATCH(A358,HMFPurity!A:A,0))</f>
        <v>0.19</v>
      </c>
      <c r="L358" s="15" t="n">
        <f aca="false">INDEX(HMFPurity!F:F,MATCH(A358,HMFPurity!A:A,0))</f>
        <v>3.4609</v>
      </c>
      <c r="M358" s="15" t="n">
        <f aca="false">IFERROR(INDEX(LOHHLA!I:I,MATCH($S358,LOHHLA!$B:$B,0)),"na")</f>
        <v>2.921719956</v>
      </c>
      <c r="N358" s="14" t="n">
        <f aca="false">IFERROR(INDEX(LOHHLA!J:J,MATCH($S358,LOHHLA!$B:$B,0)),"na")</f>
        <v>0.14</v>
      </c>
      <c r="O358" s="16" t="n">
        <f aca="false">COUNTIFS(A:A,A358,W:W,0)</f>
        <v>0</v>
      </c>
      <c r="P358" s="16" t="str">
        <f aca="false">INDEX(LilacQC!D:D,MATCH(A358,LilacQC!C:C,0))</f>
        <v>PASS</v>
      </c>
      <c r="Q358" s="16"/>
      <c r="R358" s="16"/>
      <c r="S358" s="17" t="str">
        <f aca="false">A358&amp;MID(X358,1,1)</f>
        <v>CRUK0060_SU_T1-R1B</v>
      </c>
      <c r="T358" s="17" t="str">
        <f aca="false">IFERROR(IF(RIGHT(X358,1)="1",INDEX(LOHHLA!C:C,MATCH(S358,LOHHLA!B:B,0)),INDEX(LOHHLA!D:D,MATCH(S358,LOHHLA!B:B,0))),"HOM")</f>
        <v>hla_b_44_03_01</v>
      </c>
      <c r="U358" s="17" t="str">
        <f aca="false">IF(T358="HOM","HOM",UPPER(MID(T358,5,1))&amp;"*"&amp;MID(T358,7,2)&amp;":"&amp;MID(T358,10,2))</f>
        <v>B*44:03</v>
      </c>
      <c r="V358" s="17" t="s">
        <v>50</v>
      </c>
      <c r="W358" s="17" t="n">
        <f aca="false">U358=V358</f>
        <v>1</v>
      </c>
      <c r="X358" s="16" t="s">
        <v>49</v>
      </c>
      <c r="Y358" s="11" t="s">
        <v>50</v>
      </c>
      <c r="Z358" s="11" t="n">
        <v>1741</v>
      </c>
      <c r="AA358" s="11" t="n">
        <v>1201</v>
      </c>
      <c r="AB358" s="11" t="n">
        <v>540</v>
      </c>
      <c r="AC358" s="11" t="n">
        <v>0</v>
      </c>
      <c r="AD358" s="11" t="n">
        <v>1938</v>
      </c>
      <c r="AE358" s="11" t="n">
        <v>1371</v>
      </c>
      <c r="AF358" s="11" t="n">
        <v>567</v>
      </c>
      <c r="AG358" s="11" t="n">
        <v>0</v>
      </c>
      <c r="AH358" s="11" t="n">
        <v>0</v>
      </c>
      <c r="AI358" s="11" t="n">
        <v>0</v>
      </c>
      <c r="AJ358" s="11" t="n">
        <v>0</v>
      </c>
      <c r="AK358" s="11" t="n">
        <v>0</v>
      </c>
      <c r="AL358" s="15" t="n">
        <v>2.3</v>
      </c>
      <c r="AM358" s="11" t="n">
        <v>0</v>
      </c>
      <c r="AN358" s="11" t="n">
        <v>0</v>
      </c>
      <c r="AO358" s="11" t="n">
        <v>0</v>
      </c>
      <c r="AP358" s="11" t="n">
        <v>0</v>
      </c>
      <c r="AQ358" s="11" t="n">
        <v>0</v>
      </c>
    </row>
    <row r="359" customFormat="false" ht="16" hidden="false" customHeight="false" outlineLevel="0" collapsed="false">
      <c r="A359" s="11" t="s">
        <v>208</v>
      </c>
      <c r="B359" s="11"/>
      <c r="C359" s="11" t="n">
        <f aca="false">AL359&lt;0.5</f>
        <v>0</v>
      </c>
      <c r="D359" s="12" t="n">
        <f aca="false">COUNTIFS(S:S,S359,C:C,1)&gt;0</f>
        <v>0</v>
      </c>
      <c r="E359" s="12" t="n">
        <f aca="false">IFERROR(INDEX(LOHHLA!H:H,MATCH($S359,LOHHLA!$B:$B,0)),"na")</f>
        <v>0</v>
      </c>
      <c r="F359" s="12" t="n">
        <f aca="false">AND(D359&lt;&gt;E359,E359&lt;&gt;"na")</f>
        <v>0</v>
      </c>
      <c r="G359" s="12"/>
      <c r="H359" s="12"/>
      <c r="I359" s="13" t="str">
        <f aca="false">IFERROR(INDEX(LOHHLA!E:E,MATCH($S359,LOHHLA!$B:$B,0)),"na")</f>
        <v>            0.98</v>
      </c>
      <c r="J359" s="13" t="str">
        <f aca="false">IFERROR(INDEX(LOHHLA!F:F,MATCH($S359,LOHHLA!$B:$B,0)),"na")</f>
        <v>            0.63</v>
      </c>
      <c r="K359" s="14" t="n">
        <f aca="false">INDEX(HMFPurity!B:B,MATCH(A359,HMFPurity!A:A,0))</f>
        <v>0.19</v>
      </c>
      <c r="L359" s="15" t="n">
        <f aca="false">INDEX(HMFPurity!F:F,MATCH(A359,HMFPurity!A:A,0))</f>
        <v>3.4609</v>
      </c>
      <c r="M359" s="15" t="n">
        <f aca="false">IFERROR(INDEX(LOHHLA!I:I,MATCH($S359,LOHHLA!$B:$B,0)),"na")</f>
        <v>2.921719956</v>
      </c>
      <c r="N359" s="14" t="n">
        <f aca="false">IFERROR(INDEX(LOHHLA!J:J,MATCH($S359,LOHHLA!$B:$B,0)),"na")</f>
        <v>0.14</v>
      </c>
      <c r="O359" s="16" t="n">
        <f aca="false">COUNTIFS(A:A,A359,W:W,0)</f>
        <v>0</v>
      </c>
      <c r="P359" s="16" t="str">
        <f aca="false">INDEX(LilacQC!D:D,MATCH(A359,LilacQC!C:C,0))</f>
        <v>PASS</v>
      </c>
      <c r="Q359" s="16"/>
      <c r="R359" s="16"/>
      <c r="S359" s="17" t="str">
        <f aca="false">A359&amp;MID(X359,1,1)</f>
        <v>CRUK0060_SU_T1-R1B</v>
      </c>
      <c r="T359" s="17" t="str">
        <f aca="false">IFERROR(IF(RIGHT(X359,1)="1",INDEX(LOHHLA!C:C,MATCH(S359,LOHHLA!B:B,0)),INDEX(LOHHLA!D:D,MATCH(S359,LOHHLA!B:B,0))),"HOM")</f>
        <v>hla_b_51_01_01</v>
      </c>
      <c r="U359" s="17" t="str">
        <f aca="false">IF(T359="HOM","HOM",UPPER(MID(T359,5,1))&amp;"*"&amp;MID(T359,7,2)&amp;":"&amp;MID(T359,10,2))</f>
        <v>B*51:01</v>
      </c>
      <c r="V359" s="17" t="s">
        <v>118</v>
      </c>
      <c r="W359" s="17" t="n">
        <f aca="false">U359=V359</f>
        <v>1</v>
      </c>
      <c r="X359" s="16" t="s">
        <v>51</v>
      </c>
      <c r="Y359" s="11" t="s">
        <v>118</v>
      </c>
      <c r="Z359" s="11" t="n">
        <v>1768</v>
      </c>
      <c r="AA359" s="11" t="n">
        <v>1207</v>
      </c>
      <c r="AB359" s="11" t="n">
        <v>561</v>
      </c>
      <c r="AC359" s="11" t="n">
        <v>0</v>
      </c>
      <c r="AD359" s="11" t="n">
        <v>1793</v>
      </c>
      <c r="AE359" s="11" t="n">
        <v>1211</v>
      </c>
      <c r="AF359" s="11" t="n">
        <v>582</v>
      </c>
      <c r="AG359" s="11" t="n">
        <v>0</v>
      </c>
      <c r="AH359" s="11" t="n">
        <v>0</v>
      </c>
      <c r="AI359" s="11" t="n">
        <v>0</v>
      </c>
      <c r="AJ359" s="11" t="n">
        <v>0</v>
      </c>
      <c r="AK359" s="11" t="n">
        <v>0</v>
      </c>
      <c r="AL359" s="15" t="n">
        <v>0.88</v>
      </c>
      <c r="AM359" s="11" t="n">
        <v>0</v>
      </c>
      <c r="AN359" s="11" t="n">
        <v>0</v>
      </c>
      <c r="AO359" s="11" t="n">
        <v>0</v>
      </c>
      <c r="AP359" s="11" t="n">
        <v>0</v>
      </c>
      <c r="AQ359" s="11" t="n">
        <v>0</v>
      </c>
    </row>
    <row r="360" customFormat="false" ht="16" hidden="false" customHeight="false" outlineLevel="0" collapsed="false">
      <c r="A360" s="11" t="s">
        <v>208</v>
      </c>
      <c r="B360" s="11"/>
      <c r="C360" s="11" t="n">
        <f aca="false">AL360&lt;0.5</f>
        <v>0</v>
      </c>
      <c r="D360" s="12" t="n">
        <f aca="false">COUNTIFS(S:S,S360,C:C,1)&gt;0</f>
        <v>0</v>
      </c>
      <c r="E360" s="12" t="n">
        <f aca="false">IFERROR(INDEX(LOHHLA!H:H,MATCH($S360,LOHHLA!$B:$B,0)),"na")</f>
        <v>0</v>
      </c>
      <c r="F360" s="12" t="n">
        <f aca="false">AND(D360&lt;&gt;E360,E360&lt;&gt;"na")</f>
        <v>0</v>
      </c>
      <c r="G360" s="12"/>
      <c r="H360" s="12"/>
      <c r="I360" s="13" t="str">
        <f aca="false">IFERROR(INDEX(LOHHLA!E:E,MATCH($S360,LOHHLA!$B:$B,0)),"na")</f>
        <v>            0.89</v>
      </c>
      <c r="J360" s="13" t="str">
        <f aca="false">IFERROR(INDEX(LOHHLA!F:F,MATCH($S360,LOHHLA!$B:$B,0)),"na")</f>
        <v>            2.10</v>
      </c>
      <c r="K360" s="14" t="n">
        <f aca="false">INDEX(HMFPurity!B:B,MATCH(A360,HMFPurity!A:A,0))</f>
        <v>0.19</v>
      </c>
      <c r="L360" s="15" t="n">
        <f aca="false">INDEX(HMFPurity!F:F,MATCH(A360,HMFPurity!A:A,0))</f>
        <v>3.4609</v>
      </c>
      <c r="M360" s="15" t="n">
        <f aca="false">IFERROR(INDEX(LOHHLA!I:I,MATCH($S360,LOHHLA!$B:$B,0)),"na")</f>
        <v>2.921719956</v>
      </c>
      <c r="N360" s="14" t="n">
        <f aca="false">IFERROR(INDEX(LOHHLA!J:J,MATCH($S360,LOHHLA!$B:$B,0)),"na")</f>
        <v>0.14</v>
      </c>
      <c r="O360" s="16" t="n">
        <f aca="false">COUNTIFS(A:A,A360,W:W,0)</f>
        <v>0</v>
      </c>
      <c r="P360" s="16" t="str">
        <f aca="false">INDEX(LilacQC!D:D,MATCH(A360,LilacQC!C:C,0))</f>
        <v>PASS</v>
      </c>
      <c r="Q360" s="16"/>
      <c r="R360" s="16"/>
      <c r="S360" s="17" t="str">
        <f aca="false">A360&amp;MID(X360,1,1)</f>
        <v>CRUK0060_SU_T1-R1C</v>
      </c>
      <c r="T360" s="17" t="str">
        <f aca="false">IFERROR(IF(RIGHT(X360,1)="1",INDEX(LOHHLA!C:C,MATCH(S360,LOHHLA!B:B,0)),INDEX(LOHHLA!D:D,MATCH(S360,LOHHLA!B:B,0))),"HOM")</f>
        <v>hla_c_15_02_01</v>
      </c>
      <c r="U360" s="17" t="str">
        <f aca="false">IF(T360="HOM","HOM",UPPER(MID(T360,5,1))&amp;"*"&amp;MID(T360,7,2)&amp;":"&amp;MID(T360,10,2))</f>
        <v>C*15:02</v>
      </c>
      <c r="V360" s="17" t="s">
        <v>209</v>
      </c>
      <c r="W360" s="17" t="n">
        <f aca="false">U360=V360</f>
        <v>1</v>
      </c>
      <c r="X360" s="16" t="s">
        <v>52</v>
      </c>
      <c r="Y360" s="11" t="s">
        <v>209</v>
      </c>
      <c r="Z360" s="11" t="n">
        <v>1650</v>
      </c>
      <c r="AA360" s="11" t="n">
        <v>713</v>
      </c>
      <c r="AB360" s="11" t="n">
        <v>937</v>
      </c>
      <c r="AC360" s="11" t="n">
        <v>0</v>
      </c>
      <c r="AD360" s="11" t="n">
        <v>1797</v>
      </c>
      <c r="AE360" s="11" t="n">
        <v>716</v>
      </c>
      <c r="AF360" s="11" t="n">
        <v>1081</v>
      </c>
      <c r="AG360" s="11" t="n">
        <v>0</v>
      </c>
      <c r="AH360" s="11" t="n">
        <v>0</v>
      </c>
      <c r="AI360" s="11" t="n">
        <v>0</v>
      </c>
      <c r="AJ360" s="11" t="n">
        <v>0</v>
      </c>
      <c r="AK360" s="11" t="n">
        <v>0</v>
      </c>
      <c r="AL360" s="15" t="n">
        <v>0.88</v>
      </c>
      <c r="AM360" s="11" t="n">
        <v>0</v>
      </c>
      <c r="AN360" s="11" t="n">
        <v>0</v>
      </c>
      <c r="AO360" s="11" t="n">
        <v>0</v>
      </c>
      <c r="AP360" s="11" t="n">
        <v>0</v>
      </c>
      <c r="AQ360" s="11" t="n">
        <v>0</v>
      </c>
    </row>
    <row r="361" customFormat="false" ht="16" hidden="false" customHeight="false" outlineLevel="0" collapsed="false">
      <c r="A361" s="11" t="s">
        <v>208</v>
      </c>
      <c r="B361" s="11"/>
      <c r="C361" s="11" t="n">
        <f aca="false">AL361&lt;0.5</f>
        <v>0</v>
      </c>
      <c r="D361" s="12" t="n">
        <f aca="false">COUNTIFS(S:S,S361,C:C,1)&gt;0</f>
        <v>0</v>
      </c>
      <c r="E361" s="12" t="n">
        <f aca="false">IFERROR(INDEX(LOHHLA!H:H,MATCH($S361,LOHHLA!$B:$B,0)),"na")</f>
        <v>0</v>
      </c>
      <c r="F361" s="12" t="n">
        <f aca="false">AND(D361&lt;&gt;E361,E361&lt;&gt;"na")</f>
        <v>0</v>
      </c>
      <c r="G361" s="12"/>
      <c r="H361" s="12"/>
      <c r="I361" s="13" t="str">
        <f aca="false">IFERROR(INDEX(LOHHLA!E:E,MATCH($S361,LOHHLA!$B:$B,0)),"na")</f>
        <v>            0.89</v>
      </c>
      <c r="J361" s="13" t="str">
        <f aca="false">IFERROR(INDEX(LOHHLA!F:F,MATCH($S361,LOHHLA!$B:$B,0)),"na")</f>
        <v>            2.10</v>
      </c>
      <c r="K361" s="14" t="n">
        <f aca="false">INDEX(HMFPurity!B:B,MATCH(A361,HMFPurity!A:A,0))</f>
        <v>0.19</v>
      </c>
      <c r="L361" s="15" t="n">
        <f aca="false">INDEX(HMFPurity!F:F,MATCH(A361,HMFPurity!A:A,0))</f>
        <v>3.4609</v>
      </c>
      <c r="M361" s="15" t="n">
        <f aca="false">IFERROR(INDEX(LOHHLA!I:I,MATCH($S361,LOHHLA!$B:$B,0)),"na")</f>
        <v>2.921719956</v>
      </c>
      <c r="N361" s="14" t="n">
        <f aca="false">IFERROR(INDEX(LOHHLA!J:J,MATCH($S361,LOHHLA!$B:$B,0)),"na")</f>
        <v>0.14</v>
      </c>
      <c r="O361" s="16" t="n">
        <f aca="false">COUNTIFS(A:A,A361,W:W,0)</f>
        <v>0</v>
      </c>
      <c r="P361" s="16" t="str">
        <f aca="false">INDEX(LilacQC!D:D,MATCH(A361,LilacQC!C:C,0))</f>
        <v>PASS</v>
      </c>
      <c r="Q361" s="16"/>
      <c r="R361" s="16"/>
      <c r="S361" s="17" t="str">
        <f aca="false">A361&amp;MID(X361,1,1)</f>
        <v>CRUK0060_SU_T1-R1C</v>
      </c>
      <c r="T361" s="17" t="str">
        <f aca="false">IFERROR(IF(RIGHT(X361,1)="1",INDEX(LOHHLA!C:C,MATCH(S361,LOHHLA!B:B,0)),INDEX(LOHHLA!D:D,MATCH(S361,LOHHLA!B:B,0))),"HOM")</f>
        <v>hla_c_16_01_01</v>
      </c>
      <c r="U361" s="17" t="str">
        <f aca="false">IF(T361="HOM","HOM",UPPER(MID(T361,5,1))&amp;"*"&amp;MID(T361,7,2)&amp;":"&amp;MID(T361,10,2))</f>
        <v>C*16:01</v>
      </c>
      <c r="V361" s="17" t="s">
        <v>53</v>
      </c>
      <c r="W361" s="17" t="n">
        <f aca="false">U361=V361</f>
        <v>1</v>
      </c>
      <c r="X361" s="16" t="s">
        <v>54</v>
      </c>
      <c r="Y361" s="11" t="s">
        <v>53</v>
      </c>
      <c r="Z361" s="11" t="n">
        <v>1665</v>
      </c>
      <c r="AA361" s="11" t="n">
        <v>750</v>
      </c>
      <c r="AB361" s="11" t="n">
        <v>915</v>
      </c>
      <c r="AC361" s="11" t="n">
        <v>0</v>
      </c>
      <c r="AD361" s="11" t="n">
        <v>1953</v>
      </c>
      <c r="AE361" s="11" t="n">
        <v>892</v>
      </c>
      <c r="AF361" s="11" t="n">
        <v>1061</v>
      </c>
      <c r="AG361" s="11" t="n">
        <v>0</v>
      </c>
      <c r="AH361" s="11" t="n">
        <v>0</v>
      </c>
      <c r="AI361" s="11" t="n">
        <v>0</v>
      </c>
      <c r="AJ361" s="11" t="n">
        <v>0</v>
      </c>
      <c r="AK361" s="11" t="n">
        <v>0</v>
      </c>
      <c r="AL361" s="15" t="n">
        <v>2.3</v>
      </c>
      <c r="AM361" s="11" t="n">
        <v>0</v>
      </c>
      <c r="AN361" s="11" t="n">
        <v>0</v>
      </c>
      <c r="AO361" s="11" t="n">
        <v>0</v>
      </c>
      <c r="AP361" s="11" t="n">
        <v>0</v>
      </c>
      <c r="AQ361" s="11" t="n">
        <v>0</v>
      </c>
    </row>
    <row r="362" customFormat="false" ht="16" hidden="false" customHeight="false" outlineLevel="0" collapsed="false">
      <c r="A362" s="11" t="s">
        <v>210</v>
      </c>
      <c r="B362" s="11"/>
      <c r="C362" s="11" t="n">
        <f aca="false">AL362&lt;0.5</f>
        <v>0</v>
      </c>
      <c r="D362" s="12" t="n">
        <f aca="false">COUNTIFS(S:S,S362,C:C,1)&gt;0</f>
        <v>0</v>
      </c>
      <c r="E362" s="12" t="n">
        <f aca="false">IFERROR(INDEX(LOHHLA!H:H,MATCH($S362,LOHHLA!$B:$B,0)),"na")</f>
        <v>0</v>
      </c>
      <c r="F362" s="12" t="n">
        <f aca="false">AND(D362&lt;&gt;E362,E362&lt;&gt;"na")</f>
        <v>0</v>
      </c>
      <c r="G362" s="12"/>
      <c r="H362" s="12"/>
      <c r="I362" s="13" t="str">
        <f aca="false">IFERROR(INDEX(LOHHLA!E:E,MATCH($S362,LOHHLA!$B:$B,0)),"na")</f>
        <v>            1.76</v>
      </c>
      <c r="J362" s="13" t="str">
        <f aca="false">IFERROR(INDEX(LOHHLA!F:F,MATCH($S362,LOHHLA!$B:$B,0)),"na")</f>
        <v>            3.13</v>
      </c>
      <c r="K362" s="14" t="n">
        <f aca="false">INDEX(HMFPurity!B:B,MATCH(A362,HMFPurity!A:A,0))</f>
        <v>0.61</v>
      </c>
      <c r="L362" s="15" t="n">
        <f aca="false">INDEX(HMFPurity!F:F,MATCH(A362,HMFPurity!A:A,0))</f>
        <v>4.0016</v>
      </c>
      <c r="M362" s="15" t="n">
        <f aca="false">IFERROR(INDEX(LOHHLA!I:I,MATCH($S362,LOHHLA!$B:$B,0)),"na")</f>
        <v>3.862021644</v>
      </c>
      <c r="N362" s="14" t="n">
        <f aca="false">IFERROR(INDEX(LOHHLA!J:J,MATCH($S362,LOHHLA!$B:$B,0)),"na")</f>
        <v>0.61</v>
      </c>
      <c r="O362" s="16" t="n">
        <f aca="false">COUNTIFS(A:A,A362,W:W,0)</f>
        <v>0</v>
      </c>
      <c r="P362" s="16" t="str">
        <f aca="false">INDEX(LilacQC!D:D,MATCH(A362,LilacQC!C:C,0))</f>
        <v>PASS</v>
      </c>
      <c r="Q362" s="16"/>
      <c r="R362" s="16"/>
      <c r="S362" s="17" t="str">
        <f aca="false">A362&amp;MID(X362,1,1)</f>
        <v>CRUK0061_SU_T1-R1A</v>
      </c>
      <c r="T362" s="17" t="str">
        <f aca="false">IFERROR(IF(RIGHT(X362,1)="1",INDEX(LOHHLA!C:C,MATCH(S362,LOHHLA!B:B,0)),INDEX(LOHHLA!D:D,MATCH(S362,LOHHLA!B:B,0))),"HOM")</f>
        <v>hla_a_01_01_01_01</v>
      </c>
      <c r="U362" s="17" t="str">
        <f aca="false">IF(T362="HOM","HOM",UPPER(MID(T362,5,1))&amp;"*"&amp;MID(T362,7,2)&amp;":"&amp;MID(T362,10,2))</f>
        <v>A*01:01</v>
      </c>
      <c r="V362" s="17" t="s">
        <v>44</v>
      </c>
      <c r="W362" s="17" t="n">
        <f aca="false">U362=V362</f>
        <v>1</v>
      </c>
      <c r="X362" s="16" t="s">
        <v>45</v>
      </c>
      <c r="Y362" s="11" t="s">
        <v>44</v>
      </c>
      <c r="Z362" s="11" t="n">
        <v>2476</v>
      </c>
      <c r="AA362" s="11" t="n">
        <v>1835</v>
      </c>
      <c r="AB362" s="11" t="n">
        <v>641</v>
      </c>
      <c r="AC362" s="11" t="n">
        <v>0</v>
      </c>
      <c r="AD362" s="11" t="n">
        <v>3059</v>
      </c>
      <c r="AE362" s="11" t="n">
        <v>2072</v>
      </c>
      <c r="AF362" s="11" t="n">
        <v>987</v>
      </c>
      <c r="AG362" s="11" t="n">
        <v>0</v>
      </c>
      <c r="AH362" s="11" t="n">
        <v>0</v>
      </c>
      <c r="AI362" s="11" t="n">
        <v>0</v>
      </c>
      <c r="AJ362" s="11" t="n">
        <v>0</v>
      </c>
      <c r="AK362" s="11" t="n">
        <v>0</v>
      </c>
      <c r="AL362" s="15" t="n">
        <v>2.09</v>
      </c>
      <c r="AM362" s="11" t="n">
        <v>0</v>
      </c>
      <c r="AN362" s="11" t="n">
        <v>0</v>
      </c>
      <c r="AO362" s="11" t="n">
        <v>0</v>
      </c>
      <c r="AP362" s="11" t="n">
        <v>0</v>
      </c>
      <c r="AQ362" s="11" t="n">
        <v>0</v>
      </c>
    </row>
    <row r="363" customFormat="false" ht="16" hidden="false" customHeight="false" outlineLevel="0" collapsed="false">
      <c r="A363" s="11" t="s">
        <v>210</v>
      </c>
      <c r="B363" s="11"/>
      <c r="C363" s="11" t="n">
        <f aca="false">AL363&lt;0.5</f>
        <v>0</v>
      </c>
      <c r="D363" s="12" t="n">
        <f aca="false">COUNTIFS(S:S,S363,C:C,1)&gt;0</f>
        <v>0</v>
      </c>
      <c r="E363" s="12" t="n">
        <f aca="false">IFERROR(INDEX(LOHHLA!H:H,MATCH($S363,LOHHLA!$B:$B,0)),"na")</f>
        <v>0</v>
      </c>
      <c r="F363" s="12" t="n">
        <f aca="false">AND(D363&lt;&gt;E363,E363&lt;&gt;"na")</f>
        <v>0</v>
      </c>
      <c r="G363" s="12"/>
      <c r="H363" s="12"/>
      <c r="I363" s="13" t="str">
        <f aca="false">IFERROR(INDEX(LOHHLA!E:E,MATCH($S363,LOHHLA!$B:$B,0)),"na")</f>
        <v>            1.76</v>
      </c>
      <c r="J363" s="13" t="str">
        <f aca="false">IFERROR(INDEX(LOHHLA!F:F,MATCH($S363,LOHHLA!$B:$B,0)),"na")</f>
        <v>            3.13</v>
      </c>
      <c r="K363" s="14" t="n">
        <f aca="false">INDEX(HMFPurity!B:B,MATCH(A363,HMFPurity!A:A,0))</f>
        <v>0.61</v>
      </c>
      <c r="L363" s="15" t="n">
        <f aca="false">INDEX(HMFPurity!F:F,MATCH(A363,HMFPurity!A:A,0))</f>
        <v>4.0016</v>
      </c>
      <c r="M363" s="15" t="n">
        <f aca="false">IFERROR(INDEX(LOHHLA!I:I,MATCH($S363,LOHHLA!$B:$B,0)),"na")</f>
        <v>3.862021644</v>
      </c>
      <c r="N363" s="14" t="n">
        <f aca="false">IFERROR(INDEX(LOHHLA!J:J,MATCH($S363,LOHHLA!$B:$B,0)),"na")</f>
        <v>0.61</v>
      </c>
      <c r="O363" s="16" t="n">
        <f aca="false">COUNTIFS(A:A,A363,W:W,0)</f>
        <v>0</v>
      </c>
      <c r="P363" s="16" t="str">
        <f aca="false">INDEX(LilacQC!D:D,MATCH(A363,LilacQC!C:C,0))</f>
        <v>PASS</v>
      </c>
      <c r="Q363" s="16"/>
      <c r="R363" s="16"/>
      <c r="S363" s="17" t="str">
        <f aca="false">A363&amp;MID(X363,1,1)</f>
        <v>CRUK0061_SU_T1-R1A</v>
      </c>
      <c r="T363" s="17" t="str">
        <f aca="false">IFERROR(IF(RIGHT(X363,1)="1",INDEX(LOHHLA!C:C,MATCH(S363,LOHHLA!B:B,0)),INDEX(LOHHLA!D:D,MATCH(S363,LOHHLA!B:B,0))),"HOM")</f>
        <v>hla_a_29_02_01_01</v>
      </c>
      <c r="U363" s="17" t="str">
        <f aca="false">IF(T363="HOM","HOM",UPPER(MID(T363,5,1))&amp;"*"&amp;MID(T363,7,2)&amp;":"&amp;MID(T363,10,2))</f>
        <v>A*29:02</v>
      </c>
      <c r="V363" s="17" t="s">
        <v>46</v>
      </c>
      <c r="W363" s="17" t="n">
        <f aca="false">U363=V363</f>
        <v>1</v>
      </c>
      <c r="X363" s="16" t="s">
        <v>47</v>
      </c>
      <c r="Y363" s="11" t="s">
        <v>46</v>
      </c>
      <c r="Z363" s="11" t="n">
        <v>2080</v>
      </c>
      <c r="AA363" s="11" t="n">
        <v>1495</v>
      </c>
      <c r="AB363" s="11" t="n">
        <v>585</v>
      </c>
      <c r="AC363" s="11" t="n">
        <v>0</v>
      </c>
      <c r="AD363" s="11" t="n">
        <v>3756</v>
      </c>
      <c r="AE363" s="11" t="n">
        <v>2845</v>
      </c>
      <c r="AF363" s="11" t="n">
        <v>911</v>
      </c>
      <c r="AG363" s="11" t="n">
        <v>0</v>
      </c>
      <c r="AH363" s="11" t="n">
        <v>0</v>
      </c>
      <c r="AI363" s="11" t="n">
        <v>0</v>
      </c>
      <c r="AJ363" s="11" t="n">
        <v>0</v>
      </c>
      <c r="AK363" s="11" t="n">
        <v>0</v>
      </c>
      <c r="AL363" s="15" t="n">
        <v>3.96</v>
      </c>
      <c r="AM363" s="11" t="n">
        <v>0</v>
      </c>
      <c r="AN363" s="11" t="n">
        <v>0</v>
      </c>
      <c r="AO363" s="11" t="n">
        <v>0</v>
      </c>
      <c r="AP363" s="11" t="n">
        <v>0</v>
      </c>
      <c r="AQ363" s="11" t="n">
        <v>0</v>
      </c>
    </row>
    <row r="364" customFormat="false" ht="16" hidden="false" customHeight="false" outlineLevel="0" collapsed="false">
      <c r="A364" s="11" t="s">
        <v>210</v>
      </c>
      <c r="B364" s="11"/>
      <c r="C364" s="11" t="n">
        <f aca="false">AL364&lt;0.5</f>
        <v>0</v>
      </c>
      <c r="D364" s="12" t="n">
        <f aca="false">COUNTIFS(S:S,S364,C:C,1)&gt;0</f>
        <v>0</v>
      </c>
      <c r="E364" s="12" t="n">
        <f aca="false">IFERROR(INDEX(LOHHLA!H:H,MATCH($S364,LOHHLA!$B:$B,0)),"na")</f>
        <v>0</v>
      </c>
      <c r="F364" s="12" t="n">
        <f aca="false">AND(D364&lt;&gt;E364,E364&lt;&gt;"na")</f>
        <v>0</v>
      </c>
      <c r="G364" s="12"/>
      <c r="H364" s="12"/>
      <c r="I364" s="13" t="str">
        <f aca="false">IFERROR(INDEX(LOHHLA!E:E,MATCH($S364,LOHHLA!$B:$B,0)),"na")</f>
        <v>            1.69</v>
      </c>
      <c r="J364" s="13" t="str">
        <f aca="false">IFERROR(INDEX(LOHHLA!F:F,MATCH($S364,LOHHLA!$B:$B,0)),"na")</f>
        <v>            3.48</v>
      </c>
      <c r="K364" s="14" t="n">
        <f aca="false">INDEX(HMFPurity!B:B,MATCH(A364,HMFPurity!A:A,0))</f>
        <v>0.61</v>
      </c>
      <c r="L364" s="15" t="n">
        <f aca="false">INDEX(HMFPurity!F:F,MATCH(A364,HMFPurity!A:A,0))</f>
        <v>4.0016</v>
      </c>
      <c r="M364" s="15" t="n">
        <f aca="false">IFERROR(INDEX(LOHHLA!I:I,MATCH($S364,LOHHLA!$B:$B,0)),"na")</f>
        <v>3.862021644</v>
      </c>
      <c r="N364" s="14" t="n">
        <f aca="false">IFERROR(INDEX(LOHHLA!J:J,MATCH($S364,LOHHLA!$B:$B,0)),"na")</f>
        <v>0.61</v>
      </c>
      <c r="O364" s="16" t="n">
        <f aca="false">COUNTIFS(A:A,A364,W:W,0)</f>
        <v>0</v>
      </c>
      <c r="P364" s="16" t="str">
        <f aca="false">INDEX(LilacQC!D:D,MATCH(A364,LilacQC!C:C,0))</f>
        <v>PASS</v>
      </c>
      <c r="Q364" s="16"/>
      <c r="R364" s="16"/>
      <c r="S364" s="17" t="str">
        <f aca="false">A364&amp;MID(X364,1,1)</f>
        <v>CRUK0061_SU_T1-R1B</v>
      </c>
      <c r="T364" s="17" t="str">
        <f aca="false">IFERROR(IF(RIGHT(X364,1)="1",INDEX(LOHHLA!C:C,MATCH(S364,LOHHLA!B:B,0)),INDEX(LOHHLA!D:D,MATCH(S364,LOHHLA!B:B,0))),"HOM")</f>
        <v>hla_b_38_01_01</v>
      </c>
      <c r="U364" s="17" t="str">
        <f aca="false">IF(T364="HOM","HOM",UPPER(MID(T364,5,1))&amp;"*"&amp;MID(T364,7,2)&amp;":"&amp;MID(T364,10,2))</f>
        <v>B*38:01</v>
      </c>
      <c r="V364" s="17" t="s">
        <v>132</v>
      </c>
      <c r="W364" s="17" t="n">
        <f aca="false">U364=V364</f>
        <v>1</v>
      </c>
      <c r="X364" s="16" t="s">
        <v>49</v>
      </c>
      <c r="Y364" s="11" t="s">
        <v>132</v>
      </c>
      <c r="Z364" s="11" t="n">
        <v>2004</v>
      </c>
      <c r="AA364" s="11" t="n">
        <v>867</v>
      </c>
      <c r="AB364" s="11" t="n">
        <v>1137</v>
      </c>
      <c r="AC364" s="11" t="n">
        <v>0</v>
      </c>
      <c r="AD364" s="11" t="n">
        <v>2759</v>
      </c>
      <c r="AE364" s="11" t="n">
        <v>1003</v>
      </c>
      <c r="AF364" s="11" t="n">
        <v>1756</v>
      </c>
      <c r="AG364" s="11" t="n">
        <v>0</v>
      </c>
      <c r="AH364" s="11" t="n">
        <v>0</v>
      </c>
      <c r="AI364" s="11" t="n">
        <v>0</v>
      </c>
      <c r="AJ364" s="11" t="n">
        <v>0</v>
      </c>
      <c r="AK364" s="11" t="n">
        <v>0</v>
      </c>
      <c r="AL364" s="15" t="n">
        <v>2.09</v>
      </c>
      <c r="AM364" s="11" t="n">
        <v>0</v>
      </c>
      <c r="AN364" s="11" t="n">
        <v>0</v>
      </c>
      <c r="AO364" s="11" t="n">
        <v>0</v>
      </c>
      <c r="AP364" s="11" t="n">
        <v>0</v>
      </c>
      <c r="AQ364" s="11" t="n">
        <v>0</v>
      </c>
    </row>
    <row r="365" customFormat="false" ht="16" hidden="false" customHeight="false" outlineLevel="0" collapsed="false">
      <c r="A365" s="11" t="s">
        <v>210</v>
      </c>
      <c r="B365" s="11"/>
      <c r="C365" s="11" t="n">
        <f aca="false">AL365&lt;0.5</f>
        <v>0</v>
      </c>
      <c r="D365" s="12" t="n">
        <f aca="false">COUNTIFS(S:S,S365,C:C,1)&gt;0</f>
        <v>0</v>
      </c>
      <c r="E365" s="12" t="n">
        <f aca="false">IFERROR(INDEX(LOHHLA!H:H,MATCH($S365,LOHHLA!$B:$B,0)),"na")</f>
        <v>0</v>
      </c>
      <c r="F365" s="12" t="n">
        <f aca="false">AND(D365&lt;&gt;E365,E365&lt;&gt;"na")</f>
        <v>0</v>
      </c>
      <c r="G365" s="12"/>
      <c r="H365" s="12"/>
      <c r="I365" s="13" t="str">
        <f aca="false">IFERROR(INDEX(LOHHLA!E:E,MATCH($S365,LOHHLA!$B:$B,0)),"na")</f>
        <v>            1.69</v>
      </c>
      <c r="J365" s="13" t="str">
        <f aca="false">IFERROR(INDEX(LOHHLA!F:F,MATCH($S365,LOHHLA!$B:$B,0)),"na")</f>
        <v>            3.48</v>
      </c>
      <c r="K365" s="14" t="n">
        <f aca="false">INDEX(HMFPurity!B:B,MATCH(A365,HMFPurity!A:A,0))</f>
        <v>0.61</v>
      </c>
      <c r="L365" s="15" t="n">
        <f aca="false">INDEX(HMFPurity!F:F,MATCH(A365,HMFPurity!A:A,0))</f>
        <v>4.0016</v>
      </c>
      <c r="M365" s="15" t="n">
        <f aca="false">IFERROR(INDEX(LOHHLA!I:I,MATCH($S365,LOHHLA!$B:$B,0)),"na")</f>
        <v>3.862021644</v>
      </c>
      <c r="N365" s="14" t="n">
        <f aca="false">IFERROR(INDEX(LOHHLA!J:J,MATCH($S365,LOHHLA!$B:$B,0)),"na")</f>
        <v>0.61</v>
      </c>
      <c r="O365" s="16" t="n">
        <f aca="false">COUNTIFS(A:A,A365,W:W,0)</f>
        <v>0</v>
      </c>
      <c r="P365" s="16" t="str">
        <f aca="false">INDEX(LilacQC!D:D,MATCH(A365,LilacQC!C:C,0))</f>
        <v>PASS</v>
      </c>
      <c r="Q365" s="16"/>
      <c r="R365" s="16"/>
      <c r="S365" s="17" t="str">
        <f aca="false">A365&amp;MID(X365,1,1)</f>
        <v>CRUK0061_SU_T1-R1B</v>
      </c>
      <c r="T365" s="17" t="str">
        <f aca="false">IFERROR(IF(RIGHT(X365,1)="1",INDEX(LOHHLA!C:C,MATCH(S365,LOHHLA!B:B,0)),INDEX(LOHHLA!D:D,MATCH(S365,LOHHLA!B:B,0))),"HOM")</f>
        <v>hla_b_44_03_01</v>
      </c>
      <c r="U365" s="17" t="str">
        <f aca="false">IF(T365="HOM","HOM",UPPER(MID(T365,5,1))&amp;"*"&amp;MID(T365,7,2)&amp;":"&amp;MID(T365,10,2))</f>
        <v>B*44:03</v>
      </c>
      <c r="V365" s="17" t="s">
        <v>50</v>
      </c>
      <c r="W365" s="17" t="n">
        <f aca="false">U365=V365</f>
        <v>1</v>
      </c>
      <c r="X365" s="16" t="s">
        <v>51</v>
      </c>
      <c r="Y365" s="11" t="s">
        <v>50</v>
      </c>
      <c r="Z365" s="11" t="n">
        <v>2013</v>
      </c>
      <c r="AA365" s="11" t="n">
        <v>925</v>
      </c>
      <c r="AB365" s="11" t="n">
        <v>1088</v>
      </c>
      <c r="AC365" s="11" t="n">
        <v>0</v>
      </c>
      <c r="AD365" s="11" t="n">
        <v>3558</v>
      </c>
      <c r="AE365" s="11" t="n">
        <v>1867</v>
      </c>
      <c r="AF365" s="11" t="n">
        <v>1691</v>
      </c>
      <c r="AG365" s="11" t="n">
        <v>0</v>
      </c>
      <c r="AH365" s="11" t="n">
        <v>0</v>
      </c>
      <c r="AI365" s="11" t="n">
        <v>0</v>
      </c>
      <c r="AJ365" s="11" t="n">
        <v>0</v>
      </c>
      <c r="AK365" s="11" t="n">
        <v>0</v>
      </c>
      <c r="AL365" s="15" t="n">
        <v>3.96</v>
      </c>
      <c r="AM365" s="11" t="n">
        <v>0</v>
      </c>
      <c r="AN365" s="11" t="n">
        <v>0</v>
      </c>
      <c r="AO365" s="11" t="n">
        <v>0</v>
      </c>
      <c r="AP365" s="11" t="n">
        <v>0</v>
      </c>
      <c r="AQ365" s="11" t="n">
        <v>0</v>
      </c>
    </row>
    <row r="366" customFormat="false" ht="16" hidden="false" customHeight="false" outlineLevel="0" collapsed="false">
      <c r="A366" s="11" t="s">
        <v>210</v>
      </c>
      <c r="B366" s="11"/>
      <c r="C366" s="11" t="n">
        <f aca="false">AL366&lt;0.5</f>
        <v>0</v>
      </c>
      <c r="D366" s="12" t="n">
        <f aca="false">COUNTIFS(S:S,S366,C:C,1)&gt;0</f>
        <v>0</v>
      </c>
      <c r="E366" s="12" t="n">
        <f aca="false">IFERROR(INDEX(LOHHLA!H:H,MATCH($S366,LOHHLA!$B:$B,0)),"na")</f>
        <v>0</v>
      </c>
      <c r="F366" s="12" t="n">
        <f aca="false">AND(D366&lt;&gt;E366,E366&lt;&gt;"na")</f>
        <v>0</v>
      </c>
      <c r="G366" s="12"/>
      <c r="H366" s="12"/>
      <c r="I366" s="13" t="str">
        <f aca="false">IFERROR(INDEX(LOHHLA!E:E,MATCH($S366,LOHHLA!$B:$B,0)),"na")</f>
        <v>            1.41</v>
      </c>
      <c r="J366" s="13" t="str">
        <f aca="false">IFERROR(INDEX(LOHHLA!F:F,MATCH($S366,LOHHLA!$B:$B,0)),"na")</f>
        <v>            3.55</v>
      </c>
      <c r="K366" s="14" t="n">
        <f aca="false">INDEX(HMFPurity!B:B,MATCH(A366,HMFPurity!A:A,0))</f>
        <v>0.61</v>
      </c>
      <c r="L366" s="15" t="n">
        <f aca="false">INDEX(HMFPurity!F:F,MATCH(A366,HMFPurity!A:A,0))</f>
        <v>4.0016</v>
      </c>
      <c r="M366" s="15" t="n">
        <f aca="false">IFERROR(INDEX(LOHHLA!I:I,MATCH($S366,LOHHLA!$B:$B,0)),"na")</f>
        <v>3.862021644</v>
      </c>
      <c r="N366" s="14" t="n">
        <f aca="false">IFERROR(INDEX(LOHHLA!J:J,MATCH($S366,LOHHLA!$B:$B,0)),"na")</f>
        <v>0.61</v>
      </c>
      <c r="O366" s="16" t="n">
        <f aca="false">COUNTIFS(A:A,A366,W:W,0)</f>
        <v>0</v>
      </c>
      <c r="P366" s="16" t="str">
        <f aca="false">INDEX(LilacQC!D:D,MATCH(A366,LilacQC!C:C,0))</f>
        <v>PASS</v>
      </c>
      <c r="Q366" s="16"/>
      <c r="R366" s="16"/>
      <c r="S366" s="17" t="str">
        <f aca="false">A366&amp;MID(X366,1,1)</f>
        <v>CRUK0061_SU_T1-R1C</v>
      </c>
      <c r="T366" s="17" t="str">
        <f aca="false">IFERROR(IF(RIGHT(X366,1)="1",INDEX(LOHHLA!C:C,MATCH(S366,LOHHLA!B:B,0)),INDEX(LOHHLA!D:D,MATCH(S366,LOHHLA!B:B,0))),"HOM")</f>
        <v>hla_c_12_03_01_01</v>
      </c>
      <c r="U366" s="17" t="str">
        <f aca="false">IF(T366="HOM","HOM",UPPER(MID(T366,5,1))&amp;"*"&amp;MID(T366,7,2)&amp;":"&amp;MID(T366,10,2))</f>
        <v>C*12:03</v>
      </c>
      <c r="V366" s="17" t="s">
        <v>123</v>
      </c>
      <c r="W366" s="17" t="n">
        <f aca="false">U366=V366</f>
        <v>1</v>
      </c>
      <c r="X366" s="16" t="s">
        <v>52</v>
      </c>
      <c r="Y366" s="11" t="s">
        <v>123</v>
      </c>
      <c r="Z366" s="11" t="n">
        <v>1954</v>
      </c>
      <c r="AA366" s="11" t="n">
        <v>567</v>
      </c>
      <c r="AB366" s="11" t="n">
        <v>1387</v>
      </c>
      <c r="AC366" s="11" t="n">
        <v>0</v>
      </c>
      <c r="AD366" s="11" t="n">
        <v>2830</v>
      </c>
      <c r="AE366" s="11" t="n">
        <v>608</v>
      </c>
      <c r="AF366" s="11" t="n">
        <v>2222</v>
      </c>
      <c r="AG366" s="11" t="n">
        <v>0</v>
      </c>
      <c r="AH366" s="11" t="n">
        <v>0</v>
      </c>
      <c r="AI366" s="11" t="n">
        <v>0</v>
      </c>
      <c r="AJ366" s="11" t="n">
        <v>0</v>
      </c>
      <c r="AK366" s="11" t="n">
        <v>0</v>
      </c>
      <c r="AL366" s="15" t="n">
        <v>2.09</v>
      </c>
      <c r="AM366" s="11" t="n">
        <v>0</v>
      </c>
      <c r="AN366" s="11" t="n">
        <v>0</v>
      </c>
      <c r="AO366" s="11" t="n">
        <v>0</v>
      </c>
      <c r="AP366" s="11" t="n">
        <v>0</v>
      </c>
      <c r="AQ366" s="11" t="n">
        <v>0</v>
      </c>
    </row>
    <row r="367" customFormat="false" ht="16" hidden="false" customHeight="false" outlineLevel="0" collapsed="false">
      <c r="A367" s="11" t="s">
        <v>210</v>
      </c>
      <c r="B367" s="11"/>
      <c r="C367" s="11" t="n">
        <f aca="false">AL367&lt;0.5</f>
        <v>0</v>
      </c>
      <c r="D367" s="12" t="n">
        <f aca="false">COUNTIFS(S:S,S367,C:C,1)&gt;0</f>
        <v>0</v>
      </c>
      <c r="E367" s="12" t="n">
        <f aca="false">IFERROR(INDEX(LOHHLA!H:H,MATCH($S367,LOHHLA!$B:$B,0)),"na")</f>
        <v>0</v>
      </c>
      <c r="F367" s="12" t="n">
        <f aca="false">AND(D367&lt;&gt;E367,E367&lt;&gt;"na")</f>
        <v>0</v>
      </c>
      <c r="G367" s="12"/>
      <c r="H367" s="12"/>
      <c r="I367" s="13" t="str">
        <f aca="false">IFERROR(INDEX(LOHHLA!E:E,MATCH($S367,LOHHLA!$B:$B,0)),"na")</f>
        <v>            1.41</v>
      </c>
      <c r="J367" s="13" t="str">
        <f aca="false">IFERROR(INDEX(LOHHLA!F:F,MATCH($S367,LOHHLA!$B:$B,0)),"na")</f>
        <v>            3.55</v>
      </c>
      <c r="K367" s="14" t="n">
        <f aca="false">INDEX(HMFPurity!B:B,MATCH(A367,HMFPurity!A:A,0))</f>
        <v>0.61</v>
      </c>
      <c r="L367" s="15" t="n">
        <f aca="false">INDEX(HMFPurity!F:F,MATCH(A367,HMFPurity!A:A,0))</f>
        <v>4.0016</v>
      </c>
      <c r="M367" s="15" t="n">
        <f aca="false">IFERROR(INDEX(LOHHLA!I:I,MATCH($S367,LOHHLA!$B:$B,0)),"na")</f>
        <v>3.862021644</v>
      </c>
      <c r="N367" s="14" t="n">
        <f aca="false">IFERROR(INDEX(LOHHLA!J:J,MATCH($S367,LOHHLA!$B:$B,0)),"na")</f>
        <v>0.61</v>
      </c>
      <c r="O367" s="16" t="n">
        <f aca="false">COUNTIFS(A:A,A367,W:W,0)</f>
        <v>0</v>
      </c>
      <c r="P367" s="16" t="str">
        <f aca="false">INDEX(LilacQC!D:D,MATCH(A367,LilacQC!C:C,0))</f>
        <v>PASS</v>
      </c>
      <c r="Q367" s="16"/>
      <c r="R367" s="16"/>
      <c r="S367" s="17" t="str">
        <f aca="false">A367&amp;MID(X367,1,1)</f>
        <v>CRUK0061_SU_T1-R1C</v>
      </c>
      <c r="T367" s="17" t="str">
        <f aca="false">IFERROR(IF(RIGHT(X367,1)="1",INDEX(LOHHLA!C:C,MATCH(S367,LOHHLA!B:B,0)),INDEX(LOHHLA!D:D,MATCH(S367,LOHHLA!B:B,0))),"HOM")</f>
        <v>hla_c_16_01_01</v>
      </c>
      <c r="U367" s="17" t="str">
        <f aca="false">IF(T367="HOM","HOM",UPPER(MID(T367,5,1))&amp;"*"&amp;MID(T367,7,2)&amp;":"&amp;MID(T367,10,2))</f>
        <v>C*16:01</v>
      </c>
      <c r="V367" s="17" t="s">
        <v>53</v>
      </c>
      <c r="W367" s="17" t="n">
        <f aca="false">U367=V367</f>
        <v>1</v>
      </c>
      <c r="X367" s="16" t="s">
        <v>54</v>
      </c>
      <c r="Y367" s="11" t="s">
        <v>53</v>
      </c>
      <c r="Z367" s="11" t="n">
        <v>1949</v>
      </c>
      <c r="AA367" s="11" t="n">
        <v>562</v>
      </c>
      <c r="AB367" s="11" t="n">
        <v>1387</v>
      </c>
      <c r="AC367" s="11" t="n">
        <v>0</v>
      </c>
      <c r="AD367" s="11" t="n">
        <v>3287</v>
      </c>
      <c r="AE367" s="11" t="n">
        <v>1065</v>
      </c>
      <c r="AF367" s="11" t="n">
        <v>2222</v>
      </c>
      <c r="AG367" s="11" t="n">
        <v>0</v>
      </c>
      <c r="AH367" s="11" t="n">
        <v>0</v>
      </c>
      <c r="AI367" s="11" t="n">
        <v>0</v>
      </c>
      <c r="AJ367" s="11" t="n">
        <v>0</v>
      </c>
      <c r="AK367" s="11" t="n">
        <v>0</v>
      </c>
      <c r="AL367" s="15" t="n">
        <v>3.96</v>
      </c>
      <c r="AM367" s="11" t="n">
        <v>0</v>
      </c>
      <c r="AN367" s="11" t="n">
        <v>0</v>
      </c>
      <c r="AO367" s="11" t="n">
        <v>0</v>
      </c>
      <c r="AP367" s="11" t="n">
        <v>0</v>
      </c>
      <c r="AQ367" s="11" t="n">
        <v>0</v>
      </c>
    </row>
    <row r="368" customFormat="false" ht="16" hidden="false" customHeight="false" outlineLevel="0" collapsed="false">
      <c r="A368" s="11" t="s">
        <v>211</v>
      </c>
      <c r="B368" s="11"/>
      <c r="C368" s="11" t="n">
        <f aca="false">AL368&lt;0.5</f>
        <v>0</v>
      </c>
      <c r="D368" s="12" t="n">
        <f aca="false">COUNTIFS(S:S,S368,C:C,1)&gt;0</f>
        <v>0</v>
      </c>
      <c r="E368" s="12" t="n">
        <f aca="false">IFERROR(INDEX(LOHHLA!H:H,MATCH($S368,LOHHLA!$B:$B,0)),"na")</f>
        <v>0</v>
      </c>
      <c r="F368" s="12" t="n">
        <f aca="false">AND(D368&lt;&gt;E368,E368&lt;&gt;"na")</f>
        <v>0</v>
      </c>
      <c r="G368" s="12"/>
      <c r="H368" s="12"/>
      <c r="I368" s="13" t="str">
        <f aca="false">IFERROR(INDEX(LOHHLA!E:E,MATCH($S368,LOHHLA!$B:$B,0)),"na")</f>
        <v>            1.90</v>
      </c>
      <c r="J368" s="13" t="str">
        <f aca="false">IFERROR(INDEX(LOHHLA!F:F,MATCH($S368,LOHHLA!$B:$B,0)),"na")</f>
        <v>            0.64</v>
      </c>
      <c r="K368" s="14" t="n">
        <f aca="false">INDEX(HMFPurity!B:B,MATCH(A368,HMFPurity!A:A,0))</f>
        <v>0.32</v>
      </c>
      <c r="L368" s="15" t="n">
        <f aca="false">INDEX(HMFPurity!F:F,MATCH(A368,HMFPurity!A:A,0))</f>
        <v>3.7533</v>
      </c>
      <c r="M368" s="15" t="n">
        <f aca="false">IFERROR(INDEX(LOHHLA!I:I,MATCH($S368,LOHHLA!$B:$B,0)),"na")</f>
        <v>3.4224216</v>
      </c>
      <c r="N368" s="14" t="n">
        <f aca="false">IFERROR(INDEX(LOHHLA!J:J,MATCH($S368,LOHHLA!$B:$B,0)),"na")</f>
        <v>0.32</v>
      </c>
      <c r="O368" s="16" t="n">
        <f aca="false">COUNTIFS(A:A,A368,W:W,0)</f>
        <v>4</v>
      </c>
      <c r="P368" s="16" t="str">
        <f aca="false">INDEX(LilacQC!D:D,MATCH(A368,LilacQC!C:C,0))</f>
        <v>PASS</v>
      </c>
      <c r="Q368" s="16" t="s">
        <v>68</v>
      </c>
      <c r="R368" s="16" t="s">
        <v>212</v>
      </c>
      <c r="S368" s="17" t="str">
        <f aca="false">A368&amp;MID(X368,1,1)</f>
        <v>CRUK0062_SU_T1-R1A</v>
      </c>
      <c r="T368" s="17" t="str">
        <f aca="false">IFERROR(IF(RIGHT(X368,1)="1",INDEX(LOHHLA!C:C,MATCH(S368,LOHHLA!B:B,0)),INDEX(LOHHLA!D:D,MATCH(S368,LOHHLA!B:B,0))),"HOM")</f>
        <v>hla_a_01_01_48</v>
      </c>
      <c r="U368" s="17" t="str">
        <f aca="false">IF(T368="HOM","HOM",UPPER(MID(T368,5,1))&amp;"*"&amp;MID(T368,7,2)&amp;":"&amp;MID(T368,10,2))</f>
        <v>A*01:01</v>
      </c>
      <c r="V368" s="17" t="s">
        <v>182</v>
      </c>
      <c r="W368" s="17" t="n">
        <f aca="false">U368=V368</f>
        <v>0</v>
      </c>
      <c r="X368" s="16" t="s">
        <v>45</v>
      </c>
      <c r="Y368" s="11" t="s">
        <v>182</v>
      </c>
      <c r="Z368" s="11" t="n">
        <v>2646</v>
      </c>
      <c r="AA368" s="11" t="n">
        <v>500</v>
      </c>
      <c r="AB368" s="11" t="n">
        <v>2146</v>
      </c>
      <c r="AC368" s="11" t="n">
        <v>0</v>
      </c>
      <c r="AD368" s="11" t="n">
        <v>1894</v>
      </c>
      <c r="AE368" s="11" t="n">
        <v>311</v>
      </c>
      <c r="AF368" s="11" t="n">
        <v>1583</v>
      </c>
      <c r="AG368" s="11" t="n">
        <v>0</v>
      </c>
      <c r="AH368" s="11" t="n">
        <v>0</v>
      </c>
      <c r="AI368" s="11" t="n">
        <v>0</v>
      </c>
      <c r="AJ368" s="11" t="n">
        <v>0</v>
      </c>
      <c r="AK368" s="11" t="n">
        <v>0</v>
      </c>
      <c r="AL368" s="15" t="n">
        <v>0.83</v>
      </c>
      <c r="AM368" s="11" t="n">
        <v>0</v>
      </c>
      <c r="AN368" s="11" t="n">
        <v>0</v>
      </c>
      <c r="AO368" s="11" t="n">
        <v>0</v>
      </c>
      <c r="AP368" s="11" t="n">
        <v>0</v>
      </c>
      <c r="AQ368" s="11" t="n">
        <v>0</v>
      </c>
    </row>
    <row r="369" customFormat="false" ht="16" hidden="false" customHeight="false" outlineLevel="0" collapsed="false">
      <c r="A369" s="11" t="s">
        <v>211</v>
      </c>
      <c r="B369" s="11"/>
      <c r="C369" s="11" t="n">
        <f aca="false">AL369&lt;0.5</f>
        <v>0</v>
      </c>
      <c r="D369" s="12" t="n">
        <f aca="false">COUNTIFS(S:S,S369,C:C,1)&gt;0</f>
        <v>0</v>
      </c>
      <c r="E369" s="12" t="n">
        <f aca="false">IFERROR(INDEX(LOHHLA!H:H,MATCH($S369,LOHHLA!$B:$B,0)),"na")</f>
        <v>0</v>
      </c>
      <c r="F369" s="12" t="n">
        <f aca="false">AND(D369&lt;&gt;E369,E369&lt;&gt;"na")</f>
        <v>0</v>
      </c>
      <c r="G369" s="12"/>
      <c r="H369" s="12"/>
      <c r="I369" s="13" t="str">
        <f aca="false">IFERROR(INDEX(LOHHLA!E:E,MATCH($S369,LOHHLA!$B:$B,0)),"na")</f>
        <v>            1.90</v>
      </c>
      <c r="J369" s="13" t="str">
        <f aca="false">IFERROR(INDEX(LOHHLA!F:F,MATCH($S369,LOHHLA!$B:$B,0)),"na")</f>
        <v>            0.64</v>
      </c>
      <c r="K369" s="14" t="n">
        <f aca="false">INDEX(HMFPurity!B:B,MATCH(A369,HMFPurity!A:A,0))</f>
        <v>0.32</v>
      </c>
      <c r="L369" s="15" t="n">
        <f aca="false">INDEX(HMFPurity!F:F,MATCH(A369,HMFPurity!A:A,0))</f>
        <v>3.7533</v>
      </c>
      <c r="M369" s="15" t="n">
        <f aca="false">IFERROR(INDEX(LOHHLA!I:I,MATCH($S369,LOHHLA!$B:$B,0)),"na")</f>
        <v>3.4224216</v>
      </c>
      <c r="N369" s="14" t="n">
        <f aca="false">IFERROR(INDEX(LOHHLA!J:J,MATCH($S369,LOHHLA!$B:$B,0)),"na")</f>
        <v>0.32</v>
      </c>
      <c r="O369" s="16" t="n">
        <f aca="false">COUNTIFS(A:A,A369,W:W,0)</f>
        <v>4</v>
      </c>
      <c r="P369" s="16" t="str">
        <f aca="false">INDEX(LilacQC!D:D,MATCH(A369,LilacQC!C:C,0))</f>
        <v>PASS</v>
      </c>
      <c r="Q369" s="16" t="s">
        <v>71</v>
      </c>
      <c r="R369" s="16" t="s">
        <v>213</v>
      </c>
      <c r="S369" s="17" t="str">
        <f aca="false">A369&amp;MID(X369,1,1)</f>
        <v>CRUK0062_SU_T1-R1A</v>
      </c>
      <c r="T369" s="17" t="str">
        <f aca="false">IFERROR(IF(RIGHT(X369,1)="1",INDEX(LOHHLA!C:C,MATCH(S369,LOHHLA!B:B,0)),INDEX(LOHHLA!D:D,MATCH(S369,LOHHLA!B:B,0))),"HOM")</f>
        <v>hla_a_30_01_01</v>
      </c>
      <c r="U369" s="17" t="str">
        <f aca="false">IF(T369="HOM","HOM",UPPER(MID(T369,5,1))&amp;"*"&amp;MID(T369,7,2)&amp;":"&amp;MID(T369,10,2))</f>
        <v>A*30:01</v>
      </c>
      <c r="V369" s="17" t="s">
        <v>214</v>
      </c>
      <c r="W369" s="17" t="n">
        <f aca="false">U369=V369</f>
        <v>0</v>
      </c>
      <c r="X369" s="16" t="s">
        <v>47</v>
      </c>
      <c r="Y369" s="11" t="s">
        <v>214</v>
      </c>
      <c r="Z369" s="11" t="n">
        <v>2744</v>
      </c>
      <c r="AA369" s="11" t="n">
        <v>616</v>
      </c>
      <c r="AB369" s="11" t="n">
        <v>2128</v>
      </c>
      <c r="AC369" s="11" t="n">
        <v>0</v>
      </c>
      <c r="AD369" s="11" t="n">
        <v>2096</v>
      </c>
      <c r="AE369" s="11" t="n">
        <v>533</v>
      </c>
      <c r="AF369" s="11" t="n">
        <v>1563</v>
      </c>
      <c r="AG369" s="11" t="n">
        <v>0</v>
      </c>
      <c r="AH369" s="11" t="n">
        <v>0</v>
      </c>
      <c r="AI369" s="11" t="n">
        <v>0</v>
      </c>
      <c r="AJ369" s="11" t="n">
        <v>0</v>
      </c>
      <c r="AK369" s="11" t="n">
        <v>0</v>
      </c>
      <c r="AL369" s="15" t="n">
        <v>2.08</v>
      </c>
      <c r="AM369" s="11" t="n">
        <v>0</v>
      </c>
      <c r="AN369" s="11" t="n">
        <v>0</v>
      </c>
      <c r="AO369" s="11" t="n">
        <v>0</v>
      </c>
      <c r="AP369" s="11" t="n">
        <v>0</v>
      </c>
      <c r="AQ369" s="11" t="n">
        <v>0</v>
      </c>
    </row>
    <row r="370" customFormat="false" ht="16" hidden="false" customHeight="false" outlineLevel="0" collapsed="false">
      <c r="A370" s="11" t="s">
        <v>211</v>
      </c>
      <c r="B370" s="11"/>
      <c r="C370" s="11" t="n">
        <f aca="false">AL370&lt;0.5</f>
        <v>0</v>
      </c>
      <c r="D370" s="12" t="n">
        <f aca="false">COUNTIFS(S:S,S370,C:C,1)&gt;0</f>
        <v>0</v>
      </c>
      <c r="E370" s="12" t="n">
        <f aca="false">IFERROR(INDEX(LOHHLA!H:H,MATCH($S370,LOHHLA!$B:$B,0)),"na")</f>
        <v>0</v>
      </c>
      <c r="F370" s="12" t="n">
        <f aca="false">AND(D370&lt;&gt;E370,E370&lt;&gt;"na")</f>
        <v>0</v>
      </c>
      <c r="G370" s="12"/>
      <c r="H370" s="12"/>
      <c r="I370" s="13" t="str">
        <f aca="false">IFERROR(INDEX(LOHHLA!E:E,MATCH($S370,LOHHLA!$B:$B,0)),"na")</f>
        <v>            2.02</v>
      </c>
      <c r="J370" s="13" t="str">
        <f aca="false">IFERROR(INDEX(LOHHLA!F:F,MATCH($S370,LOHHLA!$B:$B,0)),"na")</f>
        <v>            0.71</v>
      </c>
      <c r="K370" s="14" t="n">
        <f aca="false">INDEX(HMFPurity!B:B,MATCH(A370,HMFPurity!A:A,0))</f>
        <v>0.32</v>
      </c>
      <c r="L370" s="15" t="n">
        <f aca="false">INDEX(HMFPurity!F:F,MATCH(A370,HMFPurity!A:A,0))</f>
        <v>3.7533</v>
      </c>
      <c r="M370" s="15" t="n">
        <f aca="false">IFERROR(INDEX(LOHHLA!I:I,MATCH($S370,LOHHLA!$B:$B,0)),"na")</f>
        <v>3.4224216</v>
      </c>
      <c r="N370" s="14" t="n">
        <f aca="false">IFERROR(INDEX(LOHHLA!J:J,MATCH($S370,LOHHLA!$B:$B,0)),"na")</f>
        <v>0.32</v>
      </c>
      <c r="O370" s="16" t="n">
        <f aca="false">COUNTIFS(A:A,A370,W:W,0)</f>
        <v>4</v>
      </c>
      <c r="P370" s="16" t="str">
        <f aca="false">INDEX(LilacQC!D:D,MATCH(A370,LilacQC!C:C,0))</f>
        <v>PASS</v>
      </c>
      <c r="Q370" s="16" t="s">
        <v>71</v>
      </c>
      <c r="R370" s="16" t="s">
        <v>215</v>
      </c>
      <c r="S370" s="17" t="str">
        <f aca="false">A370&amp;MID(X370,1,1)</f>
        <v>CRUK0062_SU_T1-R1B</v>
      </c>
      <c r="T370" s="17" t="str">
        <f aca="false">IFERROR(IF(RIGHT(X370,1)="1",INDEX(LOHHLA!C:C,MATCH(S370,LOHHLA!B:B,0)),INDEX(LOHHLA!D:D,MATCH(S370,LOHHLA!B:B,0))),"HOM")</f>
        <v>hla_b_07_05_01</v>
      </c>
      <c r="U370" s="17" t="str">
        <f aca="false">IF(T370="HOM","HOM",UPPER(MID(T370,5,1))&amp;"*"&amp;MID(T370,7,2)&amp;":"&amp;MID(T370,10,2))</f>
        <v>B*07:05</v>
      </c>
      <c r="V370" s="17" t="s">
        <v>216</v>
      </c>
      <c r="W370" s="17" t="n">
        <f aca="false">U370=V370</f>
        <v>0</v>
      </c>
      <c r="X370" s="16" t="s">
        <v>49</v>
      </c>
      <c r="Y370" s="11" t="s">
        <v>216</v>
      </c>
      <c r="Z370" s="11" t="n">
        <v>2734</v>
      </c>
      <c r="AA370" s="11" t="n">
        <v>255</v>
      </c>
      <c r="AB370" s="11" t="n">
        <v>2479</v>
      </c>
      <c r="AC370" s="11" t="n">
        <v>0</v>
      </c>
      <c r="AD370" s="11" t="n">
        <v>2083</v>
      </c>
      <c r="AE370" s="11" t="n">
        <v>245</v>
      </c>
      <c r="AF370" s="11" t="n">
        <v>1838</v>
      </c>
      <c r="AG370" s="11" t="n">
        <v>0</v>
      </c>
      <c r="AH370" s="11" t="n">
        <v>0</v>
      </c>
      <c r="AI370" s="11" t="n">
        <v>0</v>
      </c>
      <c r="AJ370" s="11" t="n">
        <v>0</v>
      </c>
      <c r="AK370" s="11" t="n">
        <v>0</v>
      </c>
      <c r="AL370" s="15" t="n">
        <v>2.08</v>
      </c>
      <c r="AM370" s="11" t="n">
        <v>0</v>
      </c>
      <c r="AN370" s="11" t="n">
        <v>0</v>
      </c>
      <c r="AO370" s="11" t="n">
        <v>0</v>
      </c>
      <c r="AP370" s="11" t="n">
        <v>0</v>
      </c>
      <c r="AQ370" s="11" t="n">
        <v>0</v>
      </c>
    </row>
    <row r="371" customFormat="false" ht="16" hidden="false" customHeight="false" outlineLevel="0" collapsed="false">
      <c r="A371" s="11" t="s">
        <v>211</v>
      </c>
      <c r="B371" s="11"/>
      <c r="C371" s="11" t="n">
        <f aca="false">AL371&lt;0.5</f>
        <v>0</v>
      </c>
      <c r="D371" s="12" t="n">
        <f aca="false">COUNTIFS(S:S,S371,C:C,1)&gt;0</f>
        <v>0</v>
      </c>
      <c r="E371" s="12" t="n">
        <f aca="false">IFERROR(INDEX(LOHHLA!H:H,MATCH($S371,LOHHLA!$B:$B,0)),"na")</f>
        <v>0</v>
      </c>
      <c r="F371" s="12" t="n">
        <f aca="false">AND(D371&lt;&gt;E371,E371&lt;&gt;"na")</f>
        <v>0</v>
      </c>
      <c r="G371" s="12"/>
      <c r="H371" s="12"/>
      <c r="I371" s="13" t="str">
        <f aca="false">IFERROR(INDEX(LOHHLA!E:E,MATCH($S371,LOHHLA!$B:$B,0)),"na")</f>
        <v>            2.02</v>
      </c>
      <c r="J371" s="13" t="str">
        <f aca="false">IFERROR(INDEX(LOHHLA!F:F,MATCH($S371,LOHHLA!$B:$B,0)),"na")</f>
        <v>            0.71</v>
      </c>
      <c r="K371" s="14" t="n">
        <f aca="false">INDEX(HMFPurity!B:B,MATCH(A371,HMFPurity!A:A,0))</f>
        <v>0.32</v>
      </c>
      <c r="L371" s="15" t="n">
        <f aca="false">INDEX(HMFPurity!F:F,MATCH(A371,HMFPurity!A:A,0))</f>
        <v>3.7533</v>
      </c>
      <c r="M371" s="15" t="n">
        <f aca="false">IFERROR(INDEX(LOHHLA!I:I,MATCH($S371,LOHHLA!$B:$B,0)),"na")</f>
        <v>3.4224216</v>
      </c>
      <c r="N371" s="14" t="n">
        <f aca="false">IFERROR(INDEX(LOHHLA!J:J,MATCH($S371,LOHHLA!$B:$B,0)),"na")</f>
        <v>0.32</v>
      </c>
      <c r="O371" s="16" t="n">
        <f aca="false">COUNTIFS(A:A,A371,W:W,0)</f>
        <v>4</v>
      </c>
      <c r="P371" s="16" t="str">
        <f aca="false">INDEX(LilacQC!D:D,MATCH(A371,LilacQC!C:C,0))</f>
        <v>PASS</v>
      </c>
      <c r="Q371" s="16" t="s">
        <v>71</v>
      </c>
      <c r="R371" s="16" t="s">
        <v>217</v>
      </c>
      <c r="S371" s="17" t="str">
        <f aca="false">A371&amp;MID(X371,1,1)</f>
        <v>CRUK0062_SU_T1-R1B</v>
      </c>
      <c r="T371" s="17" t="str">
        <f aca="false">IFERROR(IF(RIGHT(X371,1)="1",INDEX(LOHHLA!C:C,MATCH(S371,LOHHLA!B:B,0)),INDEX(LOHHLA!D:D,MATCH(S371,LOHHLA!B:B,0))),"HOM")</f>
        <v>hla_b_08_01_11</v>
      </c>
      <c r="U371" s="17" t="str">
        <f aca="false">IF(T371="HOM","HOM",UPPER(MID(T371,5,1))&amp;"*"&amp;MID(T371,7,2)&amp;":"&amp;MID(T371,10,2))</f>
        <v>B*08:01</v>
      </c>
      <c r="V371" s="17" t="s">
        <v>218</v>
      </c>
      <c r="W371" s="17" t="n">
        <f aca="false">U371=V371</f>
        <v>0</v>
      </c>
      <c r="X371" s="16" t="s">
        <v>51</v>
      </c>
      <c r="Y371" s="11" t="s">
        <v>218</v>
      </c>
      <c r="Z371" s="11" t="n">
        <v>2782</v>
      </c>
      <c r="AA371" s="11" t="n">
        <v>270</v>
      </c>
      <c r="AB371" s="11" t="n">
        <v>2512</v>
      </c>
      <c r="AC371" s="11" t="n">
        <v>0</v>
      </c>
      <c r="AD371" s="11" t="n">
        <v>2066</v>
      </c>
      <c r="AE371" s="11" t="n">
        <v>191</v>
      </c>
      <c r="AF371" s="11" t="n">
        <v>1875</v>
      </c>
      <c r="AG371" s="11" t="n">
        <v>0</v>
      </c>
      <c r="AH371" s="11" t="n">
        <v>0</v>
      </c>
      <c r="AI371" s="11" t="n">
        <v>0</v>
      </c>
      <c r="AJ371" s="11" t="n">
        <v>0</v>
      </c>
      <c r="AK371" s="11" t="n">
        <v>0</v>
      </c>
      <c r="AL371" s="15" t="n">
        <v>0.83</v>
      </c>
      <c r="AM371" s="11" t="n">
        <v>0</v>
      </c>
      <c r="AN371" s="11" t="n">
        <v>0</v>
      </c>
      <c r="AO371" s="11" t="n">
        <v>0</v>
      </c>
      <c r="AP371" s="11" t="n">
        <v>0</v>
      </c>
      <c r="AQ371" s="11" t="n">
        <v>0</v>
      </c>
    </row>
    <row r="372" customFormat="false" ht="16" hidden="false" customHeight="false" outlineLevel="0" collapsed="false">
      <c r="A372" s="11" t="s">
        <v>211</v>
      </c>
      <c r="B372" s="11"/>
      <c r="C372" s="11" t="n">
        <f aca="false">AL372&lt;0.5</f>
        <v>0</v>
      </c>
      <c r="D372" s="12" t="n">
        <f aca="false">COUNTIFS(S:S,S372,C:C,1)&gt;0</f>
        <v>0</v>
      </c>
      <c r="E372" s="12" t="n">
        <f aca="false">IFERROR(INDEX(LOHHLA!H:H,MATCH($S372,LOHHLA!$B:$B,0)),"na")</f>
        <v>0</v>
      </c>
      <c r="F372" s="12" t="n">
        <f aca="false">AND(D372&lt;&gt;E372,E372&lt;&gt;"na")</f>
        <v>0</v>
      </c>
      <c r="G372" s="12"/>
      <c r="H372" s="12"/>
      <c r="I372" s="13" t="str">
        <f aca="false">IFERROR(INDEX(LOHHLA!E:E,MATCH($S372,LOHHLA!$B:$B,0)),"na")</f>
        <v>            1.83</v>
      </c>
      <c r="J372" s="13" t="str">
        <f aca="false">IFERROR(INDEX(LOHHLA!F:F,MATCH($S372,LOHHLA!$B:$B,0)),"na")</f>
        <v>            0.50</v>
      </c>
      <c r="K372" s="14" t="n">
        <f aca="false">INDEX(HMFPurity!B:B,MATCH(A372,HMFPurity!A:A,0))</f>
        <v>0.32</v>
      </c>
      <c r="L372" s="15" t="n">
        <f aca="false">INDEX(HMFPurity!F:F,MATCH(A372,HMFPurity!A:A,0))</f>
        <v>3.7533</v>
      </c>
      <c r="M372" s="15" t="n">
        <f aca="false">IFERROR(INDEX(LOHHLA!I:I,MATCH($S372,LOHHLA!$B:$B,0)),"na")</f>
        <v>3.4224216</v>
      </c>
      <c r="N372" s="14" t="n">
        <f aca="false">IFERROR(INDEX(LOHHLA!J:J,MATCH($S372,LOHHLA!$B:$B,0)),"na")</f>
        <v>0.32</v>
      </c>
      <c r="O372" s="16" t="n">
        <f aca="false">COUNTIFS(A:A,A372,W:W,0)</f>
        <v>4</v>
      </c>
      <c r="P372" s="16" t="str">
        <f aca="false">INDEX(LilacQC!D:D,MATCH(A372,LilacQC!C:C,0))</f>
        <v>PASS</v>
      </c>
      <c r="Q372" s="16"/>
      <c r="R372" s="16"/>
      <c r="S372" s="17" t="str">
        <f aca="false">A372&amp;MID(X372,1,1)</f>
        <v>CRUK0062_SU_T1-R1C</v>
      </c>
      <c r="T372" s="17" t="str">
        <f aca="false">IFERROR(IF(RIGHT(X372,1)="1",INDEX(LOHHLA!C:C,MATCH(S372,LOHHLA!B:B,0)),INDEX(LOHHLA!D:D,MATCH(S372,LOHHLA!B:B,0))),"HOM")</f>
        <v>hla_c_07_02_01_01</v>
      </c>
      <c r="U372" s="17" t="str">
        <f aca="false">IF(T372="HOM","HOM",UPPER(MID(T372,5,1))&amp;"*"&amp;MID(T372,7,2)&amp;":"&amp;MID(T372,10,2))</f>
        <v>C*07:02</v>
      </c>
      <c r="V372" s="17" t="s">
        <v>66</v>
      </c>
      <c r="W372" s="17" t="n">
        <f aca="false">U372=V372</f>
        <v>1</v>
      </c>
      <c r="X372" s="16" t="s">
        <v>52</v>
      </c>
      <c r="Y372" s="11" t="s">
        <v>66</v>
      </c>
      <c r="Z372" s="11" t="n">
        <v>2811</v>
      </c>
      <c r="AA372" s="11" t="n">
        <v>2202</v>
      </c>
      <c r="AB372" s="11" t="n">
        <v>609</v>
      </c>
      <c r="AC372" s="11" t="n">
        <v>0</v>
      </c>
      <c r="AD372" s="11" t="n">
        <v>2367</v>
      </c>
      <c r="AE372" s="11" t="n">
        <v>1878</v>
      </c>
      <c r="AF372" s="11" t="n">
        <v>489</v>
      </c>
      <c r="AG372" s="11" t="n">
        <v>0</v>
      </c>
      <c r="AH372" s="11" t="n">
        <v>0</v>
      </c>
      <c r="AI372" s="11" t="n">
        <v>0</v>
      </c>
      <c r="AJ372" s="11" t="n">
        <v>0</v>
      </c>
      <c r="AK372" s="11" t="n">
        <v>0</v>
      </c>
      <c r="AL372" s="15" t="n">
        <v>2.08</v>
      </c>
      <c r="AM372" s="11" t="n">
        <v>0</v>
      </c>
      <c r="AN372" s="11" t="n">
        <v>0</v>
      </c>
      <c r="AO372" s="11" t="n">
        <v>0</v>
      </c>
      <c r="AP372" s="11" t="n">
        <v>0</v>
      </c>
      <c r="AQ372" s="11" t="n">
        <v>0</v>
      </c>
    </row>
    <row r="373" customFormat="false" ht="16" hidden="false" customHeight="false" outlineLevel="0" collapsed="false">
      <c r="A373" s="11" t="s">
        <v>211</v>
      </c>
      <c r="B373" s="11"/>
      <c r="C373" s="11" t="n">
        <f aca="false">AL373&lt;0.5</f>
        <v>0</v>
      </c>
      <c r="D373" s="12" t="n">
        <f aca="false">COUNTIFS(S:S,S373,C:C,1)&gt;0</f>
        <v>0</v>
      </c>
      <c r="E373" s="12" t="n">
        <f aca="false">IFERROR(INDEX(LOHHLA!H:H,MATCH($S373,LOHHLA!$B:$B,0)),"na")</f>
        <v>0</v>
      </c>
      <c r="F373" s="12" t="n">
        <f aca="false">AND(D373&lt;&gt;E373,E373&lt;&gt;"na")</f>
        <v>0</v>
      </c>
      <c r="G373" s="12"/>
      <c r="H373" s="12"/>
      <c r="I373" s="13" t="str">
        <f aca="false">IFERROR(INDEX(LOHHLA!E:E,MATCH($S373,LOHHLA!$B:$B,0)),"na")</f>
        <v>            1.83</v>
      </c>
      <c r="J373" s="13" t="str">
        <f aca="false">IFERROR(INDEX(LOHHLA!F:F,MATCH($S373,LOHHLA!$B:$B,0)),"na")</f>
        <v>            0.50</v>
      </c>
      <c r="K373" s="14" t="n">
        <f aca="false">INDEX(HMFPurity!B:B,MATCH(A373,HMFPurity!A:A,0))</f>
        <v>0.32</v>
      </c>
      <c r="L373" s="15" t="n">
        <f aca="false">INDEX(HMFPurity!F:F,MATCH(A373,HMFPurity!A:A,0))</f>
        <v>3.7533</v>
      </c>
      <c r="M373" s="15" t="n">
        <f aca="false">IFERROR(INDEX(LOHHLA!I:I,MATCH($S373,LOHHLA!$B:$B,0)),"na")</f>
        <v>3.4224216</v>
      </c>
      <c r="N373" s="14" t="n">
        <f aca="false">IFERROR(INDEX(LOHHLA!J:J,MATCH($S373,LOHHLA!$B:$B,0)),"na")</f>
        <v>0.32</v>
      </c>
      <c r="O373" s="16" t="n">
        <f aca="false">COUNTIFS(A:A,A373,W:W,0)</f>
        <v>4</v>
      </c>
      <c r="P373" s="16" t="str">
        <f aca="false">INDEX(LilacQC!D:D,MATCH(A373,LilacQC!C:C,0))</f>
        <v>PASS</v>
      </c>
      <c r="Q373" s="16"/>
      <c r="R373" s="16"/>
      <c r="S373" s="17" t="str">
        <f aca="false">A373&amp;MID(X373,1,1)</f>
        <v>CRUK0062_SU_T1-R1C</v>
      </c>
      <c r="T373" s="17" t="str">
        <f aca="false">IFERROR(IF(RIGHT(X373,1)="1",INDEX(LOHHLA!C:C,MATCH(S373,LOHHLA!B:B,0)),INDEX(LOHHLA!D:D,MATCH(S373,LOHHLA!B:B,0))),"HOM")</f>
        <v>hla_c_17_01_01_01</v>
      </c>
      <c r="U373" s="17" t="str">
        <f aca="false">IF(T373="HOM","HOM",UPPER(MID(T373,5,1))&amp;"*"&amp;MID(T373,7,2)&amp;":"&amp;MID(T373,10,2))</f>
        <v>C*17:01</v>
      </c>
      <c r="V373" s="17" t="s">
        <v>103</v>
      </c>
      <c r="W373" s="17" t="n">
        <f aca="false">U373=V373</f>
        <v>1</v>
      </c>
      <c r="X373" s="16" t="s">
        <v>54</v>
      </c>
      <c r="Y373" s="11" t="s">
        <v>103</v>
      </c>
      <c r="Z373" s="11" t="n">
        <v>2010</v>
      </c>
      <c r="AA373" s="11" t="n">
        <v>1454</v>
      </c>
      <c r="AB373" s="11" t="n">
        <v>556</v>
      </c>
      <c r="AC373" s="11" t="n">
        <v>0</v>
      </c>
      <c r="AD373" s="11" t="n">
        <v>1279</v>
      </c>
      <c r="AE373" s="11" t="n">
        <v>849</v>
      </c>
      <c r="AF373" s="11" t="n">
        <v>430</v>
      </c>
      <c r="AG373" s="11" t="n">
        <v>0</v>
      </c>
      <c r="AH373" s="11" t="n">
        <v>0</v>
      </c>
      <c r="AI373" s="11" t="n">
        <v>0</v>
      </c>
      <c r="AJ373" s="11" t="n">
        <v>0</v>
      </c>
      <c r="AK373" s="11" t="n">
        <v>0</v>
      </c>
      <c r="AL373" s="15" t="n">
        <v>0.83</v>
      </c>
      <c r="AM373" s="11" t="n">
        <v>0</v>
      </c>
      <c r="AN373" s="11" t="n">
        <v>0</v>
      </c>
      <c r="AO373" s="11" t="n">
        <v>0</v>
      </c>
      <c r="AP373" s="11" t="n">
        <v>0</v>
      </c>
      <c r="AQ373" s="11" t="n">
        <v>0</v>
      </c>
    </row>
    <row r="374" customFormat="false" ht="16" hidden="false" customHeight="false" outlineLevel="0" collapsed="false">
      <c r="A374" s="11" t="s">
        <v>219</v>
      </c>
      <c r="B374" s="11"/>
      <c r="C374" s="11" t="n">
        <f aca="false">AL374&lt;0.5</f>
        <v>0</v>
      </c>
      <c r="D374" s="12" t="n">
        <f aca="false">COUNTIFS(S:S,S374,C:C,1)&gt;0</f>
        <v>0</v>
      </c>
      <c r="E374" s="12" t="n">
        <f aca="false">IFERROR(INDEX(LOHHLA!H:H,MATCH($S374,LOHHLA!$B:$B,0)),"na")</f>
        <v>1</v>
      </c>
      <c r="F374" s="12" t="n">
        <f aca="false">AND(D374&lt;&gt;E374,E374&lt;&gt;"na")</f>
        <v>1</v>
      </c>
      <c r="G374" s="12" t="s">
        <v>71</v>
      </c>
      <c r="H374" s="12" t="s">
        <v>220</v>
      </c>
      <c r="I374" s="13" t="str">
        <f aca="false">IFERROR(INDEX(LOHHLA!E:E,MATCH($S374,LOHHLA!$B:$B,0)),"na")</f>
        <v>            2.05</v>
      </c>
      <c r="J374" s="13" t="str">
        <f aca="false">IFERROR(INDEX(LOHHLA!F:F,MATCH($S374,LOHHLA!$B:$B,0)),"na")</f>
        <v>          (0.39)</v>
      </c>
      <c r="K374" s="14" t="n">
        <f aca="false">INDEX(HMFPurity!B:B,MATCH(A374,HMFPurity!A:A,0))</f>
        <v>0.21</v>
      </c>
      <c r="L374" s="15" t="n">
        <f aca="false">INDEX(HMFPurity!F:F,MATCH(A374,HMFPurity!A:A,0))</f>
        <v>3.4217</v>
      </c>
      <c r="M374" s="15" t="n">
        <f aca="false">IFERROR(INDEX(LOHHLA!I:I,MATCH($S374,LOHHLA!$B:$B,0)),"na")</f>
        <v>1.66116749</v>
      </c>
      <c r="N374" s="14" t="n">
        <f aca="false">IFERROR(INDEX(LOHHLA!J:J,MATCH($S374,LOHHLA!$B:$B,0)),"na")</f>
        <v>0.2</v>
      </c>
      <c r="O374" s="16" t="n">
        <f aca="false">COUNTIFS(A:A,A374,W:W,0)</f>
        <v>0</v>
      </c>
      <c r="P374" s="16" t="str">
        <f aca="false">INDEX(LilacQC!D:D,MATCH(A374,LilacQC!C:C,0))</f>
        <v>PASS</v>
      </c>
      <c r="Q374" s="16"/>
      <c r="R374" s="16"/>
      <c r="S374" s="17" t="str">
        <f aca="false">A374&amp;MID(X374,1,1)</f>
        <v>CRUK0063_SU_T1-R3A</v>
      </c>
      <c r="T374" s="17" t="str">
        <f aca="false">IFERROR(IF(RIGHT(X374,1)="1",INDEX(LOHHLA!C:C,MATCH(S374,LOHHLA!B:B,0)),INDEX(LOHHLA!D:D,MATCH(S374,LOHHLA!B:B,0))),"HOM")</f>
        <v>hla_a_01_01_01_01</v>
      </c>
      <c r="U374" s="17" t="str">
        <f aca="false">IF(T374="HOM","HOM",UPPER(MID(T374,5,1))&amp;"*"&amp;MID(T374,7,2)&amp;":"&amp;MID(T374,10,2))</f>
        <v>A*01:01</v>
      </c>
      <c r="V374" s="17" t="s">
        <v>44</v>
      </c>
      <c r="W374" s="17" t="n">
        <f aca="false">U374=V374</f>
        <v>1</v>
      </c>
      <c r="X374" s="16" t="s">
        <v>45</v>
      </c>
      <c r="Y374" s="11" t="s">
        <v>44</v>
      </c>
      <c r="Z374" s="11" t="n">
        <v>2740</v>
      </c>
      <c r="AA374" s="11" t="n">
        <v>1974</v>
      </c>
      <c r="AB374" s="11" t="n">
        <v>766</v>
      </c>
      <c r="AC374" s="11" t="n">
        <v>0</v>
      </c>
      <c r="AD374" s="11" t="n">
        <v>2996</v>
      </c>
      <c r="AE374" s="11" t="n">
        <v>2226</v>
      </c>
      <c r="AF374" s="11" t="n">
        <v>770</v>
      </c>
      <c r="AG374" s="11" t="n">
        <v>0</v>
      </c>
      <c r="AH374" s="11" t="n">
        <v>0</v>
      </c>
      <c r="AI374" s="11" t="n">
        <v>0</v>
      </c>
      <c r="AJ374" s="11" t="n">
        <v>0</v>
      </c>
      <c r="AK374" s="11" t="n">
        <v>0</v>
      </c>
      <c r="AL374" s="15" t="n">
        <v>2.94</v>
      </c>
      <c r="AM374" s="11" t="n">
        <v>0</v>
      </c>
      <c r="AN374" s="11" t="n">
        <v>0</v>
      </c>
      <c r="AO374" s="11" t="n">
        <v>0</v>
      </c>
      <c r="AP374" s="11" t="n">
        <v>0</v>
      </c>
      <c r="AQ374" s="11" t="n">
        <v>0</v>
      </c>
    </row>
    <row r="375" customFormat="false" ht="16" hidden="false" customHeight="false" outlineLevel="0" collapsed="false">
      <c r="A375" s="11" t="s">
        <v>219</v>
      </c>
      <c r="B375" s="11"/>
      <c r="C375" s="11" t="n">
        <f aca="false">AL375&lt;0.5</f>
        <v>0</v>
      </c>
      <c r="D375" s="12" t="n">
        <f aca="false">COUNTIFS(S:S,S375,C:C,1)&gt;0</f>
        <v>0</v>
      </c>
      <c r="E375" s="12" t="n">
        <f aca="false">IFERROR(INDEX(LOHHLA!H:H,MATCH($S375,LOHHLA!$B:$B,0)),"na")</f>
        <v>1</v>
      </c>
      <c r="F375" s="12" t="n">
        <f aca="false">AND(D375&lt;&gt;E375,E375&lt;&gt;"na")</f>
        <v>1</v>
      </c>
      <c r="G375" s="12" t="s">
        <v>71</v>
      </c>
      <c r="H375" s="12" t="s">
        <v>220</v>
      </c>
      <c r="I375" s="13" t="str">
        <f aca="false">IFERROR(INDEX(LOHHLA!E:E,MATCH($S375,LOHHLA!$B:$B,0)),"na")</f>
        <v>            2.05</v>
      </c>
      <c r="J375" s="13" t="str">
        <f aca="false">IFERROR(INDEX(LOHHLA!F:F,MATCH($S375,LOHHLA!$B:$B,0)),"na")</f>
        <v>          (0.39)</v>
      </c>
      <c r="K375" s="14" t="n">
        <f aca="false">INDEX(HMFPurity!B:B,MATCH(A375,HMFPurity!A:A,0))</f>
        <v>0.21</v>
      </c>
      <c r="L375" s="15" t="n">
        <f aca="false">INDEX(HMFPurity!F:F,MATCH(A375,HMFPurity!A:A,0))</f>
        <v>3.4217</v>
      </c>
      <c r="M375" s="15" t="n">
        <f aca="false">IFERROR(INDEX(LOHHLA!I:I,MATCH($S375,LOHHLA!$B:$B,0)),"na")</f>
        <v>1.66116749</v>
      </c>
      <c r="N375" s="14" t="n">
        <f aca="false">IFERROR(INDEX(LOHHLA!J:J,MATCH($S375,LOHHLA!$B:$B,0)),"na")</f>
        <v>0.2</v>
      </c>
      <c r="O375" s="16" t="n">
        <f aca="false">COUNTIFS(A:A,A375,W:W,0)</f>
        <v>0</v>
      </c>
      <c r="P375" s="16" t="str">
        <f aca="false">INDEX(LilacQC!D:D,MATCH(A375,LilacQC!C:C,0))</f>
        <v>PASS</v>
      </c>
      <c r="Q375" s="16"/>
      <c r="R375" s="16"/>
      <c r="S375" s="17" t="str">
        <f aca="false">A375&amp;MID(X375,1,1)</f>
        <v>CRUK0063_SU_T1-R3A</v>
      </c>
      <c r="T375" s="17" t="str">
        <f aca="false">IFERROR(IF(RIGHT(X375,1)="1",INDEX(LOHHLA!C:C,MATCH(S375,LOHHLA!B:B,0)),INDEX(LOHHLA!D:D,MATCH(S375,LOHHLA!B:B,0))),"HOM")</f>
        <v>hla_a_31_01_02</v>
      </c>
      <c r="U375" s="17" t="str">
        <f aca="false">IF(T375="HOM","HOM",UPPER(MID(T375,5,1))&amp;"*"&amp;MID(T375,7,2)&amp;":"&amp;MID(T375,10,2))</f>
        <v>A*31:01</v>
      </c>
      <c r="V375" s="17" t="s">
        <v>57</v>
      </c>
      <c r="W375" s="17" t="n">
        <f aca="false">U375=V375</f>
        <v>1</v>
      </c>
      <c r="X375" s="16" t="s">
        <v>47</v>
      </c>
      <c r="Y375" s="11" t="s">
        <v>57</v>
      </c>
      <c r="Z375" s="11" t="n">
        <v>2110</v>
      </c>
      <c r="AA375" s="11" t="n">
        <v>1392</v>
      </c>
      <c r="AB375" s="11" t="n">
        <v>718</v>
      </c>
      <c r="AC375" s="11" t="n">
        <v>0</v>
      </c>
      <c r="AD375" s="11" t="n">
        <v>1934</v>
      </c>
      <c r="AE375" s="11" t="n">
        <v>1221</v>
      </c>
      <c r="AF375" s="11" t="n">
        <v>713</v>
      </c>
      <c r="AG375" s="11" t="n">
        <v>0</v>
      </c>
      <c r="AH375" s="11" t="n">
        <v>0</v>
      </c>
      <c r="AI375" s="11" t="n">
        <v>0</v>
      </c>
      <c r="AJ375" s="11" t="n">
        <v>0</v>
      </c>
      <c r="AK375" s="11" t="n">
        <v>0</v>
      </c>
      <c r="AL375" s="15" t="n">
        <v>1.02</v>
      </c>
      <c r="AM375" s="11" t="n">
        <v>0</v>
      </c>
      <c r="AN375" s="11" t="n">
        <v>0</v>
      </c>
      <c r="AO375" s="11" t="n">
        <v>0</v>
      </c>
      <c r="AP375" s="11" t="n">
        <v>0</v>
      </c>
      <c r="AQ375" s="11" t="n">
        <v>0</v>
      </c>
    </row>
    <row r="376" customFormat="false" ht="16" hidden="false" customHeight="false" outlineLevel="0" collapsed="false">
      <c r="A376" s="11" t="s">
        <v>219</v>
      </c>
      <c r="B376" s="11"/>
      <c r="C376" s="11" t="n">
        <f aca="false">AL376&lt;0.5</f>
        <v>0</v>
      </c>
      <c r="D376" s="12" t="n">
        <f aca="false">COUNTIFS(S:S,S376,C:C,1)&gt;0</f>
        <v>0</v>
      </c>
      <c r="E376" s="12" t="n">
        <f aca="false">IFERROR(INDEX(LOHHLA!H:H,MATCH($S376,LOHHLA!$B:$B,0)),"na")</f>
        <v>1</v>
      </c>
      <c r="F376" s="12" t="n">
        <f aca="false">AND(D376&lt;&gt;E376,E376&lt;&gt;"na")</f>
        <v>1</v>
      </c>
      <c r="G376" s="12" t="s">
        <v>71</v>
      </c>
      <c r="H376" s="12" t="s">
        <v>220</v>
      </c>
      <c r="I376" s="13" t="str">
        <f aca="false">IFERROR(INDEX(LOHHLA!E:E,MATCH($S376,LOHHLA!$B:$B,0)),"na")</f>
        <v>            1.78</v>
      </c>
      <c r="J376" s="13" t="str">
        <f aca="false">IFERROR(INDEX(LOHHLA!F:F,MATCH($S376,LOHHLA!$B:$B,0)),"na")</f>
        <v>          (0.12)</v>
      </c>
      <c r="K376" s="14" t="n">
        <f aca="false">INDEX(HMFPurity!B:B,MATCH(A376,HMFPurity!A:A,0))</f>
        <v>0.21</v>
      </c>
      <c r="L376" s="15" t="n">
        <f aca="false">INDEX(HMFPurity!F:F,MATCH(A376,HMFPurity!A:A,0))</f>
        <v>3.4217</v>
      </c>
      <c r="M376" s="15" t="n">
        <f aca="false">IFERROR(INDEX(LOHHLA!I:I,MATCH($S376,LOHHLA!$B:$B,0)),"na")</f>
        <v>1.66116749</v>
      </c>
      <c r="N376" s="14" t="n">
        <f aca="false">IFERROR(INDEX(LOHHLA!J:J,MATCH($S376,LOHHLA!$B:$B,0)),"na")</f>
        <v>0.2</v>
      </c>
      <c r="O376" s="16" t="n">
        <f aca="false">COUNTIFS(A:A,A376,W:W,0)</f>
        <v>0</v>
      </c>
      <c r="P376" s="16" t="str">
        <f aca="false">INDEX(LilacQC!D:D,MATCH(A376,LilacQC!C:C,0))</f>
        <v>PASS</v>
      </c>
      <c r="Q376" s="16"/>
      <c r="R376" s="16"/>
      <c r="S376" s="17" t="str">
        <f aca="false">A376&amp;MID(X376,1,1)</f>
        <v>CRUK0063_SU_T1-R3B</v>
      </c>
      <c r="T376" s="17" t="str">
        <f aca="false">IFERROR(IF(RIGHT(X376,1)="1",INDEX(LOHHLA!C:C,MATCH(S376,LOHHLA!B:B,0)),INDEX(LOHHLA!D:D,MATCH(S376,LOHHLA!B:B,0))),"HOM")</f>
        <v>hla_b_14_01_01</v>
      </c>
      <c r="U376" s="17" t="str">
        <f aca="false">IF(T376="HOM","HOM",UPPER(MID(T376,5,1))&amp;"*"&amp;MID(T376,7,2)&amp;":"&amp;MID(T376,10,2))</f>
        <v>B*14:01</v>
      </c>
      <c r="V376" s="17" t="s">
        <v>161</v>
      </c>
      <c r="W376" s="17" t="n">
        <f aca="false">U376=V376</f>
        <v>1</v>
      </c>
      <c r="X376" s="16" t="s">
        <v>49</v>
      </c>
      <c r="Y376" s="11" t="s">
        <v>161</v>
      </c>
      <c r="Z376" s="11" t="n">
        <v>2140</v>
      </c>
      <c r="AA376" s="11" t="n">
        <v>1286</v>
      </c>
      <c r="AB376" s="11" t="n">
        <v>854</v>
      </c>
      <c r="AC376" s="11" t="n">
        <v>0</v>
      </c>
      <c r="AD376" s="11" t="n">
        <v>2387</v>
      </c>
      <c r="AE376" s="11" t="n">
        <v>1486</v>
      </c>
      <c r="AF376" s="11" t="n">
        <v>901</v>
      </c>
      <c r="AG376" s="11" t="n">
        <v>0</v>
      </c>
      <c r="AH376" s="11" t="n">
        <v>0</v>
      </c>
      <c r="AI376" s="11" t="n">
        <v>0</v>
      </c>
      <c r="AJ376" s="11" t="n">
        <v>0</v>
      </c>
      <c r="AK376" s="11" t="n">
        <v>0</v>
      </c>
      <c r="AL376" s="15" t="n">
        <v>2.94</v>
      </c>
      <c r="AM376" s="11" t="n">
        <v>0</v>
      </c>
      <c r="AN376" s="11" t="n">
        <v>0</v>
      </c>
      <c r="AO376" s="11" t="n">
        <v>0</v>
      </c>
      <c r="AP376" s="11" t="n">
        <v>0</v>
      </c>
      <c r="AQ376" s="11" t="n">
        <v>0</v>
      </c>
    </row>
    <row r="377" customFormat="false" ht="16" hidden="false" customHeight="false" outlineLevel="0" collapsed="false">
      <c r="A377" s="11" t="s">
        <v>219</v>
      </c>
      <c r="B377" s="11"/>
      <c r="C377" s="11" t="n">
        <f aca="false">AL377&lt;0.5</f>
        <v>0</v>
      </c>
      <c r="D377" s="12" t="n">
        <f aca="false">COUNTIFS(S:S,S377,C:C,1)&gt;0</f>
        <v>0</v>
      </c>
      <c r="E377" s="12" t="n">
        <f aca="false">IFERROR(INDEX(LOHHLA!H:H,MATCH($S377,LOHHLA!$B:$B,0)),"na")</f>
        <v>1</v>
      </c>
      <c r="F377" s="12" t="n">
        <f aca="false">AND(D377&lt;&gt;E377,E377&lt;&gt;"na")</f>
        <v>1</v>
      </c>
      <c r="G377" s="12" t="s">
        <v>71</v>
      </c>
      <c r="H377" s="12" t="s">
        <v>220</v>
      </c>
      <c r="I377" s="13" t="str">
        <f aca="false">IFERROR(INDEX(LOHHLA!E:E,MATCH($S377,LOHHLA!$B:$B,0)),"na")</f>
        <v>            1.78</v>
      </c>
      <c r="J377" s="13" t="str">
        <f aca="false">IFERROR(INDEX(LOHHLA!F:F,MATCH($S377,LOHHLA!$B:$B,0)),"na")</f>
        <v>          (0.12)</v>
      </c>
      <c r="K377" s="14" t="n">
        <f aca="false">INDEX(HMFPurity!B:B,MATCH(A377,HMFPurity!A:A,0))</f>
        <v>0.21</v>
      </c>
      <c r="L377" s="15" t="n">
        <f aca="false">INDEX(HMFPurity!F:F,MATCH(A377,HMFPurity!A:A,0))</f>
        <v>3.4217</v>
      </c>
      <c r="M377" s="15" t="n">
        <f aca="false">IFERROR(INDEX(LOHHLA!I:I,MATCH($S377,LOHHLA!$B:$B,0)),"na")</f>
        <v>1.66116749</v>
      </c>
      <c r="N377" s="14" t="n">
        <f aca="false">IFERROR(INDEX(LOHHLA!J:J,MATCH($S377,LOHHLA!$B:$B,0)),"na")</f>
        <v>0.2</v>
      </c>
      <c r="O377" s="16" t="n">
        <f aca="false">COUNTIFS(A:A,A377,W:W,0)</f>
        <v>0</v>
      </c>
      <c r="P377" s="16" t="str">
        <f aca="false">INDEX(LilacQC!D:D,MATCH(A377,LilacQC!C:C,0))</f>
        <v>PASS</v>
      </c>
      <c r="Q377" s="16"/>
      <c r="R377" s="16"/>
      <c r="S377" s="17" t="str">
        <f aca="false">A377&amp;MID(X377,1,1)</f>
        <v>CRUK0063_SU_T1-R3B</v>
      </c>
      <c r="T377" s="17" t="str">
        <f aca="false">IFERROR(IF(RIGHT(X377,1)="1",INDEX(LOHHLA!C:C,MATCH(S377,LOHHLA!B:B,0)),INDEX(LOHHLA!D:D,MATCH(S377,LOHHLA!B:B,0))),"HOM")</f>
        <v>hla_b_15_01_01_01</v>
      </c>
      <c r="U377" s="17" t="str">
        <f aca="false">IF(T377="HOM","HOM",UPPER(MID(T377,5,1))&amp;"*"&amp;MID(T377,7,2)&amp;":"&amp;MID(T377,10,2))</f>
        <v>B*15:01</v>
      </c>
      <c r="V377" s="17" t="s">
        <v>111</v>
      </c>
      <c r="W377" s="17" t="n">
        <f aca="false">U377=V377</f>
        <v>1</v>
      </c>
      <c r="X377" s="16" t="s">
        <v>51</v>
      </c>
      <c r="Y377" s="11" t="s">
        <v>111</v>
      </c>
      <c r="Z377" s="11" t="n">
        <v>1932</v>
      </c>
      <c r="AA377" s="11" t="n">
        <v>1054</v>
      </c>
      <c r="AB377" s="11" t="n">
        <v>878</v>
      </c>
      <c r="AC377" s="11" t="n">
        <v>0</v>
      </c>
      <c r="AD377" s="11" t="n">
        <v>1858</v>
      </c>
      <c r="AE377" s="11" t="n">
        <v>928</v>
      </c>
      <c r="AF377" s="11" t="n">
        <v>930</v>
      </c>
      <c r="AG377" s="11" t="n">
        <v>0</v>
      </c>
      <c r="AH377" s="11" t="n">
        <v>0</v>
      </c>
      <c r="AI377" s="11" t="n">
        <v>0</v>
      </c>
      <c r="AJ377" s="11" t="n">
        <v>0</v>
      </c>
      <c r="AK377" s="11" t="n">
        <v>0</v>
      </c>
      <c r="AL377" s="15" t="n">
        <v>1.02</v>
      </c>
      <c r="AM377" s="11" t="n">
        <v>0</v>
      </c>
      <c r="AN377" s="11" t="n">
        <v>0</v>
      </c>
      <c r="AO377" s="11" t="n">
        <v>0</v>
      </c>
      <c r="AP377" s="11" t="n">
        <v>0</v>
      </c>
      <c r="AQ377" s="11" t="n">
        <v>0</v>
      </c>
    </row>
    <row r="378" customFormat="false" ht="16" hidden="false" customHeight="false" outlineLevel="0" collapsed="false">
      <c r="A378" s="11" t="s">
        <v>219</v>
      </c>
      <c r="B378" s="11"/>
      <c r="C378" s="11" t="n">
        <f aca="false">AL378&lt;0.5</f>
        <v>0</v>
      </c>
      <c r="D378" s="12" t="n">
        <f aca="false">COUNTIFS(S:S,S378,C:C,1)&gt;0</f>
        <v>0</v>
      </c>
      <c r="E378" s="12" t="n">
        <f aca="false">IFERROR(INDEX(LOHHLA!H:H,MATCH($S378,LOHHLA!$B:$B,0)),"na")</f>
        <v>0</v>
      </c>
      <c r="F378" s="12" t="n">
        <f aca="false">AND(D378&lt;&gt;E378,E378&lt;&gt;"na")</f>
        <v>0</v>
      </c>
      <c r="G378" s="12"/>
      <c r="H378" s="12"/>
      <c r="I378" s="13" t="str">
        <f aca="false">IFERROR(INDEX(LOHHLA!E:E,MATCH($S378,LOHHLA!$B:$B,0)),"na")</f>
        <v>            0.25</v>
      </c>
      <c r="J378" s="13" t="str">
        <f aca="false">IFERROR(INDEX(LOHHLA!F:F,MATCH($S378,LOHHLA!$B:$B,0)),"na")</f>
        <v>            1.80</v>
      </c>
      <c r="K378" s="14" t="n">
        <f aca="false">INDEX(HMFPurity!B:B,MATCH(A378,HMFPurity!A:A,0))</f>
        <v>0.21</v>
      </c>
      <c r="L378" s="15" t="n">
        <f aca="false">INDEX(HMFPurity!F:F,MATCH(A378,HMFPurity!A:A,0))</f>
        <v>3.4217</v>
      </c>
      <c r="M378" s="15" t="n">
        <f aca="false">IFERROR(INDEX(LOHHLA!I:I,MATCH($S378,LOHHLA!$B:$B,0)),"na")</f>
        <v>1.66116749</v>
      </c>
      <c r="N378" s="14" t="n">
        <f aca="false">IFERROR(INDEX(LOHHLA!J:J,MATCH($S378,LOHHLA!$B:$B,0)),"na")</f>
        <v>0.2</v>
      </c>
      <c r="O378" s="16" t="n">
        <f aca="false">COUNTIFS(A:A,A378,W:W,0)</f>
        <v>0</v>
      </c>
      <c r="P378" s="16" t="str">
        <f aca="false">INDEX(LilacQC!D:D,MATCH(A378,LilacQC!C:C,0))</f>
        <v>PASS</v>
      </c>
      <c r="Q378" s="16"/>
      <c r="R378" s="16"/>
      <c r="S378" s="17" t="str">
        <f aca="false">A378&amp;MID(X378,1,1)</f>
        <v>CRUK0063_SU_T1-R3C</v>
      </c>
      <c r="T378" s="17" t="str">
        <f aca="false">IFERROR(IF(RIGHT(X378,1)="1",INDEX(LOHHLA!C:C,MATCH(S378,LOHHLA!B:B,0)),INDEX(LOHHLA!D:D,MATCH(S378,LOHHLA!B:B,0))),"HOM")</f>
        <v>hla_c_03_03_01</v>
      </c>
      <c r="U378" s="17" t="str">
        <f aca="false">IF(T378="HOM","HOM",UPPER(MID(T378,5,1))&amp;"*"&amp;MID(T378,7,2)&amp;":"&amp;MID(T378,10,2))</f>
        <v>C*03:03</v>
      </c>
      <c r="V378" s="17" t="s">
        <v>97</v>
      </c>
      <c r="W378" s="17" t="n">
        <f aca="false">U378=V378</f>
        <v>1</v>
      </c>
      <c r="X378" s="16" t="s">
        <v>52</v>
      </c>
      <c r="Y378" s="11" t="s">
        <v>97</v>
      </c>
      <c r="Z378" s="11" t="n">
        <v>1741</v>
      </c>
      <c r="AA378" s="11" t="n">
        <v>729</v>
      </c>
      <c r="AB378" s="11" t="n">
        <v>1012</v>
      </c>
      <c r="AC378" s="11" t="n">
        <v>0</v>
      </c>
      <c r="AD378" s="11" t="n">
        <v>1798</v>
      </c>
      <c r="AE378" s="11" t="n">
        <v>655</v>
      </c>
      <c r="AF378" s="11" t="n">
        <v>1143</v>
      </c>
      <c r="AG378" s="11" t="n">
        <v>0</v>
      </c>
      <c r="AH378" s="11" t="n">
        <v>0</v>
      </c>
      <c r="AI378" s="11" t="n">
        <v>0</v>
      </c>
      <c r="AJ378" s="11" t="n">
        <v>0</v>
      </c>
      <c r="AK378" s="11" t="n">
        <v>0</v>
      </c>
      <c r="AL378" s="15" t="n">
        <v>1.02</v>
      </c>
      <c r="AM378" s="11" t="n">
        <v>0</v>
      </c>
      <c r="AN378" s="11" t="n">
        <v>0</v>
      </c>
      <c r="AO378" s="11" t="n">
        <v>0</v>
      </c>
      <c r="AP378" s="11" t="n">
        <v>0</v>
      </c>
      <c r="AQ378" s="11" t="n">
        <v>0</v>
      </c>
    </row>
    <row r="379" customFormat="false" ht="16" hidden="false" customHeight="false" outlineLevel="0" collapsed="false">
      <c r="A379" s="11" t="s">
        <v>219</v>
      </c>
      <c r="B379" s="11"/>
      <c r="C379" s="11" t="n">
        <f aca="false">AL379&lt;0.5</f>
        <v>0</v>
      </c>
      <c r="D379" s="12" t="n">
        <f aca="false">COUNTIFS(S:S,S379,C:C,1)&gt;0</f>
        <v>0</v>
      </c>
      <c r="E379" s="12" t="n">
        <f aca="false">IFERROR(INDEX(LOHHLA!H:H,MATCH($S379,LOHHLA!$B:$B,0)),"na")</f>
        <v>0</v>
      </c>
      <c r="F379" s="12" t="n">
        <f aca="false">AND(D379&lt;&gt;E379,E379&lt;&gt;"na")</f>
        <v>0</v>
      </c>
      <c r="G379" s="12"/>
      <c r="H379" s="12"/>
      <c r="I379" s="13" t="str">
        <f aca="false">IFERROR(INDEX(LOHHLA!E:E,MATCH($S379,LOHHLA!$B:$B,0)),"na")</f>
        <v>            0.25</v>
      </c>
      <c r="J379" s="13" t="str">
        <f aca="false">IFERROR(INDEX(LOHHLA!F:F,MATCH($S379,LOHHLA!$B:$B,0)),"na")</f>
        <v>            1.80</v>
      </c>
      <c r="K379" s="14" t="n">
        <f aca="false">INDEX(HMFPurity!B:B,MATCH(A379,HMFPurity!A:A,0))</f>
        <v>0.21</v>
      </c>
      <c r="L379" s="15" t="n">
        <f aca="false">INDEX(HMFPurity!F:F,MATCH(A379,HMFPurity!A:A,0))</f>
        <v>3.4217</v>
      </c>
      <c r="M379" s="15" t="n">
        <f aca="false">IFERROR(INDEX(LOHHLA!I:I,MATCH($S379,LOHHLA!$B:$B,0)),"na")</f>
        <v>1.66116749</v>
      </c>
      <c r="N379" s="14" t="n">
        <f aca="false">IFERROR(INDEX(LOHHLA!J:J,MATCH($S379,LOHHLA!$B:$B,0)),"na")</f>
        <v>0.2</v>
      </c>
      <c r="O379" s="16" t="n">
        <f aca="false">COUNTIFS(A:A,A379,W:W,0)</f>
        <v>0</v>
      </c>
      <c r="P379" s="16" t="str">
        <f aca="false">INDEX(LilacQC!D:D,MATCH(A379,LilacQC!C:C,0))</f>
        <v>PASS</v>
      </c>
      <c r="Q379" s="16"/>
      <c r="R379" s="16"/>
      <c r="S379" s="17" t="str">
        <f aca="false">A379&amp;MID(X379,1,1)</f>
        <v>CRUK0063_SU_T1-R3C</v>
      </c>
      <c r="T379" s="17" t="str">
        <f aca="false">IFERROR(IF(RIGHT(X379,1)="1",INDEX(LOHHLA!C:C,MATCH(S379,LOHHLA!B:B,0)),INDEX(LOHHLA!D:D,MATCH(S379,LOHHLA!B:B,0))),"HOM")</f>
        <v>hla_c_08_02_01</v>
      </c>
      <c r="U379" s="17" t="str">
        <f aca="false">IF(T379="HOM","HOM",UPPER(MID(T379,5,1))&amp;"*"&amp;MID(T379,7,2)&amp;":"&amp;MID(T379,10,2))</f>
        <v>C*08:02</v>
      </c>
      <c r="V379" s="17" t="s">
        <v>78</v>
      </c>
      <c r="W379" s="17" t="n">
        <f aca="false">U379=V379</f>
        <v>1</v>
      </c>
      <c r="X379" s="16" t="s">
        <v>54</v>
      </c>
      <c r="Y379" s="11" t="s">
        <v>78</v>
      </c>
      <c r="Z379" s="11" t="n">
        <v>1843</v>
      </c>
      <c r="AA379" s="11" t="n">
        <v>774</v>
      </c>
      <c r="AB379" s="11" t="n">
        <v>1069</v>
      </c>
      <c r="AC379" s="11" t="n">
        <v>0</v>
      </c>
      <c r="AD379" s="11" t="n">
        <v>2084</v>
      </c>
      <c r="AE379" s="11" t="n">
        <v>873</v>
      </c>
      <c r="AF379" s="11" t="n">
        <v>1211</v>
      </c>
      <c r="AG379" s="11" t="n">
        <v>0</v>
      </c>
      <c r="AH379" s="11" t="n">
        <v>0</v>
      </c>
      <c r="AI379" s="11" t="n">
        <v>0</v>
      </c>
      <c r="AJ379" s="11" t="n">
        <v>0</v>
      </c>
      <c r="AK379" s="11" t="n">
        <v>0</v>
      </c>
      <c r="AL379" s="15" t="n">
        <v>2.94</v>
      </c>
      <c r="AM379" s="11" t="n">
        <v>0</v>
      </c>
      <c r="AN379" s="11" t="n">
        <v>0</v>
      </c>
      <c r="AO379" s="11" t="n">
        <v>0</v>
      </c>
      <c r="AP379" s="11" t="n">
        <v>0</v>
      </c>
      <c r="AQ379" s="11" t="n">
        <v>0</v>
      </c>
    </row>
    <row r="380" customFormat="false" ht="16" hidden="false" customHeight="false" outlineLevel="0" collapsed="false">
      <c r="A380" s="11" t="s">
        <v>221</v>
      </c>
      <c r="B380" s="11"/>
      <c r="C380" s="11" t="n">
        <f aca="false">AL380&lt;0.5</f>
        <v>1</v>
      </c>
      <c r="D380" s="12" t="n">
        <f aca="false">COUNTIFS(S:S,S380,C:C,1)&gt;0</f>
        <v>1</v>
      </c>
      <c r="E380" s="12" t="n">
        <f aca="false">IFERROR(INDEX(LOHHLA!H:H,MATCH($S380,LOHHLA!$B:$B,0)),"na")</f>
        <v>0</v>
      </c>
      <c r="F380" s="12" t="n">
        <f aca="false">AND(D380&lt;&gt;E380,E380&lt;&gt;"na")</f>
        <v>1</v>
      </c>
      <c r="G380" s="12" t="s">
        <v>139</v>
      </c>
      <c r="H380" s="12" t="s">
        <v>222</v>
      </c>
      <c r="I380" s="13" t="str">
        <f aca="false">IFERROR(INDEX(LOHHLA!E:E,MATCH($S380,LOHHLA!$B:$B,0)),"na")</f>
        <v>            0.59</v>
      </c>
      <c r="J380" s="13" t="str">
        <f aca="false">IFERROR(INDEX(LOHHLA!F:F,MATCH($S380,LOHHLA!$B:$B,0)),"na")</f>
        <v>            1.04</v>
      </c>
      <c r="K380" s="14" t="n">
        <f aca="false">INDEX(HMFPurity!B:B,MATCH(A380,HMFPurity!A:A,0))</f>
        <v>0.16</v>
      </c>
      <c r="L380" s="15" t="n">
        <f aca="false">INDEX(HMFPurity!F:F,MATCH(A380,HMFPurity!A:A,0))</f>
        <v>3.2535</v>
      </c>
      <c r="M380" s="15" t="n">
        <f aca="false">IFERROR(INDEX(LOHHLA!I:I,MATCH($S380,LOHHLA!$B:$B,0)),"na")</f>
        <v>3.924704145</v>
      </c>
      <c r="N380" s="14" t="n">
        <f aca="false">IFERROR(INDEX(LOHHLA!J:J,MATCH($S380,LOHHLA!$B:$B,0)),"na")</f>
        <v>0.15</v>
      </c>
      <c r="O380" s="16" t="n">
        <f aca="false">COUNTIFS(A:A,A380,W:W,0)</f>
        <v>0</v>
      </c>
      <c r="P380" s="16" t="str">
        <f aca="false">INDEX(LilacQC!D:D,MATCH(A380,LilacQC!C:C,0))</f>
        <v>PASS</v>
      </c>
      <c r="Q380" s="16"/>
      <c r="R380" s="16"/>
      <c r="S380" s="17" t="str">
        <f aca="false">A380&amp;MID(X380,1,1)</f>
        <v>CRUK0064_SU_T1-R1A</v>
      </c>
      <c r="T380" s="17" t="str">
        <f aca="false">IFERROR(IF(RIGHT(X380,1)="1",INDEX(LOHHLA!C:C,MATCH(S380,LOHHLA!B:B,0)),INDEX(LOHHLA!D:D,MATCH(S380,LOHHLA!B:B,0))),"HOM")</f>
        <v>hla_a_01_01_51</v>
      </c>
      <c r="U380" s="17" t="str">
        <f aca="false">IF(T380="HOM","HOM",UPPER(MID(T380,5,1))&amp;"*"&amp;MID(T380,7,2)&amp;":"&amp;MID(T380,10,2))</f>
        <v>A*01:01</v>
      </c>
      <c r="V380" s="17" t="s">
        <v>44</v>
      </c>
      <c r="W380" s="17" t="n">
        <f aca="false">U380=V380</f>
        <v>1</v>
      </c>
      <c r="X380" s="16" t="s">
        <v>45</v>
      </c>
      <c r="Y380" s="11" t="s">
        <v>44</v>
      </c>
      <c r="Z380" s="11" t="n">
        <v>3499</v>
      </c>
      <c r="AA380" s="11" t="n">
        <v>471</v>
      </c>
      <c r="AB380" s="11" t="n">
        <v>3028</v>
      </c>
      <c r="AC380" s="11" t="n">
        <v>0</v>
      </c>
      <c r="AD380" s="11" t="n">
        <v>3164</v>
      </c>
      <c r="AE380" s="11" t="n">
        <v>427</v>
      </c>
      <c r="AF380" s="11" t="n">
        <v>2737</v>
      </c>
      <c r="AG380" s="11" t="n">
        <v>0</v>
      </c>
      <c r="AH380" s="11" t="n">
        <v>0</v>
      </c>
      <c r="AI380" s="11" t="n">
        <v>0</v>
      </c>
      <c r="AJ380" s="11" t="n">
        <v>0</v>
      </c>
      <c r="AK380" s="11" t="n">
        <v>0</v>
      </c>
      <c r="AL380" s="15" t="n">
        <v>0</v>
      </c>
      <c r="AM380" s="11" t="n">
        <v>0</v>
      </c>
      <c r="AN380" s="11" t="n">
        <v>0</v>
      </c>
      <c r="AO380" s="11" t="n">
        <v>0</v>
      </c>
      <c r="AP380" s="11" t="n">
        <v>0</v>
      </c>
      <c r="AQ380" s="11" t="n">
        <v>0</v>
      </c>
    </row>
    <row r="381" customFormat="false" ht="16" hidden="false" customHeight="false" outlineLevel="0" collapsed="false">
      <c r="A381" s="11" t="s">
        <v>221</v>
      </c>
      <c r="B381" s="11"/>
      <c r="C381" s="11" t="n">
        <f aca="false">AL381&lt;0.5</f>
        <v>0</v>
      </c>
      <c r="D381" s="12" t="n">
        <f aca="false">COUNTIFS(S:S,S381,C:C,1)&gt;0</f>
        <v>1</v>
      </c>
      <c r="E381" s="12" t="n">
        <f aca="false">IFERROR(INDEX(LOHHLA!H:H,MATCH($S381,LOHHLA!$B:$B,0)),"na")</f>
        <v>0</v>
      </c>
      <c r="F381" s="12" t="n">
        <f aca="false">AND(D381&lt;&gt;E381,E381&lt;&gt;"na")</f>
        <v>1</v>
      </c>
      <c r="G381" s="12" t="s">
        <v>139</v>
      </c>
      <c r="H381" s="12" t="s">
        <v>222</v>
      </c>
      <c r="I381" s="13" t="str">
        <f aca="false">IFERROR(INDEX(LOHHLA!E:E,MATCH($S381,LOHHLA!$B:$B,0)),"na")</f>
        <v>            0.59</v>
      </c>
      <c r="J381" s="13" t="str">
        <f aca="false">IFERROR(INDEX(LOHHLA!F:F,MATCH($S381,LOHHLA!$B:$B,0)),"na")</f>
        <v>            1.04</v>
      </c>
      <c r="K381" s="14" t="n">
        <f aca="false">INDEX(HMFPurity!B:B,MATCH(A381,HMFPurity!A:A,0))</f>
        <v>0.16</v>
      </c>
      <c r="L381" s="15" t="n">
        <f aca="false">INDEX(HMFPurity!F:F,MATCH(A381,HMFPurity!A:A,0))</f>
        <v>3.2535</v>
      </c>
      <c r="M381" s="15" t="n">
        <f aca="false">IFERROR(INDEX(LOHHLA!I:I,MATCH($S381,LOHHLA!$B:$B,0)),"na")</f>
        <v>3.924704145</v>
      </c>
      <c r="N381" s="14" t="n">
        <f aca="false">IFERROR(INDEX(LOHHLA!J:J,MATCH($S381,LOHHLA!$B:$B,0)),"na")</f>
        <v>0.15</v>
      </c>
      <c r="O381" s="16" t="n">
        <f aca="false">COUNTIFS(A:A,A381,W:W,0)</f>
        <v>0</v>
      </c>
      <c r="P381" s="16" t="str">
        <f aca="false">INDEX(LilacQC!D:D,MATCH(A381,LilacQC!C:C,0))</f>
        <v>PASS</v>
      </c>
      <c r="Q381" s="16"/>
      <c r="R381" s="16"/>
      <c r="S381" s="17" t="str">
        <f aca="false">A381&amp;MID(X381,1,1)</f>
        <v>CRUK0064_SU_T1-R1A</v>
      </c>
      <c r="T381" s="17" t="str">
        <f aca="false">IFERROR(IF(RIGHT(X381,1)="1",INDEX(LOHHLA!C:C,MATCH(S381,LOHHLA!B:B,0)),INDEX(LOHHLA!D:D,MATCH(S381,LOHHLA!B:B,0))),"HOM")</f>
        <v>hla_a_11_01_01</v>
      </c>
      <c r="U381" s="17" t="str">
        <f aca="false">IF(T381="HOM","HOM",UPPER(MID(T381,5,1))&amp;"*"&amp;MID(T381,7,2)&amp;":"&amp;MID(T381,10,2))</f>
        <v>A*11:01</v>
      </c>
      <c r="V381" s="17" t="s">
        <v>90</v>
      </c>
      <c r="W381" s="17" t="n">
        <f aca="false">U381=V381</f>
        <v>1</v>
      </c>
      <c r="X381" s="16" t="s">
        <v>47</v>
      </c>
      <c r="Y381" s="11" t="s">
        <v>90</v>
      </c>
      <c r="Z381" s="11" t="n">
        <v>3601</v>
      </c>
      <c r="AA381" s="11" t="n">
        <v>566</v>
      </c>
      <c r="AB381" s="11" t="n">
        <v>3035</v>
      </c>
      <c r="AC381" s="11" t="n">
        <v>0</v>
      </c>
      <c r="AD381" s="11" t="n">
        <v>3296</v>
      </c>
      <c r="AE381" s="11" t="n">
        <v>552</v>
      </c>
      <c r="AF381" s="11" t="n">
        <v>2744</v>
      </c>
      <c r="AG381" s="11" t="n">
        <v>0</v>
      </c>
      <c r="AH381" s="11" t="n">
        <v>0</v>
      </c>
      <c r="AI381" s="11" t="n">
        <v>0</v>
      </c>
      <c r="AJ381" s="11" t="n">
        <v>0</v>
      </c>
      <c r="AK381" s="11" t="n">
        <v>0</v>
      </c>
      <c r="AL381" s="15" t="n">
        <v>3.18</v>
      </c>
      <c r="AM381" s="11" t="n">
        <v>0</v>
      </c>
      <c r="AN381" s="11" t="n">
        <v>0</v>
      </c>
      <c r="AO381" s="11" t="n">
        <v>0</v>
      </c>
      <c r="AP381" s="11" t="n">
        <v>0</v>
      </c>
      <c r="AQ381" s="11" t="n">
        <v>0</v>
      </c>
    </row>
    <row r="382" customFormat="false" ht="16" hidden="false" customHeight="false" outlineLevel="0" collapsed="false">
      <c r="A382" s="11" t="s">
        <v>221</v>
      </c>
      <c r="B382" s="11"/>
      <c r="C382" s="11" t="n">
        <f aca="false">AL382&lt;0.5</f>
        <v>0</v>
      </c>
      <c r="D382" s="12" t="n">
        <f aca="false">COUNTIFS(S:S,S382,C:C,1)&gt;0</f>
        <v>0</v>
      </c>
      <c r="E382" s="12" t="n">
        <f aca="false">IFERROR(INDEX(LOHHLA!H:H,MATCH($S382,LOHHLA!$B:$B,0)),"na")</f>
        <v>0</v>
      </c>
      <c r="F382" s="12" t="n">
        <f aca="false">AND(D382&lt;&gt;E382,E382&lt;&gt;"na")</f>
        <v>0</v>
      </c>
      <c r="G382" s="12"/>
      <c r="H382" s="12"/>
      <c r="I382" s="13" t="str">
        <f aca="false">IFERROR(INDEX(LOHHLA!E:E,MATCH($S382,LOHHLA!$B:$B,0)),"na")</f>
        <v>            1.09</v>
      </c>
      <c r="J382" s="13" t="str">
        <f aca="false">IFERROR(INDEX(LOHHLA!F:F,MATCH($S382,LOHHLA!$B:$B,0)),"na")</f>
        <v>            0.59</v>
      </c>
      <c r="K382" s="14" t="n">
        <f aca="false">INDEX(HMFPurity!B:B,MATCH(A382,HMFPurity!A:A,0))</f>
        <v>0.16</v>
      </c>
      <c r="L382" s="15" t="n">
        <f aca="false">INDEX(HMFPurity!F:F,MATCH(A382,HMFPurity!A:A,0))</f>
        <v>3.2535</v>
      </c>
      <c r="M382" s="15" t="n">
        <f aca="false">IFERROR(INDEX(LOHHLA!I:I,MATCH($S382,LOHHLA!$B:$B,0)),"na")</f>
        <v>3.924704145</v>
      </c>
      <c r="N382" s="14" t="n">
        <f aca="false">IFERROR(INDEX(LOHHLA!J:J,MATCH($S382,LOHHLA!$B:$B,0)),"na")</f>
        <v>0.15</v>
      </c>
      <c r="O382" s="16" t="n">
        <f aca="false">COUNTIFS(A:A,A382,W:W,0)</f>
        <v>0</v>
      </c>
      <c r="P382" s="16" t="str">
        <f aca="false">INDEX(LilacQC!D:D,MATCH(A382,LilacQC!C:C,0))</f>
        <v>PASS</v>
      </c>
      <c r="Q382" s="16"/>
      <c r="R382" s="16"/>
      <c r="S382" s="17" t="str">
        <f aca="false">A382&amp;MID(X382,1,1)</f>
        <v>CRUK0064_SU_T1-R1B</v>
      </c>
      <c r="T382" s="17" t="str">
        <f aca="false">IFERROR(IF(RIGHT(X382,1)="1",INDEX(LOHHLA!C:C,MATCH(S382,LOHHLA!B:B,0)),INDEX(LOHHLA!D:D,MATCH(S382,LOHHLA!B:B,0))),"HOM")</f>
        <v>hla_b_51_01_01</v>
      </c>
      <c r="U382" s="17" t="str">
        <f aca="false">IF(T382="HOM","HOM",UPPER(MID(T382,5,1))&amp;"*"&amp;MID(T382,7,2)&amp;":"&amp;MID(T382,10,2))</f>
        <v>B*51:01</v>
      </c>
      <c r="V382" s="17" t="s">
        <v>118</v>
      </c>
      <c r="W382" s="17" t="n">
        <f aca="false">U382=V382</f>
        <v>1</v>
      </c>
      <c r="X382" s="16" t="s">
        <v>49</v>
      </c>
      <c r="Y382" s="11" t="s">
        <v>118</v>
      </c>
      <c r="Z382" s="11" t="n">
        <v>2955</v>
      </c>
      <c r="AA382" s="11" t="n">
        <v>1781</v>
      </c>
      <c r="AB382" s="11" t="n">
        <v>1174</v>
      </c>
      <c r="AC382" s="11" t="n">
        <v>0</v>
      </c>
      <c r="AD382" s="11" t="n">
        <v>2834</v>
      </c>
      <c r="AE382" s="11" t="n">
        <v>1736</v>
      </c>
      <c r="AF382" s="11" t="n">
        <v>1098</v>
      </c>
      <c r="AG382" s="11" t="n">
        <v>0</v>
      </c>
      <c r="AH382" s="11" t="n">
        <v>0</v>
      </c>
      <c r="AI382" s="11" t="n">
        <v>0</v>
      </c>
      <c r="AJ382" s="11" t="n">
        <v>0</v>
      </c>
      <c r="AK382" s="11" t="n">
        <v>0</v>
      </c>
      <c r="AL382" s="15" t="n">
        <v>1.85</v>
      </c>
      <c r="AM382" s="11" t="n">
        <v>0</v>
      </c>
      <c r="AN382" s="11" t="n">
        <v>0</v>
      </c>
      <c r="AO382" s="11" t="n">
        <v>0</v>
      </c>
      <c r="AP382" s="11" t="n">
        <v>0</v>
      </c>
      <c r="AQ382" s="11" t="n">
        <v>0</v>
      </c>
    </row>
    <row r="383" customFormat="false" ht="16" hidden="false" customHeight="false" outlineLevel="0" collapsed="false">
      <c r="A383" s="11" t="s">
        <v>221</v>
      </c>
      <c r="B383" s="11"/>
      <c r="C383" s="11" t="n">
        <f aca="false">AL383&lt;0.5</f>
        <v>0</v>
      </c>
      <c r="D383" s="12" t="n">
        <f aca="false">COUNTIFS(S:S,S383,C:C,1)&gt;0</f>
        <v>0</v>
      </c>
      <c r="E383" s="12" t="n">
        <f aca="false">IFERROR(INDEX(LOHHLA!H:H,MATCH($S383,LOHHLA!$B:$B,0)),"na")</f>
        <v>0</v>
      </c>
      <c r="F383" s="12" t="n">
        <f aca="false">AND(D383&lt;&gt;E383,E383&lt;&gt;"na")</f>
        <v>0</v>
      </c>
      <c r="G383" s="12"/>
      <c r="H383" s="12"/>
      <c r="I383" s="13" t="str">
        <f aca="false">IFERROR(INDEX(LOHHLA!E:E,MATCH($S383,LOHHLA!$B:$B,0)),"na")</f>
        <v>            1.09</v>
      </c>
      <c r="J383" s="13" t="str">
        <f aca="false">IFERROR(INDEX(LOHHLA!F:F,MATCH($S383,LOHHLA!$B:$B,0)),"na")</f>
        <v>            0.59</v>
      </c>
      <c r="K383" s="14" t="n">
        <f aca="false">INDEX(HMFPurity!B:B,MATCH(A383,HMFPurity!A:A,0))</f>
        <v>0.16</v>
      </c>
      <c r="L383" s="15" t="n">
        <f aca="false">INDEX(HMFPurity!F:F,MATCH(A383,HMFPurity!A:A,0))</f>
        <v>3.2535</v>
      </c>
      <c r="M383" s="15" t="n">
        <f aca="false">IFERROR(INDEX(LOHHLA!I:I,MATCH($S383,LOHHLA!$B:$B,0)),"na")</f>
        <v>3.924704145</v>
      </c>
      <c r="N383" s="14" t="n">
        <f aca="false">IFERROR(INDEX(LOHHLA!J:J,MATCH($S383,LOHHLA!$B:$B,0)),"na")</f>
        <v>0.15</v>
      </c>
      <c r="O383" s="16" t="n">
        <f aca="false">COUNTIFS(A:A,A383,W:W,0)</f>
        <v>0</v>
      </c>
      <c r="P383" s="16" t="str">
        <f aca="false">INDEX(LilacQC!D:D,MATCH(A383,LilacQC!C:C,0))</f>
        <v>PASS</v>
      </c>
      <c r="Q383" s="16"/>
      <c r="R383" s="16"/>
      <c r="S383" s="17" t="str">
        <f aca="false">A383&amp;MID(X383,1,1)</f>
        <v>CRUK0064_SU_T1-R1B</v>
      </c>
      <c r="T383" s="17" t="str">
        <f aca="false">IFERROR(IF(RIGHT(X383,1)="1",INDEX(LOHHLA!C:C,MATCH(S383,LOHHLA!B:B,0)),INDEX(LOHHLA!D:D,MATCH(S383,LOHHLA!B:B,0))),"HOM")</f>
        <v>hla_b_57_01_01</v>
      </c>
      <c r="U383" s="17" t="str">
        <f aca="false">IF(T383="HOM","HOM",UPPER(MID(T383,5,1))&amp;"*"&amp;MID(T383,7,2)&amp;":"&amp;MID(T383,10,2))</f>
        <v>B*57:01</v>
      </c>
      <c r="V383" s="17" t="s">
        <v>83</v>
      </c>
      <c r="W383" s="17" t="n">
        <f aca="false">U383=V383</f>
        <v>1</v>
      </c>
      <c r="X383" s="16" t="s">
        <v>51</v>
      </c>
      <c r="Y383" s="11" t="s">
        <v>83</v>
      </c>
      <c r="Z383" s="11" t="n">
        <v>2959</v>
      </c>
      <c r="AA383" s="11" t="n">
        <v>1764</v>
      </c>
      <c r="AB383" s="11" t="n">
        <v>1195</v>
      </c>
      <c r="AC383" s="11" t="n">
        <v>0</v>
      </c>
      <c r="AD383" s="11" t="n">
        <v>2622</v>
      </c>
      <c r="AE383" s="11" t="n">
        <v>1522</v>
      </c>
      <c r="AF383" s="11" t="n">
        <v>1100</v>
      </c>
      <c r="AG383" s="11" t="n">
        <v>0</v>
      </c>
      <c r="AH383" s="11" t="n">
        <v>0</v>
      </c>
      <c r="AI383" s="11" t="n">
        <v>0</v>
      </c>
      <c r="AJ383" s="11" t="n">
        <v>0</v>
      </c>
      <c r="AK383" s="11" t="n">
        <v>0</v>
      </c>
      <c r="AL383" s="15" t="n">
        <v>0.89</v>
      </c>
      <c r="AM383" s="11" t="n">
        <v>0</v>
      </c>
      <c r="AN383" s="11" t="n">
        <v>0</v>
      </c>
      <c r="AO383" s="11" t="n">
        <v>0</v>
      </c>
      <c r="AP383" s="11" t="n">
        <v>0</v>
      </c>
      <c r="AQ383" s="11" t="n">
        <v>0</v>
      </c>
    </row>
    <row r="384" customFormat="false" ht="16" hidden="false" customHeight="false" outlineLevel="0" collapsed="false">
      <c r="A384" s="11" t="s">
        <v>221</v>
      </c>
      <c r="B384" s="11"/>
      <c r="C384" s="11" t="n">
        <f aca="false">AL384&lt;0.5</f>
        <v>0</v>
      </c>
      <c r="D384" s="12" t="n">
        <f aca="false">COUNTIFS(S:S,S384,C:C,1)&gt;0</f>
        <v>0</v>
      </c>
      <c r="E384" s="12" t="n">
        <f aca="false">IFERROR(INDEX(LOHHLA!H:H,MATCH($S384,LOHHLA!$B:$B,0)),"na")</f>
        <v>0</v>
      </c>
      <c r="F384" s="12" t="n">
        <f aca="false">AND(D384&lt;&gt;E384,E384&lt;&gt;"na")</f>
        <v>0</v>
      </c>
      <c r="G384" s="12"/>
      <c r="H384" s="12"/>
      <c r="I384" s="13" t="str">
        <f aca="false">IFERROR(INDEX(LOHHLA!E:E,MATCH($S384,LOHHLA!$B:$B,0)),"na")</f>
        <v>            0.82</v>
      </c>
      <c r="J384" s="13" t="str">
        <f aca="false">IFERROR(INDEX(LOHHLA!F:F,MATCH($S384,LOHHLA!$B:$B,0)),"na")</f>
        <v>            0.79</v>
      </c>
      <c r="K384" s="14" t="n">
        <f aca="false">INDEX(HMFPurity!B:B,MATCH(A384,HMFPurity!A:A,0))</f>
        <v>0.16</v>
      </c>
      <c r="L384" s="15" t="n">
        <f aca="false">INDEX(HMFPurity!F:F,MATCH(A384,HMFPurity!A:A,0))</f>
        <v>3.2535</v>
      </c>
      <c r="M384" s="15" t="n">
        <f aca="false">IFERROR(INDEX(LOHHLA!I:I,MATCH($S384,LOHHLA!$B:$B,0)),"na")</f>
        <v>3.924704145</v>
      </c>
      <c r="N384" s="14" t="n">
        <f aca="false">IFERROR(INDEX(LOHHLA!J:J,MATCH($S384,LOHHLA!$B:$B,0)),"na")</f>
        <v>0.15</v>
      </c>
      <c r="O384" s="16" t="n">
        <f aca="false">COUNTIFS(A:A,A384,W:W,0)</f>
        <v>0</v>
      </c>
      <c r="P384" s="16" t="str">
        <f aca="false">INDEX(LilacQC!D:D,MATCH(A384,LilacQC!C:C,0))</f>
        <v>PASS</v>
      </c>
      <c r="Q384" s="16"/>
      <c r="R384" s="16"/>
      <c r="S384" s="17" t="str">
        <f aca="false">A384&amp;MID(X384,1,1)</f>
        <v>CRUK0064_SU_T1-R1C</v>
      </c>
      <c r="T384" s="17" t="str">
        <f aca="false">IFERROR(IF(RIGHT(X384,1)="1",INDEX(LOHHLA!C:C,MATCH(S384,LOHHLA!B:B,0)),INDEX(LOHHLA!D:D,MATCH(S384,LOHHLA!B:B,0))),"HOM")</f>
        <v>hla_c_04_01_01_01</v>
      </c>
      <c r="U384" s="17" t="str">
        <f aca="false">IF(T384="HOM","HOM",UPPER(MID(T384,5,1))&amp;"*"&amp;MID(T384,7,2)&amp;":"&amp;MID(T384,10,2))</f>
        <v>C*04:01</v>
      </c>
      <c r="V384" s="17" t="s">
        <v>65</v>
      </c>
      <c r="W384" s="17" t="n">
        <f aca="false">U384=V384</f>
        <v>1</v>
      </c>
      <c r="X384" s="16" t="s">
        <v>52</v>
      </c>
      <c r="Y384" s="11" t="s">
        <v>65</v>
      </c>
      <c r="Z384" s="11" t="n">
        <v>2691</v>
      </c>
      <c r="AA384" s="11" t="n">
        <v>1043</v>
      </c>
      <c r="AB384" s="11" t="n">
        <v>1648</v>
      </c>
      <c r="AC384" s="11" t="n">
        <v>0</v>
      </c>
      <c r="AD384" s="11" t="n">
        <v>2518</v>
      </c>
      <c r="AE384" s="11" t="n">
        <v>1021</v>
      </c>
      <c r="AF384" s="11" t="n">
        <v>1497</v>
      </c>
      <c r="AG384" s="11" t="n">
        <v>0</v>
      </c>
      <c r="AH384" s="11" t="n">
        <v>0</v>
      </c>
      <c r="AI384" s="11" t="n">
        <v>0</v>
      </c>
      <c r="AJ384" s="11" t="n">
        <v>0</v>
      </c>
      <c r="AK384" s="11" t="n">
        <v>0</v>
      </c>
      <c r="AL384" s="15" t="n">
        <v>1.85</v>
      </c>
      <c r="AM384" s="11" t="n">
        <v>0</v>
      </c>
      <c r="AN384" s="11" t="n">
        <v>0</v>
      </c>
      <c r="AO384" s="11" t="n">
        <v>0</v>
      </c>
      <c r="AP384" s="11" t="n">
        <v>0</v>
      </c>
      <c r="AQ384" s="11" t="n">
        <v>0</v>
      </c>
    </row>
    <row r="385" customFormat="false" ht="16" hidden="false" customHeight="false" outlineLevel="0" collapsed="false">
      <c r="A385" s="11" t="s">
        <v>221</v>
      </c>
      <c r="B385" s="11"/>
      <c r="C385" s="11" t="n">
        <f aca="false">AL385&lt;0.5</f>
        <v>0</v>
      </c>
      <c r="D385" s="12" t="n">
        <f aca="false">COUNTIFS(S:S,S385,C:C,1)&gt;0</f>
        <v>0</v>
      </c>
      <c r="E385" s="12" t="n">
        <f aca="false">IFERROR(INDEX(LOHHLA!H:H,MATCH($S385,LOHHLA!$B:$B,0)),"na")</f>
        <v>0</v>
      </c>
      <c r="F385" s="12" t="n">
        <f aca="false">AND(D385&lt;&gt;E385,E385&lt;&gt;"na")</f>
        <v>0</v>
      </c>
      <c r="G385" s="12"/>
      <c r="H385" s="12"/>
      <c r="I385" s="13" t="str">
        <f aca="false">IFERROR(INDEX(LOHHLA!E:E,MATCH($S385,LOHHLA!$B:$B,0)),"na")</f>
        <v>            0.82</v>
      </c>
      <c r="J385" s="13" t="str">
        <f aca="false">IFERROR(INDEX(LOHHLA!F:F,MATCH($S385,LOHHLA!$B:$B,0)),"na")</f>
        <v>            0.79</v>
      </c>
      <c r="K385" s="14" t="n">
        <f aca="false">INDEX(HMFPurity!B:B,MATCH(A385,HMFPurity!A:A,0))</f>
        <v>0.16</v>
      </c>
      <c r="L385" s="15" t="n">
        <f aca="false">INDEX(HMFPurity!F:F,MATCH(A385,HMFPurity!A:A,0))</f>
        <v>3.2535</v>
      </c>
      <c r="M385" s="15" t="n">
        <f aca="false">IFERROR(INDEX(LOHHLA!I:I,MATCH($S385,LOHHLA!$B:$B,0)),"na")</f>
        <v>3.924704145</v>
      </c>
      <c r="N385" s="14" t="n">
        <f aca="false">IFERROR(INDEX(LOHHLA!J:J,MATCH($S385,LOHHLA!$B:$B,0)),"na")</f>
        <v>0.15</v>
      </c>
      <c r="O385" s="16" t="n">
        <f aca="false">COUNTIFS(A:A,A385,W:W,0)</f>
        <v>0</v>
      </c>
      <c r="P385" s="16" t="str">
        <f aca="false">INDEX(LilacQC!D:D,MATCH(A385,LilacQC!C:C,0))</f>
        <v>PASS</v>
      </c>
      <c r="Q385" s="16"/>
      <c r="R385" s="16"/>
      <c r="S385" s="17" t="str">
        <f aca="false">A385&amp;MID(X385,1,1)</f>
        <v>CRUK0064_SU_T1-R1C</v>
      </c>
      <c r="T385" s="17" t="str">
        <f aca="false">IFERROR(IF(RIGHT(X385,1)="1",INDEX(LOHHLA!C:C,MATCH(S385,LOHHLA!B:B,0)),INDEX(LOHHLA!D:D,MATCH(S385,LOHHLA!B:B,0))),"HOM")</f>
        <v>hla_c_06_02_01_01</v>
      </c>
      <c r="U385" s="17" t="str">
        <f aca="false">IF(T385="HOM","HOM",UPPER(MID(T385,5,1))&amp;"*"&amp;MID(T385,7,2)&amp;":"&amp;MID(T385,10,2))</f>
        <v>C*06:02</v>
      </c>
      <c r="V385" s="17" t="s">
        <v>84</v>
      </c>
      <c r="W385" s="17" t="n">
        <f aca="false">U385=V385</f>
        <v>1</v>
      </c>
      <c r="X385" s="16" t="s">
        <v>54</v>
      </c>
      <c r="Y385" s="11" t="s">
        <v>84</v>
      </c>
      <c r="Z385" s="11" t="n">
        <v>2768</v>
      </c>
      <c r="AA385" s="11" t="n">
        <v>1068</v>
      </c>
      <c r="AB385" s="11" t="n">
        <v>1700</v>
      </c>
      <c r="AC385" s="11" t="n">
        <v>0</v>
      </c>
      <c r="AD385" s="11" t="n">
        <v>2489</v>
      </c>
      <c r="AE385" s="11" t="n">
        <v>950</v>
      </c>
      <c r="AF385" s="11" t="n">
        <v>1539</v>
      </c>
      <c r="AG385" s="11" t="n">
        <v>0</v>
      </c>
      <c r="AH385" s="11" t="n">
        <v>0</v>
      </c>
      <c r="AI385" s="11" t="n">
        <v>0</v>
      </c>
      <c r="AJ385" s="11" t="n">
        <v>0</v>
      </c>
      <c r="AK385" s="11" t="n">
        <v>0</v>
      </c>
      <c r="AL385" s="15" t="n">
        <v>0.89</v>
      </c>
      <c r="AM385" s="11" t="n">
        <v>0</v>
      </c>
      <c r="AN385" s="11" t="n">
        <v>0</v>
      </c>
      <c r="AO385" s="11" t="n">
        <v>0</v>
      </c>
      <c r="AP385" s="11" t="n">
        <v>0</v>
      </c>
      <c r="AQ385" s="11" t="n">
        <v>0</v>
      </c>
    </row>
    <row r="386" customFormat="false" ht="16" hidden="false" customHeight="false" outlineLevel="0" collapsed="false">
      <c r="A386" s="11" t="s">
        <v>223</v>
      </c>
      <c r="B386" s="11"/>
      <c r="C386" s="11" t="n">
        <f aca="false">AL386&lt;0.5</f>
        <v>0</v>
      </c>
      <c r="D386" s="12" t="n">
        <f aca="false">COUNTIFS(S:S,S386,C:C,1)&gt;0</f>
        <v>1</v>
      </c>
      <c r="E386" s="12" t="n">
        <f aca="false">IFERROR(INDEX(LOHHLA!H:H,MATCH($S386,LOHHLA!$B:$B,0)),"na")</f>
        <v>1</v>
      </c>
      <c r="F386" s="12" t="n">
        <f aca="false">AND(D386&lt;&gt;E386,E386&lt;&gt;"na")</f>
        <v>0</v>
      </c>
      <c r="G386" s="12"/>
      <c r="H386" s="12"/>
      <c r="I386" s="13" t="str">
        <f aca="false">IFERROR(INDEX(LOHHLA!E:E,MATCH($S386,LOHHLA!$B:$B,0)),"na")</f>
        <v>            1.04</v>
      </c>
      <c r="J386" s="13" t="str">
        <f aca="false">IFERROR(INDEX(LOHHLA!F:F,MATCH($S386,LOHHLA!$B:$B,0)),"na")</f>
        <v>          (0.04)</v>
      </c>
      <c r="K386" s="14" t="n">
        <f aca="false">INDEX(HMFPurity!B:B,MATCH(A386,HMFPurity!A:A,0))</f>
        <v>0.76</v>
      </c>
      <c r="L386" s="15" t="n">
        <f aca="false">INDEX(HMFPurity!F:F,MATCH(A386,HMFPurity!A:A,0))</f>
        <v>1.9002</v>
      </c>
      <c r="M386" s="15" t="n">
        <f aca="false">IFERROR(INDEX(LOHHLA!I:I,MATCH($S386,LOHHLA!$B:$B,0)),"na")</f>
        <v>1.840363216</v>
      </c>
      <c r="N386" s="14" t="n">
        <f aca="false">IFERROR(INDEX(LOHHLA!J:J,MATCH($S386,LOHHLA!$B:$B,0)),"na")</f>
        <v>0.73</v>
      </c>
      <c r="O386" s="16" t="n">
        <f aca="false">COUNTIFS(A:A,A386,W:W,0)</f>
        <v>0</v>
      </c>
      <c r="P386" s="16" t="str">
        <f aca="false">INDEX(LilacQC!D:D,MATCH(A386,LilacQC!C:C,0))</f>
        <v>PASS</v>
      </c>
      <c r="Q386" s="16"/>
      <c r="R386" s="16"/>
      <c r="S386" s="17" t="str">
        <f aca="false">A386&amp;MID(X386,1,1)</f>
        <v>CRUK0065_SU_T1-R1A</v>
      </c>
      <c r="T386" s="17" t="str">
        <f aca="false">IFERROR(IF(RIGHT(X386,1)="1",INDEX(LOHHLA!C:C,MATCH(S386,LOHHLA!B:B,0)),INDEX(LOHHLA!D:D,MATCH(S386,LOHHLA!B:B,0))),"HOM")</f>
        <v>hla_a_01_01_01_01</v>
      </c>
      <c r="U386" s="17" t="str">
        <f aca="false">IF(T386="HOM","HOM",UPPER(MID(T386,5,1))&amp;"*"&amp;MID(T386,7,2)&amp;":"&amp;MID(T386,10,2))</f>
        <v>A*01:01</v>
      </c>
      <c r="V386" s="17" t="s">
        <v>44</v>
      </c>
      <c r="W386" s="17" t="n">
        <f aca="false">U386=V386</f>
        <v>1</v>
      </c>
      <c r="X386" s="16" t="s">
        <v>45</v>
      </c>
      <c r="Y386" s="11" t="s">
        <v>44</v>
      </c>
      <c r="Z386" s="11" t="n">
        <v>1390</v>
      </c>
      <c r="AA386" s="11" t="n">
        <v>691</v>
      </c>
      <c r="AB386" s="11" t="n">
        <v>699</v>
      </c>
      <c r="AC386" s="11" t="n">
        <v>0</v>
      </c>
      <c r="AD386" s="11" t="n">
        <v>2127</v>
      </c>
      <c r="AE386" s="11" t="n">
        <v>1288</v>
      </c>
      <c r="AF386" s="11" t="n">
        <v>839</v>
      </c>
      <c r="AG386" s="11" t="n">
        <v>0</v>
      </c>
      <c r="AH386" s="11" t="n">
        <v>0</v>
      </c>
      <c r="AI386" s="11" t="n">
        <v>0</v>
      </c>
      <c r="AJ386" s="11" t="n">
        <v>0</v>
      </c>
      <c r="AK386" s="11" t="n">
        <v>0</v>
      </c>
      <c r="AL386" s="15" t="n">
        <v>1</v>
      </c>
      <c r="AM386" s="11" t="n">
        <v>0</v>
      </c>
      <c r="AN386" s="11" t="n">
        <v>0</v>
      </c>
      <c r="AO386" s="11" t="n">
        <v>0</v>
      </c>
      <c r="AP386" s="11" t="n">
        <v>0</v>
      </c>
      <c r="AQ386" s="11" t="n">
        <v>0</v>
      </c>
    </row>
    <row r="387" customFormat="false" ht="16" hidden="false" customHeight="false" outlineLevel="0" collapsed="false">
      <c r="A387" s="11" t="s">
        <v>223</v>
      </c>
      <c r="B387" s="11"/>
      <c r="C387" s="11" t="n">
        <f aca="false">AL387&lt;0.5</f>
        <v>1</v>
      </c>
      <c r="D387" s="12" t="n">
        <f aca="false">COUNTIFS(S:S,S387,C:C,1)&gt;0</f>
        <v>1</v>
      </c>
      <c r="E387" s="12" t="n">
        <f aca="false">IFERROR(INDEX(LOHHLA!H:H,MATCH($S387,LOHHLA!$B:$B,0)),"na")</f>
        <v>1</v>
      </c>
      <c r="F387" s="12" t="n">
        <f aca="false">AND(D387&lt;&gt;E387,E387&lt;&gt;"na")</f>
        <v>0</v>
      </c>
      <c r="G387" s="12"/>
      <c r="H387" s="12"/>
      <c r="I387" s="13" t="str">
        <f aca="false">IFERROR(INDEX(LOHHLA!E:E,MATCH($S387,LOHHLA!$B:$B,0)),"na")</f>
        <v>            1.04</v>
      </c>
      <c r="J387" s="13" t="str">
        <f aca="false">IFERROR(INDEX(LOHHLA!F:F,MATCH($S387,LOHHLA!$B:$B,0)),"na")</f>
        <v>          (0.04)</v>
      </c>
      <c r="K387" s="14" t="n">
        <f aca="false">INDEX(HMFPurity!B:B,MATCH(A387,HMFPurity!A:A,0))</f>
        <v>0.76</v>
      </c>
      <c r="L387" s="15" t="n">
        <f aca="false">INDEX(HMFPurity!F:F,MATCH(A387,HMFPurity!A:A,0))</f>
        <v>1.9002</v>
      </c>
      <c r="M387" s="15" t="n">
        <f aca="false">IFERROR(INDEX(LOHHLA!I:I,MATCH($S387,LOHHLA!$B:$B,0)),"na")</f>
        <v>1.840363216</v>
      </c>
      <c r="N387" s="14" t="n">
        <f aca="false">IFERROR(INDEX(LOHHLA!J:J,MATCH($S387,LOHHLA!$B:$B,0)),"na")</f>
        <v>0.73</v>
      </c>
      <c r="O387" s="16" t="n">
        <f aca="false">COUNTIFS(A:A,A387,W:W,0)</f>
        <v>0</v>
      </c>
      <c r="P387" s="16" t="str">
        <f aca="false">INDEX(LilacQC!D:D,MATCH(A387,LilacQC!C:C,0))</f>
        <v>PASS</v>
      </c>
      <c r="Q387" s="16"/>
      <c r="R387" s="16"/>
      <c r="S387" s="17" t="str">
        <f aca="false">A387&amp;MID(X387,1,1)</f>
        <v>CRUK0065_SU_T1-R1A</v>
      </c>
      <c r="T387" s="17" t="str">
        <f aca="false">IFERROR(IF(RIGHT(X387,1)="1",INDEX(LOHHLA!C:C,MATCH(S387,LOHHLA!B:B,0)),INDEX(LOHHLA!D:D,MATCH(S387,LOHHLA!B:B,0))),"HOM")</f>
        <v>hla_a_24_02_01_01</v>
      </c>
      <c r="U387" s="17" t="str">
        <f aca="false">IF(T387="HOM","HOM",UPPER(MID(T387,5,1))&amp;"*"&amp;MID(T387,7,2)&amp;":"&amp;MID(T387,10,2))</f>
        <v>A*24:02</v>
      </c>
      <c r="V387" s="17" t="s">
        <v>125</v>
      </c>
      <c r="W387" s="17" t="n">
        <f aca="false">U387=V387</f>
        <v>1</v>
      </c>
      <c r="X387" s="16" t="s">
        <v>47</v>
      </c>
      <c r="Y387" s="11" t="s">
        <v>125</v>
      </c>
      <c r="Z387" s="11" t="n">
        <v>1371</v>
      </c>
      <c r="AA387" s="11" t="n">
        <v>641</v>
      </c>
      <c r="AB387" s="11" t="n">
        <v>730</v>
      </c>
      <c r="AC387" s="11" t="n">
        <v>0</v>
      </c>
      <c r="AD387" s="11" t="n">
        <v>1143</v>
      </c>
      <c r="AE387" s="11" t="n">
        <v>288</v>
      </c>
      <c r="AF387" s="11" t="n">
        <v>855</v>
      </c>
      <c r="AG387" s="11" t="n">
        <v>0</v>
      </c>
      <c r="AH387" s="11" t="n">
        <v>0</v>
      </c>
      <c r="AI387" s="11" t="n">
        <v>0</v>
      </c>
      <c r="AJ387" s="11" t="n">
        <v>0</v>
      </c>
      <c r="AK387" s="11" t="n">
        <v>0</v>
      </c>
      <c r="AL387" s="15" t="n">
        <v>0.08</v>
      </c>
      <c r="AM387" s="11" t="n">
        <v>0</v>
      </c>
      <c r="AN387" s="11" t="n">
        <v>0</v>
      </c>
      <c r="AO387" s="11" t="n">
        <v>0</v>
      </c>
      <c r="AP387" s="11" t="n">
        <v>0</v>
      </c>
      <c r="AQ387" s="11" t="n">
        <v>0</v>
      </c>
    </row>
    <row r="388" customFormat="false" ht="16" hidden="false" customHeight="false" outlineLevel="0" collapsed="false">
      <c r="A388" s="11" t="s">
        <v>223</v>
      </c>
      <c r="B388" s="11"/>
      <c r="C388" s="11" t="n">
        <f aca="false">AL388&lt;0.5</f>
        <v>1</v>
      </c>
      <c r="D388" s="12" t="n">
        <f aca="false">COUNTIFS(S:S,S388,C:C,1)&gt;0</f>
        <v>1</v>
      </c>
      <c r="E388" s="12" t="n">
        <f aca="false">IFERROR(INDEX(LOHHLA!H:H,MATCH($S388,LOHHLA!$B:$B,0)),"na")</f>
        <v>1</v>
      </c>
      <c r="F388" s="12" t="n">
        <f aca="false">AND(D388&lt;&gt;E388,E388&lt;&gt;"na")</f>
        <v>0</v>
      </c>
      <c r="G388" s="12"/>
      <c r="H388" s="12"/>
      <c r="I388" s="13" t="str">
        <f aca="false">IFERROR(INDEX(LOHHLA!E:E,MATCH($S388,LOHHLA!$B:$B,0)),"na")</f>
        <v>          (0.00)</v>
      </c>
      <c r="J388" s="13" t="str">
        <f aca="false">IFERROR(INDEX(LOHHLA!F:F,MATCH($S388,LOHHLA!$B:$B,0)),"na")</f>
        <v>            0.88</v>
      </c>
      <c r="K388" s="14" t="n">
        <f aca="false">INDEX(HMFPurity!B:B,MATCH(A388,HMFPurity!A:A,0))</f>
        <v>0.76</v>
      </c>
      <c r="L388" s="15" t="n">
        <f aca="false">INDEX(HMFPurity!F:F,MATCH(A388,HMFPurity!A:A,0))</f>
        <v>1.9002</v>
      </c>
      <c r="M388" s="15" t="n">
        <f aca="false">IFERROR(INDEX(LOHHLA!I:I,MATCH($S388,LOHHLA!$B:$B,0)),"na")</f>
        <v>1.840363216</v>
      </c>
      <c r="N388" s="14" t="n">
        <f aca="false">IFERROR(INDEX(LOHHLA!J:J,MATCH($S388,LOHHLA!$B:$B,0)),"na")</f>
        <v>0.73</v>
      </c>
      <c r="O388" s="16" t="n">
        <f aca="false">COUNTIFS(A:A,A388,W:W,0)</f>
        <v>0</v>
      </c>
      <c r="P388" s="16" t="str">
        <f aca="false">INDEX(LilacQC!D:D,MATCH(A388,LilacQC!C:C,0))</f>
        <v>PASS</v>
      </c>
      <c r="Q388" s="16"/>
      <c r="R388" s="16"/>
      <c r="S388" s="17" t="str">
        <f aca="false">A388&amp;MID(X388,1,1)</f>
        <v>CRUK0065_SU_T1-R1B</v>
      </c>
      <c r="T388" s="17" t="str">
        <f aca="false">IFERROR(IF(RIGHT(X388,1)="1",INDEX(LOHHLA!C:C,MATCH(S388,LOHHLA!B:B,0)),INDEX(LOHHLA!D:D,MATCH(S388,LOHHLA!B:B,0))),"HOM")</f>
        <v>hla_b_27_05_02</v>
      </c>
      <c r="U388" s="17" t="str">
        <f aca="false">IF(T388="HOM","HOM",UPPER(MID(T388,5,1))&amp;"*"&amp;MID(T388,7,2)&amp;":"&amp;MID(T388,10,2))</f>
        <v>B*27:05</v>
      </c>
      <c r="V388" s="17" t="s">
        <v>59</v>
      </c>
      <c r="W388" s="17" t="n">
        <f aca="false">U388=V388</f>
        <v>1</v>
      </c>
      <c r="X388" s="16" t="s">
        <v>49</v>
      </c>
      <c r="Y388" s="11" t="s">
        <v>59</v>
      </c>
      <c r="Z388" s="11" t="n">
        <v>1195</v>
      </c>
      <c r="AA388" s="11" t="n">
        <v>609</v>
      </c>
      <c r="AB388" s="11" t="n">
        <v>586</v>
      </c>
      <c r="AC388" s="11" t="n">
        <v>0</v>
      </c>
      <c r="AD388" s="11" t="n">
        <v>896</v>
      </c>
      <c r="AE388" s="11" t="n">
        <v>279</v>
      </c>
      <c r="AF388" s="11" t="n">
        <v>617</v>
      </c>
      <c r="AG388" s="11" t="n">
        <v>0</v>
      </c>
      <c r="AH388" s="11" t="n">
        <v>0</v>
      </c>
      <c r="AI388" s="11" t="n">
        <v>0</v>
      </c>
      <c r="AJ388" s="11" t="n">
        <v>0</v>
      </c>
      <c r="AK388" s="11" t="n">
        <v>0</v>
      </c>
      <c r="AL388" s="15" t="n">
        <v>0.08</v>
      </c>
      <c r="AM388" s="11" t="n">
        <v>0</v>
      </c>
      <c r="AN388" s="11" t="n">
        <v>0</v>
      </c>
      <c r="AO388" s="11" t="n">
        <v>0</v>
      </c>
      <c r="AP388" s="11" t="n">
        <v>0</v>
      </c>
      <c r="AQ388" s="11" t="n">
        <v>0</v>
      </c>
    </row>
    <row r="389" customFormat="false" ht="16" hidden="false" customHeight="false" outlineLevel="0" collapsed="false">
      <c r="A389" s="11" t="s">
        <v>223</v>
      </c>
      <c r="B389" s="11"/>
      <c r="C389" s="11" t="n">
        <f aca="false">AL389&lt;0.5</f>
        <v>0</v>
      </c>
      <c r="D389" s="12" t="n">
        <f aca="false">COUNTIFS(S:S,S389,C:C,1)&gt;0</f>
        <v>1</v>
      </c>
      <c r="E389" s="12" t="n">
        <f aca="false">IFERROR(INDEX(LOHHLA!H:H,MATCH($S389,LOHHLA!$B:$B,0)),"na")</f>
        <v>1</v>
      </c>
      <c r="F389" s="12" t="n">
        <f aca="false">AND(D389&lt;&gt;E389,E389&lt;&gt;"na")</f>
        <v>0</v>
      </c>
      <c r="G389" s="12"/>
      <c r="H389" s="12"/>
      <c r="I389" s="13" t="str">
        <f aca="false">IFERROR(INDEX(LOHHLA!E:E,MATCH($S389,LOHHLA!$B:$B,0)),"na")</f>
        <v>          (0.00)</v>
      </c>
      <c r="J389" s="13" t="str">
        <f aca="false">IFERROR(INDEX(LOHHLA!F:F,MATCH($S389,LOHHLA!$B:$B,0)),"na")</f>
        <v>            0.88</v>
      </c>
      <c r="K389" s="14" t="n">
        <f aca="false">INDEX(HMFPurity!B:B,MATCH(A389,HMFPurity!A:A,0))</f>
        <v>0.76</v>
      </c>
      <c r="L389" s="15" t="n">
        <f aca="false">INDEX(HMFPurity!F:F,MATCH(A389,HMFPurity!A:A,0))</f>
        <v>1.9002</v>
      </c>
      <c r="M389" s="15" t="n">
        <f aca="false">IFERROR(INDEX(LOHHLA!I:I,MATCH($S389,LOHHLA!$B:$B,0)),"na")</f>
        <v>1.840363216</v>
      </c>
      <c r="N389" s="14" t="n">
        <f aca="false">IFERROR(INDEX(LOHHLA!J:J,MATCH($S389,LOHHLA!$B:$B,0)),"na")</f>
        <v>0.73</v>
      </c>
      <c r="O389" s="16" t="n">
        <f aca="false">COUNTIFS(A:A,A389,W:W,0)</f>
        <v>0</v>
      </c>
      <c r="P389" s="16" t="str">
        <f aca="false">INDEX(LilacQC!D:D,MATCH(A389,LilacQC!C:C,0))</f>
        <v>PASS</v>
      </c>
      <c r="Q389" s="16"/>
      <c r="R389" s="16"/>
      <c r="S389" s="17" t="str">
        <f aca="false">A389&amp;MID(X389,1,1)</f>
        <v>CRUK0065_SU_T1-R1B</v>
      </c>
      <c r="T389" s="17" t="str">
        <f aca="false">IFERROR(IF(RIGHT(X389,1)="1",INDEX(LOHHLA!C:C,MATCH(S389,LOHHLA!B:B,0)),INDEX(LOHHLA!D:D,MATCH(S389,LOHHLA!B:B,0))),"HOM")</f>
        <v>hla_b_37_01_01</v>
      </c>
      <c r="U389" s="17" t="str">
        <f aca="false">IF(T389="HOM","HOM",UPPER(MID(T389,5,1))&amp;"*"&amp;MID(T389,7,2)&amp;":"&amp;MID(T389,10,2))</f>
        <v>B*37:01</v>
      </c>
      <c r="V389" s="17" t="s">
        <v>224</v>
      </c>
      <c r="W389" s="17" t="n">
        <f aca="false">U389=V389</f>
        <v>1</v>
      </c>
      <c r="X389" s="16" t="s">
        <v>51</v>
      </c>
      <c r="Y389" s="11" t="s">
        <v>224</v>
      </c>
      <c r="Z389" s="11" t="n">
        <v>1105</v>
      </c>
      <c r="AA389" s="11" t="n">
        <v>501</v>
      </c>
      <c r="AB389" s="11" t="n">
        <v>604</v>
      </c>
      <c r="AC389" s="11" t="n">
        <v>0</v>
      </c>
      <c r="AD389" s="11" t="n">
        <v>1597</v>
      </c>
      <c r="AE389" s="11" t="n">
        <v>946</v>
      </c>
      <c r="AF389" s="11" t="n">
        <v>651</v>
      </c>
      <c r="AG389" s="11" t="n">
        <v>0</v>
      </c>
      <c r="AH389" s="11" t="n">
        <v>0</v>
      </c>
      <c r="AI389" s="11" t="n">
        <v>0</v>
      </c>
      <c r="AJ389" s="11" t="n">
        <v>0</v>
      </c>
      <c r="AK389" s="11" t="n">
        <v>0</v>
      </c>
      <c r="AL389" s="15" t="n">
        <v>1</v>
      </c>
      <c r="AM389" s="11" t="n">
        <v>0</v>
      </c>
      <c r="AN389" s="11" t="n">
        <v>0</v>
      </c>
      <c r="AO389" s="11" t="n">
        <v>0</v>
      </c>
      <c r="AP389" s="11" t="n">
        <v>0</v>
      </c>
      <c r="AQ389" s="11" t="n">
        <v>0</v>
      </c>
    </row>
    <row r="390" customFormat="false" ht="16" hidden="false" customHeight="false" outlineLevel="0" collapsed="false">
      <c r="A390" s="11" t="s">
        <v>223</v>
      </c>
      <c r="B390" s="11"/>
      <c r="C390" s="11" t="n">
        <f aca="false">AL390&lt;0.5</f>
        <v>1</v>
      </c>
      <c r="D390" s="12" t="n">
        <f aca="false">COUNTIFS(S:S,S390,C:C,1)&gt;0</f>
        <v>1</v>
      </c>
      <c r="E390" s="12" t="n">
        <f aca="false">IFERROR(INDEX(LOHHLA!H:H,MATCH($S390,LOHHLA!$B:$B,0)),"na")</f>
        <v>1</v>
      </c>
      <c r="F390" s="12" t="n">
        <f aca="false">AND(D390&lt;&gt;E390,E390&lt;&gt;"na")</f>
        <v>0</v>
      </c>
      <c r="G390" s="12"/>
      <c r="H390" s="12"/>
      <c r="I390" s="13" t="str">
        <f aca="false">IFERROR(INDEX(LOHHLA!E:E,MATCH($S390,LOHHLA!$B:$B,0)),"na")</f>
        <v>            0.02</v>
      </c>
      <c r="J390" s="13" t="str">
        <f aca="false">IFERROR(INDEX(LOHHLA!F:F,MATCH($S390,LOHHLA!$B:$B,0)),"na")</f>
        <v>            1.01</v>
      </c>
      <c r="K390" s="14" t="n">
        <f aca="false">INDEX(HMFPurity!B:B,MATCH(A390,HMFPurity!A:A,0))</f>
        <v>0.76</v>
      </c>
      <c r="L390" s="15" t="n">
        <f aca="false">INDEX(HMFPurity!F:F,MATCH(A390,HMFPurity!A:A,0))</f>
        <v>1.9002</v>
      </c>
      <c r="M390" s="15" t="n">
        <f aca="false">IFERROR(INDEX(LOHHLA!I:I,MATCH($S390,LOHHLA!$B:$B,0)),"na")</f>
        <v>1.840363216</v>
      </c>
      <c r="N390" s="14" t="n">
        <f aca="false">IFERROR(INDEX(LOHHLA!J:J,MATCH($S390,LOHHLA!$B:$B,0)),"na")</f>
        <v>0.73</v>
      </c>
      <c r="O390" s="16" t="n">
        <f aca="false">COUNTIFS(A:A,A390,W:W,0)</f>
        <v>0</v>
      </c>
      <c r="P390" s="16" t="str">
        <f aca="false">INDEX(LilacQC!D:D,MATCH(A390,LilacQC!C:C,0))</f>
        <v>PASS</v>
      </c>
      <c r="Q390" s="16"/>
      <c r="R390" s="16"/>
      <c r="S390" s="17" t="str">
        <f aca="false">A390&amp;MID(X390,1,1)</f>
        <v>CRUK0065_SU_T1-R1C</v>
      </c>
      <c r="T390" s="17" t="str">
        <f aca="false">IFERROR(IF(RIGHT(X390,1)="1",INDEX(LOHHLA!C:C,MATCH(S390,LOHHLA!B:B,0)),INDEX(LOHHLA!D:D,MATCH(S390,LOHHLA!B:B,0))),"HOM")</f>
        <v>hla_c_01_02_01</v>
      </c>
      <c r="U390" s="17" t="str">
        <f aca="false">IF(T390="HOM","HOM",UPPER(MID(T390,5,1))&amp;"*"&amp;MID(T390,7,2)&amp;":"&amp;MID(T390,10,2))</f>
        <v>C*01:02</v>
      </c>
      <c r="V390" s="17" t="s">
        <v>100</v>
      </c>
      <c r="W390" s="17" t="n">
        <f aca="false">U390=V390</f>
        <v>1</v>
      </c>
      <c r="X390" s="16" t="s">
        <v>52</v>
      </c>
      <c r="Y390" s="11" t="s">
        <v>100</v>
      </c>
      <c r="Z390" s="11" t="n">
        <v>1150</v>
      </c>
      <c r="AA390" s="11" t="n">
        <v>489</v>
      </c>
      <c r="AB390" s="11" t="n">
        <v>661</v>
      </c>
      <c r="AC390" s="11" t="n">
        <v>0</v>
      </c>
      <c r="AD390" s="11" t="n">
        <v>986</v>
      </c>
      <c r="AE390" s="11" t="n">
        <v>237</v>
      </c>
      <c r="AF390" s="11" t="n">
        <v>749</v>
      </c>
      <c r="AG390" s="11" t="n">
        <v>0</v>
      </c>
      <c r="AH390" s="11" t="n">
        <v>0</v>
      </c>
      <c r="AI390" s="11" t="n">
        <v>0</v>
      </c>
      <c r="AJ390" s="11" t="n">
        <v>0</v>
      </c>
      <c r="AK390" s="11" t="n">
        <v>0</v>
      </c>
      <c r="AL390" s="15" t="n">
        <v>0.08</v>
      </c>
      <c r="AM390" s="11" t="n">
        <v>0</v>
      </c>
      <c r="AN390" s="11" t="n">
        <v>0</v>
      </c>
      <c r="AO390" s="11" t="n">
        <v>0</v>
      </c>
      <c r="AP390" s="11" t="n">
        <v>0</v>
      </c>
      <c r="AQ390" s="11" t="n">
        <v>0</v>
      </c>
    </row>
    <row r="391" customFormat="false" ht="16" hidden="false" customHeight="false" outlineLevel="0" collapsed="false">
      <c r="A391" s="11" t="s">
        <v>223</v>
      </c>
      <c r="B391" s="11"/>
      <c r="C391" s="11" t="n">
        <f aca="false">AL391&lt;0.5</f>
        <v>0</v>
      </c>
      <c r="D391" s="12" t="n">
        <f aca="false">COUNTIFS(S:S,S391,C:C,1)&gt;0</f>
        <v>1</v>
      </c>
      <c r="E391" s="12" t="n">
        <f aca="false">IFERROR(INDEX(LOHHLA!H:H,MATCH($S391,LOHHLA!$B:$B,0)),"na")</f>
        <v>1</v>
      </c>
      <c r="F391" s="12" t="n">
        <f aca="false">AND(D391&lt;&gt;E391,E391&lt;&gt;"na")</f>
        <v>0</v>
      </c>
      <c r="G391" s="12"/>
      <c r="H391" s="12"/>
      <c r="I391" s="13" t="str">
        <f aca="false">IFERROR(INDEX(LOHHLA!E:E,MATCH($S391,LOHHLA!$B:$B,0)),"na")</f>
        <v>            0.02</v>
      </c>
      <c r="J391" s="13" t="str">
        <f aca="false">IFERROR(INDEX(LOHHLA!F:F,MATCH($S391,LOHHLA!$B:$B,0)),"na")</f>
        <v>            1.01</v>
      </c>
      <c r="K391" s="14" t="n">
        <f aca="false">INDEX(HMFPurity!B:B,MATCH(A391,HMFPurity!A:A,0))</f>
        <v>0.76</v>
      </c>
      <c r="L391" s="15" t="n">
        <f aca="false">INDEX(HMFPurity!F:F,MATCH(A391,HMFPurity!A:A,0))</f>
        <v>1.9002</v>
      </c>
      <c r="M391" s="15" t="n">
        <f aca="false">IFERROR(INDEX(LOHHLA!I:I,MATCH($S391,LOHHLA!$B:$B,0)),"na")</f>
        <v>1.840363216</v>
      </c>
      <c r="N391" s="14" t="n">
        <f aca="false">IFERROR(INDEX(LOHHLA!J:J,MATCH($S391,LOHHLA!$B:$B,0)),"na")</f>
        <v>0.73</v>
      </c>
      <c r="O391" s="16" t="n">
        <f aca="false">COUNTIFS(A:A,A391,W:W,0)</f>
        <v>0</v>
      </c>
      <c r="P391" s="16" t="str">
        <f aca="false">INDEX(LilacQC!D:D,MATCH(A391,LilacQC!C:C,0))</f>
        <v>PASS</v>
      </c>
      <c r="Q391" s="16"/>
      <c r="R391" s="16"/>
      <c r="S391" s="17" t="str">
        <f aca="false">A391&amp;MID(X391,1,1)</f>
        <v>CRUK0065_SU_T1-R1C</v>
      </c>
      <c r="T391" s="17" t="str">
        <f aca="false">IFERROR(IF(RIGHT(X391,1)="1",INDEX(LOHHLA!C:C,MATCH(S391,LOHHLA!B:B,0)),INDEX(LOHHLA!D:D,MATCH(S391,LOHHLA!B:B,0))),"HOM")</f>
        <v>hla_c_06_02_01_01</v>
      </c>
      <c r="U391" s="17" t="str">
        <f aca="false">IF(T391="HOM","HOM",UPPER(MID(T391,5,1))&amp;"*"&amp;MID(T391,7,2)&amp;":"&amp;MID(T391,10,2))</f>
        <v>C*06:02</v>
      </c>
      <c r="V391" s="17" t="s">
        <v>84</v>
      </c>
      <c r="W391" s="17" t="n">
        <f aca="false">U391=V391</f>
        <v>1</v>
      </c>
      <c r="X391" s="16" t="s">
        <v>54</v>
      </c>
      <c r="Y391" s="11" t="s">
        <v>84</v>
      </c>
      <c r="Z391" s="11" t="n">
        <v>1126</v>
      </c>
      <c r="AA391" s="11" t="n">
        <v>446</v>
      </c>
      <c r="AB391" s="11" t="n">
        <v>680</v>
      </c>
      <c r="AC391" s="11" t="n">
        <v>0</v>
      </c>
      <c r="AD391" s="11" t="n">
        <v>1616</v>
      </c>
      <c r="AE391" s="11" t="n">
        <v>834</v>
      </c>
      <c r="AF391" s="11" t="n">
        <v>782</v>
      </c>
      <c r="AG391" s="11" t="n">
        <v>0</v>
      </c>
      <c r="AH391" s="11" t="n">
        <v>0</v>
      </c>
      <c r="AI391" s="11" t="n">
        <v>0</v>
      </c>
      <c r="AJ391" s="11" t="n">
        <v>0</v>
      </c>
      <c r="AK391" s="11" t="n">
        <v>0</v>
      </c>
      <c r="AL391" s="15" t="n">
        <v>1</v>
      </c>
      <c r="AM391" s="11" t="n">
        <v>0</v>
      </c>
      <c r="AN391" s="11" t="n">
        <v>0</v>
      </c>
      <c r="AO391" s="11" t="n">
        <v>0</v>
      </c>
      <c r="AP391" s="11" t="n">
        <v>0</v>
      </c>
      <c r="AQ391" s="11" t="n">
        <v>0</v>
      </c>
    </row>
    <row r="392" customFormat="false" ht="16" hidden="false" customHeight="false" outlineLevel="0" collapsed="false">
      <c r="A392" s="11" t="s">
        <v>225</v>
      </c>
      <c r="B392" s="11"/>
      <c r="C392" s="11" t="n">
        <f aca="false">AL392&lt;0.5</f>
        <v>0</v>
      </c>
      <c r="D392" s="12" t="n">
        <f aca="false">COUNTIFS(S:S,S392,C:C,1)&gt;0</f>
        <v>0</v>
      </c>
      <c r="E392" s="12" t="n">
        <f aca="false">IFERROR(INDEX(LOHHLA!H:H,MATCH($S392,LOHHLA!$B:$B,0)),"na")</f>
        <v>0</v>
      </c>
      <c r="F392" s="12" t="n">
        <f aca="false">AND(D392&lt;&gt;E392,E392&lt;&gt;"na")</f>
        <v>0</v>
      </c>
      <c r="G392" s="12"/>
      <c r="H392" s="12"/>
      <c r="I392" s="13" t="str">
        <f aca="false">IFERROR(INDEX(LOHHLA!E:E,MATCH($S392,LOHHLA!$B:$B,0)),"na")</f>
        <v>            0.78</v>
      </c>
      <c r="J392" s="13" t="str">
        <f aca="false">IFERROR(INDEX(LOHHLA!F:F,MATCH($S392,LOHHLA!$B:$B,0)),"na")</f>
        <v>            4.29</v>
      </c>
      <c r="K392" s="14" t="n">
        <f aca="false">INDEX(HMFPurity!B:B,MATCH(A392,HMFPurity!A:A,0))</f>
        <v>0.24</v>
      </c>
      <c r="L392" s="15" t="n">
        <f aca="false">INDEX(HMFPurity!F:F,MATCH(A392,HMFPurity!A:A,0))</f>
        <v>3</v>
      </c>
      <c r="M392" s="15" t="n">
        <f aca="false">IFERROR(INDEX(LOHHLA!I:I,MATCH($S392,LOHHLA!$B:$B,0)),"na")</f>
        <v>5.421514111</v>
      </c>
      <c r="N392" s="14" t="n">
        <f aca="false">IFERROR(INDEX(LOHHLA!J:J,MATCH($S392,LOHHLA!$B:$B,0)),"na")</f>
        <v>0.14</v>
      </c>
      <c r="O392" s="16" t="n">
        <f aca="false">COUNTIFS(A:A,A392,W:W,0)</f>
        <v>0</v>
      </c>
      <c r="P392" s="16" t="str">
        <f aca="false">INDEX(LilacQC!D:D,MATCH(A392,LilacQC!C:C,0))</f>
        <v>PASS</v>
      </c>
      <c r="Q392" s="16"/>
      <c r="R392" s="16"/>
      <c r="S392" s="17" t="str">
        <f aca="false">A392&amp;MID(X392,1,1)</f>
        <v>CRUK0066_SU_T1-R1A</v>
      </c>
      <c r="T392" s="17" t="str">
        <f aca="false">IFERROR(IF(RIGHT(X392,1)="1",INDEX(LOHHLA!C:C,MATCH(S392,LOHHLA!B:B,0)),INDEX(LOHHLA!D:D,MATCH(S392,LOHHLA!B:B,0))),"HOM")</f>
        <v>hla_a_01_01_51</v>
      </c>
      <c r="U392" s="17" t="str">
        <f aca="false">IF(T392="HOM","HOM",UPPER(MID(T392,5,1))&amp;"*"&amp;MID(T392,7,2)&amp;":"&amp;MID(T392,10,2))</f>
        <v>A*01:01</v>
      </c>
      <c r="V392" s="17" t="s">
        <v>44</v>
      </c>
      <c r="W392" s="17" t="n">
        <f aca="false">U392=V392</f>
        <v>1</v>
      </c>
      <c r="X392" s="16" t="s">
        <v>45</v>
      </c>
      <c r="Y392" s="11" t="s">
        <v>44</v>
      </c>
      <c r="Z392" s="11" t="n">
        <v>3512</v>
      </c>
      <c r="AA392" s="11" t="n">
        <v>1821</v>
      </c>
      <c r="AB392" s="11" t="n">
        <v>1691</v>
      </c>
      <c r="AC392" s="11" t="n">
        <v>0</v>
      </c>
      <c r="AD392" s="11" t="n">
        <v>3335</v>
      </c>
      <c r="AE392" s="11" t="n">
        <v>1581</v>
      </c>
      <c r="AF392" s="11" t="n">
        <v>1754</v>
      </c>
      <c r="AG392" s="11" t="n">
        <v>0</v>
      </c>
      <c r="AH392" s="11" t="n">
        <v>0</v>
      </c>
      <c r="AI392" s="11" t="n">
        <v>0</v>
      </c>
      <c r="AJ392" s="11" t="n">
        <v>0</v>
      </c>
      <c r="AK392" s="11" t="n">
        <v>0</v>
      </c>
      <c r="AL392" s="15" t="n">
        <v>0.77</v>
      </c>
      <c r="AM392" s="11" t="n">
        <v>0</v>
      </c>
      <c r="AN392" s="11" t="n">
        <v>0</v>
      </c>
      <c r="AO392" s="11" t="n">
        <v>0</v>
      </c>
      <c r="AP392" s="11" t="n">
        <v>0</v>
      </c>
      <c r="AQ392" s="11" t="n">
        <v>0</v>
      </c>
    </row>
    <row r="393" customFormat="false" ht="16" hidden="false" customHeight="false" outlineLevel="0" collapsed="false">
      <c r="A393" s="11" t="s">
        <v>225</v>
      </c>
      <c r="B393" s="11"/>
      <c r="C393" s="11" t="n">
        <f aca="false">AL393&lt;0.5</f>
        <v>0</v>
      </c>
      <c r="D393" s="12" t="n">
        <f aca="false">COUNTIFS(S:S,S393,C:C,1)&gt;0</f>
        <v>0</v>
      </c>
      <c r="E393" s="12" t="n">
        <f aca="false">IFERROR(INDEX(LOHHLA!H:H,MATCH($S393,LOHHLA!$B:$B,0)),"na")</f>
        <v>0</v>
      </c>
      <c r="F393" s="12" t="n">
        <f aca="false">AND(D393&lt;&gt;E393,E393&lt;&gt;"na")</f>
        <v>0</v>
      </c>
      <c r="G393" s="12"/>
      <c r="H393" s="12"/>
      <c r="I393" s="13" t="str">
        <f aca="false">IFERROR(INDEX(LOHHLA!E:E,MATCH($S393,LOHHLA!$B:$B,0)),"na")</f>
        <v>            0.78</v>
      </c>
      <c r="J393" s="13" t="str">
        <f aca="false">IFERROR(INDEX(LOHHLA!F:F,MATCH($S393,LOHHLA!$B:$B,0)),"na")</f>
        <v>            4.29</v>
      </c>
      <c r="K393" s="14" t="n">
        <f aca="false">INDEX(HMFPurity!B:B,MATCH(A393,HMFPurity!A:A,0))</f>
        <v>0.24</v>
      </c>
      <c r="L393" s="15" t="n">
        <f aca="false">INDEX(HMFPurity!F:F,MATCH(A393,HMFPurity!A:A,0))</f>
        <v>3</v>
      </c>
      <c r="M393" s="15" t="n">
        <f aca="false">IFERROR(INDEX(LOHHLA!I:I,MATCH($S393,LOHHLA!$B:$B,0)),"na")</f>
        <v>5.421514111</v>
      </c>
      <c r="N393" s="14" t="n">
        <f aca="false">IFERROR(INDEX(LOHHLA!J:J,MATCH($S393,LOHHLA!$B:$B,0)),"na")</f>
        <v>0.14</v>
      </c>
      <c r="O393" s="16" t="n">
        <f aca="false">COUNTIFS(A:A,A393,W:W,0)</f>
        <v>0</v>
      </c>
      <c r="P393" s="16" t="str">
        <f aca="false">INDEX(LilacQC!D:D,MATCH(A393,LilacQC!C:C,0))</f>
        <v>PASS</v>
      </c>
      <c r="Q393" s="16"/>
      <c r="R393" s="16"/>
      <c r="S393" s="17" t="str">
        <f aca="false">A393&amp;MID(X393,1,1)</f>
        <v>CRUK0066_SU_T1-R1A</v>
      </c>
      <c r="T393" s="17" t="str">
        <f aca="false">IFERROR(IF(RIGHT(X393,1)="1",INDEX(LOHHLA!C:C,MATCH(S393,LOHHLA!B:B,0)),INDEX(LOHHLA!D:D,MATCH(S393,LOHHLA!B:B,0))),"HOM")</f>
        <v>hla_a_24_02_01_01</v>
      </c>
      <c r="U393" s="17" t="str">
        <f aca="false">IF(T393="HOM","HOM",UPPER(MID(T393,5,1))&amp;"*"&amp;MID(T393,7,2)&amp;":"&amp;MID(T393,10,2))</f>
        <v>A*24:02</v>
      </c>
      <c r="V393" s="17" t="s">
        <v>125</v>
      </c>
      <c r="W393" s="17" t="n">
        <f aca="false">U393=V393</f>
        <v>1</v>
      </c>
      <c r="X393" s="16" t="s">
        <v>47</v>
      </c>
      <c r="Y393" s="11" t="s">
        <v>125</v>
      </c>
      <c r="Z393" s="11" t="n">
        <v>3416</v>
      </c>
      <c r="AA393" s="11" t="n">
        <v>1668</v>
      </c>
      <c r="AB393" s="11" t="n">
        <v>1748</v>
      </c>
      <c r="AC393" s="11" t="n">
        <v>0</v>
      </c>
      <c r="AD393" s="11" t="n">
        <v>3938</v>
      </c>
      <c r="AE393" s="11" t="n">
        <v>2107</v>
      </c>
      <c r="AF393" s="11" t="n">
        <v>1831</v>
      </c>
      <c r="AG393" s="11" t="n">
        <v>0</v>
      </c>
      <c r="AH393" s="11" t="n">
        <v>0</v>
      </c>
      <c r="AI393" s="11" t="n">
        <v>0</v>
      </c>
      <c r="AJ393" s="11" t="n">
        <v>0</v>
      </c>
      <c r="AK393" s="11" t="n">
        <v>0</v>
      </c>
      <c r="AL393" s="15" t="n">
        <v>2.46</v>
      </c>
      <c r="AM393" s="11" t="n">
        <v>0</v>
      </c>
      <c r="AN393" s="11" t="n">
        <v>0</v>
      </c>
      <c r="AO393" s="11" t="n">
        <v>0</v>
      </c>
      <c r="AP393" s="11" t="n">
        <v>0</v>
      </c>
      <c r="AQ393" s="11" t="n">
        <v>0</v>
      </c>
    </row>
    <row r="394" customFormat="false" ht="16" hidden="false" customHeight="false" outlineLevel="0" collapsed="false">
      <c r="A394" s="11" t="s">
        <v>225</v>
      </c>
      <c r="B394" s="11"/>
      <c r="C394" s="11" t="n">
        <f aca="false">AL394&lt;0.5</f>
        <v>0</v>
      </c>
      <c r="D394" s="12" t="n">
        <f aca="false">COUNTIFS(S:S,S394,C:C,1)&gt;0</f>
        <v>0</v>
      </c>
      <c r="E394" s="12" t="n">
        <f aca="false">IFERROR(INDEX(LOHHLA!H:H,MATCH($S394,LOHHLA!$B:$B,0)),"na")</f>
        <v>0</v>
      </c>
      <c r="F394" s="12" t="n">
        <f aca="false">AND(D394&lt;&gt;E394,E394&lt;&gt;"na")</f>
        <v>0</v>
      </c>
      <c r="G394" s="12"/>
      <c r="H394" s="12"/>
      <c r="I394" s="13" t="str">
        <f aca="false">IFERROR(INDEX(LOHHLA!E:E,MATCH($S394,LOHHLA!$B:$B,0)),"na")</f>
        <v>            1.04</v>
      </c>
      <c r="J394" s="13" t="str">
        <f aca="false">IFERROR(INDEX(LOHHLA!F:F,MATCH($S394,LOHHLA!$B:$B,0)),"na")</f>
        <v>            4.43</v>
      </c>
      <c r="K394" s="14" t="n">
        <f aca="false">INDEX(HMFPurity!B:B,MATCH(A394,HMFPurity!A:A,0))</f>
        <v>0.24</v>
      </c>
      <c r="L394" s="15" t="n">
        <f aca="false">INDEX(HMFPurity!F:F,MATCH(A394,HMFPurity!A:A,0))</f>
        <v>3</v>
      </c>
      <c r="M394" s="15" t="n">
        <f aca="false">IFERROR(INDEX(LOHHLA!I:I,MATCH($S394,LOHHLA!$B:$B,0)),"na")</f>
        <v>5.421514111</v>
      </c>
      <c r="N394" s="14" t="n">
        <f aca="false">IFERROR(INDEX(LOHHLA!J:J,MATCH($S394,LOHHLA!$B:$B,0)),"na")</f>
        <v>0.14</v>
      </c>
      <c r="O394" s="16" t="n">
        <f aca="false">COUNTIFS(A:A,A394,W:W,0)</f>
        <v>0</v>
      </c>
      <c r="P394" s="16" t="str">
        <f aca="false">INDEX(LilacQC!D:D,MATCH(A394,LilacQC!C:C,0))</f>
        <v>PASS</v>
      </c>
      <c r="Q394" s="16"/>
      <c r="R394" s="16"/>
      <c r="S394" s="17" t="str">
        <f aca="false">A394&amp;MID(X394,1,1)</f>
        <v>CRUK0066_SU_T1-R1B</v>
      </c>
      <c r="T394" s="17" t="str">
        <f aca="false">IFERROR(IF(RIGHT(X394,1)="1",INDEX(LOHHLA!C:C,MATCH(S394,LOHHLA!B:B,0)),INDEX(LOHHLA!D:D,MATCH(S394,LOHHLA!B:B,0))),"HOM")</f>
        <v>hla_b_08_01_01</v>
      </c>
      <c r="U394" s="17" t="str">
        <f aca="false">IF(T394="HOM","HOM",UPPER(MID(T394,5,1))&amp;"*"&amp;MID(T394,7,2)&amp;":"&amp;MID(T394,10,2))</f>
        <v>B*08:01</v>
      </c>
      <c r="V394" s="17" t="s">
        <v>58</v>
      </c>
      <c r="W394" s="17" t="n">
        <f aca="false">U394=V394</f>
        <v>1</v>
      </c>
      <c r="X394" s="16" t="s">
        <v>49</v>
      </c>
      <c r="Y394" s="11" t="s">
        <v>58</v>
      </c>
      <c r="Z394" s="11" t="n">
        <v>3153</v>
      </c>
      <c r="AA394" s="11" t="n">
        <v>2040</v>
      </c>
      <c r="AB394" s="11" t="n">
        <v>1113</v>
      </c>
      <c r="AC394" s="11" t="n">
        <v>0</v>
      </c>
      <c r="AD394" s="11" t="n">
        <v>2919</v>
      </c>
      <c r="AE394" s="11" t="n">
        <v>1710</v>
      </c>
      <c r="AF394" s="11" t="n">
        <v>1209</v>
      </c>
      <c r="AG394" s="11" t="n">
        <v>0</v>
      </c>
      <c r="AH394" s="11" t="n">
        <v>0</v>
      </c>
      <c r="AI394" s="11" t="n">
        <v>0</v>
      </c>
      <c r="AJ394" s="11" t="n">
        <v>0</v>
      </c>
      <c r="AK394" s="11" t="n">
        <v>0</v>
      </c>
      <c r="AL394" s="15" t="n">
        <v>0.77</v>
      </c>
      <c r="AM394" s="11" t="n">
        <v>0</v>
      </c>
      <c r="AN394" s="11" t="n">
        <v>0</v>
      </c>
      <c r="AO394" s="11" t="n">
        <v>0</v>
      </c>
      <c r="AP394" s="11" t="n">
        <v>0</v>
      </c>
      <c r="AQ394" s="11" t="n">
        <v>0</v>
      </c>
    </row>
    <row r="395" customFormat="false" ht="16" hidden="false" customHeight="false" outlineLevel="0" collapsed="false">
      <c r="A395" s="11" t="s">
        <v>225</v>
      </c>
      <c r="B395" s="11"/>
      <c r="C395" s="11" t="n">
        <f aca="false">AL395&lt;0.5</f>
        <v>0</v>
      </c>
      <c r="D395" s="12" t="n">
        <f aca="false">COUNTIFS(S:S,S395,C:C,1)&gt;0</f>
        <v>0</v>
      </c>
      <c r="E395" s="12" t="n">
        <f aca="false">IFERROR(INDEX(LOHHLA!H:H,MATCH($S395,LOHHLA!$B:$B,0)),"na")</f>
        <v>0</v>
      </c>
      <c r="F395" s="12" t="n">
        <f aca="false">AND(D395&lt;&gt;E395,E395&lt;&gt;"na")</f>
        <v>0</v>
      </c>
      <c r="G395" s="12"/>
      <c r="H395" s="12"/>
      <c r="I395" s="13" t="str">
        <f aca="false">IFERROR(INDEX(LOHHLA!E:E,MATCH($S395,LOHHLA!$B:$B,0)),"na")</f>
        <v>            1.04</v>
      </c>
      <c r="J395" s="13" t="str">
        <f aca="false">IFERROR(INDEX(LOHHLA!F:F,MATCH($S395,LOHHLA!$B:$B,0)),"na")</f>
        <v>            4.43</v>
      </c>
      <c r="K395" s="14" t="n">
        <f aca="false">INDEX(HMFPurity!B:B,MATCH(A395,HMFPurity!A:A,0))</f>
        <v>0.24</v>
      </c>
      <c r="L395" s="15" t="n">
        <f aca="false">INDEX(HMFPurity!F:F,MATCH(A395,HMFPurity!A:A,0))</f>
        <v>3</v>
      </c>
      <c r="M395" s="15" t="n">
        <f aca="false">IFERROR(INDEX(LOHHLA!I:I,MATCH($S395,LOHHLA!$B:$B,0)),"na")</f>
        <v>5.421514111</v>
      </c>
      <c r="N395" s="14" t="n">
        <f aca="false">IFERROR(INDEX(LOHHLA!J:J,MATCH($S395,LOHHLA!$B:$B,0)),"na")</f>
        <v>0.14</v>
      </c>
      <c r="O395" s="16" t="n">
        <f aca="false">COUNTIFS(A:A,A395,W:W,0)</f>
        <v>0</v>
      </c>
      <c r="P395" s="16" t="str">
        <f aca="false">INDEX(LilacQC!D:D,MATCH(A395,LilacQC!C:C,0))</f>
        <v>PASS</v>
      </c>
      <c r="Q395" s="16"/>
      <c r="R395" s="16"/>
      <c r="S395" s="17" t="str">
        <f aca="false">A395&amp;MID(X395,1,1)</f>
        <v>CRUK0066_SU_T1-R1B</v>
      </c>
      <c r="T395" s="17" t="str">
        <f aca="false">IFERROR(IF(RIGHT(X395,1)="1",INDEX(LOHHLA!C:C,MATCH(S395,LOHHLA!B:B,0)),INDEX(LOHHLA!D:D,MATCH(S395,LOHHLA!B:B,0))),"HOM")</f>
        <v>hla_b_55_01_01</v>
      </c>
      <c r="U395" s="17" t="str">
        <f aca="false">IF(T395="HOM","HOM",UPPER(MID(T395,5,1))&amp;"*"&amp;MID(T395,7,2)&amp;":"&amp;MID(T395,10,2))</f>
        <v>B*55:01</v>
      </c>
      <c r="V395" s="17" t="s">
        <v>96</v>
      </c>
      <c r="W395" s="17" t="n">
        <f aca="false">U395=V395</f>
        <v>1</v>
      </c>
      <c r="X395" s="16" t="s">
        <v>51</v>
      </c>
      <c r="Y395" s="11" t="s">
        <v>96</v>
      </c>
      <c r="Z395" s="11" t="n">
        <v>3131</v>
      </c>
      <c r="AA395" s="11" t="n">
        <v>1895</v>
      </c>
      <c r="AB395" s="11" t="n">
        <v>1236</v>
      </c>
      <c r="AC395" s="11" t="n">
        <v>0</v>
      </c>
      <c r="AD395" s="11" t="n">
        <v>3637</v>
      </c>
      <c r="AE395" s="11" t="n">
        <v>2280</v>
      </c>
      <c r="AF395" s="11" t="n">
        <v>1357</v>
      </c>
      <c r="AG395" s="11" t="n">
        <v>0</v>
      </c>
      <c r="AH395" s="11" t="n">
        <v>0</v>
      </c>
      <c r="AI395" s="11" t="n">
        <v>0</v>
      </c>
      <c r="AJ395" s="11" t="n">
        <v>0</v>
      </c>
      <c r="AK395" s="11" t="n">
        <v>0</v>
      </c>
      <c r="AL395" s="15" t="n">
        <v>2.46</v>
      </c>
      <c r="AM395" s="11" t="n">
        <v>0</v>
      </c>
      <c r="AN395" s="11" t="n">
        <v>0</v>
      </c>
      <c r="AO395" s="11" t="n">
        <v>0</v>
      </c>
      <c r="AP395" s="11" t="n">
        <v>0</v>
      </c>
      <c r="AQ395" s="11" t="n">
        <v>0</v>
      </c>
    </row>
    <row r="396" customFormat="false" ht="16" hidden="false" customHeight="false" outlineLevel="0" collapsed="false">
      <c r="A396" s="11" t="s">
        <v>225</v>
      </c>
      <c r="B396" s="11"/>
      <c r="C396" s="11" t="n">
        <f aca="false">AL396&lt;0.5</f>
        <v>0</v>
      </c>
      <c r="D396" s="12" t="n">
        <f aca="false">COUNTIFS(S:S,S396,C:C,1)&gt;0</f>
        <v>0</v>
      </c>
      <c r="E396" s="12" t="n">
        <f aca="false">IFERROR(INDEX(LOHHLA!H:H,MATCH($S396,LOHHLA!$B:$B,0)),"na")</f>
        <v>0</v>
      </c>
      <c r="F396" s="12" t="n">
        <f aca="false">AND(D396&lt;&gt;E396,E396&lt;&gt;"na")</f>
        <v>0</v>
      </c>
      <c r="G396" s="12"/>
      <c r="H396" s="12"/>
      <c r="I396" s="13" t="str">
        <f aca="false">IFERROR(INDEX(LOHHLA!E:E,MATCH($S396,LOHHLA!$B:$B,0)),"na")</f>
        <v>            3.34</v>
      </c>
      <c r="J396" s="13" t="str">
        <f aca="false">IFERROR(INDEX(LOHHLA!F:F,MATCH($S396,LOHHLA!$B:$B,0)),"na")</f>
        <v>            1.03</v>
      </c>
      <c r="K396" s="14" t="n">
        <f aca="false">INDEX(HMFPurity!B:B,MATCH(A396,HMFPurity!A:A,0))</f>
        <v>0.24</v>
      </c>
      <c r="L396" s="15" t="n">
        <f aca="false">INDEX(HMFPurity!F:F,MATCH(A396,HMFPurity!A:A,0))</f>
        <v>3</v>
      </c>
      <c r="M396" s="15" t="n">
        <f aca="false">IFERROR(INDEX(LOHHLA!I:I,MATCH($S396,LOHHLA!$B:$B,0)),"na")</f>
        <v>5.421514111</v>
      </c>
      <c r="N396" s="14" t="n">
        <f aca="false">IFERROR(INDEX(LOHHLA!J:J,MATCH($S396,LOHHLA!$B:$B,0)),"na")</f>
        <v>0.14</v>
      </c>
      <c r="O396" s="16" t="n">
        <f aca="false">COUNTIFS(A:A,A396,W:W,0)</f>
        <v>0</v>
      </c>
      <c r="P396" s="16" t="str">
        <f aca="false">INDEX(LilacQC!D:D,MATCH(A396,LilacQC!C:C,0))</f>
        <v>PASS</v>
      </c>
      <c r="Q396" s="16"/>
      <c r="R396" s="16"/>
      <c r="S396" s="17" t="str">
        <f aca="false">A396&amp;MID(X396,1,1)</f>
        <v>CRUK0066_SU_T1-R1C</v>
      </c>
      <c r="T396" s="17" t="str">
        <f aca="false">IFERROR(IF(RIGHT(X396,1)="1",INDEX(LOHHLA!C:C,MATCH(S396,LOHHLA!B:B,0)),INDEX(LOHHLA!D:D,MATCH(S396,LOHHLA!B:B,0))),"HOM")</f>
        <v>hla_c_03_03_01</v>
      </c>
      <c r="U396" s="17" t="str">
        <f aca="false">IF(T396="HOM","HOM",UPPER(MID(T396,5,1))&amp;"*"&amp;MID(T396,7,2)&amp;":"&amp;MID(T396,10,2))</f>
        <v>C*03:03</v>
      </c>
      <c r="V396" s="17" t="s">
        <v>97</v>
      </c>
      <c r="W396" s="17" t="n">
        <f aca="false">U396=V396</f>
        <v>1</v>
      </c>
      <c r="X396" s="16" t="s">
        <v>52</v>
      </c>
      <c r="Y396" s="11" t="s">
        <v>97</v>
      </c>
      <c r="Z396" s="11" t="n">
        <v>2717</v>
      </c>
      <c r="AA396" s="11" t="n">
        <v>2091</v>
      </c>
      <c r="AB396" s="11" t="n">
        <v>626</v>
      </c>
      <c r="AC396" s="11" t="n">
        <v>0</v>
      </c>
      <c r="AD396" s="11" t="n">
        <v>3295</v>
      </c>
      <c r="AE396" s="11" t="n">
        <v>2638</v>
      </c>
      <c r="AF396" s="11" t="n">
        <v>657</v>
      </c>
      <c r="AG396" s="11" t="n">
        <v>0</v>
      </c>
      <c r="AH396" s="11" t="n">
        <v>0</v>
      </c>
      <c r="AI396" s="11" t="n">
        <v>0</v>
      </c>
      <c r="AJ396" s="11" t="n">
        <v>0</v>
      </c>
      <c r="AK396" s="11" t="n">
        <v>0</v>
      </c>
      <c r="AL396" s="15" t="n">
        <v>2.46</v>
      </c>
      <c r="AM396" s="11" t="n">
        <v>0</v>
      </c>
      <c r="AN396" s="11" t="n">
        <v>0</v>
      </c>
      <c r="AO396" s="11" t="n">
        <v>0</v>
      </c>
      <c r="AP396" s="11" t="n">
        <v>0</v>
      </c>
      <c r="AQ396" s="11" t="n">
        <v>0</v>
      </c>
    </row>
    <row r="397" customFormat="false" ht="16" hidden="false" customHeight="false" outlineLevel="0" collapsed="false">
      <c r="A397" s="11" t="s">
        <v>225</v>
      </c>
      <c r="B397" s="11"/>
      <c r="C397" s="11" t="n">
        <f aca="false">AL397&lt;0.5</f>
        <v>0</v>
      </c>
      <c r="D397" s="12" t="n">
        <f aca="false">COUNTIFS(S:S,S397,C:C,1)&gt;0</f>
        <v>0</v>
      </c>
      <c r="E397" s="12" t="n">
        <f aca="false">IFERROR(INDEX(LOHHLA!H:H,MATCH($S397,LOHHLA!$B:$B,0)),"na")</f>
        <v>0</v>
      </c>
      <c r="F397" s="12" t="n">
        <f aca="false">AND(D397&lt;&gt;E397,E397&lt;&gt;"na")</f>
        <v>0</v>
      </c>
      <c r="G397" s="12"/>
      <c r="H397" s="12"/>
      <c r="I397" s="13" t="str">
        <f aca="false">IFERROR(INDEX(LOHHLA!E:E,MATCH($S397,LOHHLA!$B:$B,0)),"na")</f>
        <v>            3.34</v>
      </c>
      <c r="J397" s="13" t="str">
        <f aca="false">IFERROR(INDEX(LOHHLA!F:F,MATCH($S397,LOHHLA!$B:$B,0)),"na")</f>
        <v>            1.03</v>
      </c>
      <c r="K397" s="14" t="n">
        <f aca="false">INDEX(HMFPurity!B:B,MATCH(A397,HMFPurity!A:A,0))</f>
        <v>0.24</v>
      </c>
      <c r="L397" s="15" t="n">
        <f aca="false">INDEX(HMFPurity!F:F,MATCH(A397,HMFPurity!A:A,0))</f>
        <v>3</v>
      </c>
      <c r="M397" s="15" t="n">
        <f aca="false">IFERROR(INDEX(LOHHLA!I:I,MATCH($S397,LOHHLA!$B:$B,0)),"na")</f>
        <v>5.421514111</v>
      </c>
      <c r="N397" s="14" t="n">
        <f aca="false">IFERROR(INDEX(LOHHLA!J:J,MATCH($S397,LOHHLA!$B:$B,0)),"na")</f>
        <v>0.14</v>
      </c>
      <c r="O397" s="16" t="n">
        <f aca="false">COUNTIFS(A:A,A397,W:W,0)</f>
        <v>0</v>
      </c>
      <c r="P397" s="16" t="str">
        <f aca="false">INDEX(LilacQC!D:D,MATCH(A397,LilacQC!C:C,0))</f>
        <v>PASS</v>
      </c>
      <c r="Q397" s="16"/>
      <c r="R397" s="16"/>
      <c r="S397" s="17" t="str">
        <f aca="false">A397&amp;MID(X397,1,1)</f>
        <v>CRUK0066_SU_T1-R1C</v>
      </c>
      <c r="T397" s="17" t="str">
        <f aca="false">IFERROR(IF(RIGHT(X397,1)="1",INDEX(LOHHLA!C:C,MATCH(S397,LOHHLA!B:B,0)),INDEX(LOHHLA!D:D,MATCH(S397,LOHHLA!B:B,0))),"HOM")</f>
        <v>hla_c_07_01_01_01</v>
      </c>
      <c r="U397" s="17" t="str">
        <f aca="false">IF(T397="HOM","HOM",UPPER(MID(T397,5,1))&amp;"*"&amp;MID(T397,7,2)&amp;":"&amp;MID(T397,10,2))</f>
        <v>C*07:01</v>
      </c>
      <c r="V397" s="17" t="s">
        <v>61</v>
      </c>
      <c r="W397" s="17" t="n">
        <f aca="false">U397=V397</f>
        <v>1</v>
      </c>
      <c r="X397" s="16" t="s">
        <v>54</v>
      </c>
      <c r="Y397" s="11" t="s">
        <v>61</v>
      </c>
      <c r="Z397" s="11" t="n">
        <v>3236</v>
      </c>
      <c r="AA397" s="11" t="n">
        <v>2465</v>
      </c>
      <c r="AB397" s="11" t="n">
        <v>771</v>
      </c>
      <c r="AC397" s="11" t="n">
        <v>0</v>
      </c>
      <c r="AD397" s="11" t="n">
        <v>2875</v>
      </c>
      <c r="AE397" s="11" t="n">
        <v>2069</v>
      </c>
      <c r="AF397" s="11" t="n">
        <v>806</v>
      </c>
      <c r="AG397" s="11" t="n">
        <v>0</v>
      </c>
      <c r="AH397" s="11" t="n">
        <v>0</v>
      </c>
      <c r="AI397" s="11" t="n">
        <v>0</v>
      </c>
      <c r="AJ397" s="11" t="n">
        <v>0</v>
      </c>
      <c r="AK397" s="11" t="n">
        <v>0</v>
      </c>
      <c r="AL397" s="15" t="n">
        <v>0.77</v>
      </c>
      <c r="AM397" s="11" t="n">
        <v>0</v>
      </c>
      <c r="AN397" s="11" t="n">
        <v>0</v>
      </c>
      <c r="AO397" s="11" t="n">
        <v>0</v>
      </c>
      <c r="AP397" s="11" t="n">
        <v>0</v>
      </c>
      <c r="AQ397" s="11" t="n">
        <v>0</v>
      </c>
    </row>
    <row r="398" customFormat="false" ht="16" hidden="false" customHeight="false" outlineLevel="0" collapsed="false">
      <c r="A398" s="11" t="s">
        <v>226</v>
      </c>
      <c r="B398" s="11"/>
      <c r="C398" s="11" t="n">
        <f aca="false">AL398&lt;0.5</f>
        <v>1</v>
      </c>
      <c r="D398" s="12" t="n">
        <f aca="false">COUNTIFS(S:S,S398,C:C,1)&gt;0</f>
        <v>1</v>
      </c>
      <c r="E398" s="12" t="n">
        <f aca="false">IFERROR(INDEX(LOHHLA!H:H,MATCH($S398,LOHHLA!$B:$B,0)),"na")</f>
        <v>1</v>
      </c>
      <c r="F398" s="12" t="n">
        <f aca="false">AND(D398&lt;&gt;E398,E398&lt;&gt;"na")</f>
        <v>0</v>
      </c>
      <c r="G398" s="12"/>
      <c r="H398" s="12"/>
      <c r="I398" s="13" t="str">
        <f aca="false">IFERROR(INDEX(LOHHLA!E:E,MATCH($S398,LOHHLA!$B:$B,0)),"na")</f>
        <v>          (0.07)</v>
      </c>
      <c r="J398" s="13" t="str">
        <f aca="false">IFERROR(INDEX(LOHHLA!F:F,MATCH($S398,LOHHLA!$B:$B,0)),"na")</f>
        <v>            1.81</v>
      </c>
      <c r="K398" s="14" t="n">
        <f aca="false">INDEX(HMFPurity!B:B,MATCH(A398,HMFPurity!A:A,0))</f>
        <v>0.44</v>
      </c>
      <c r="L398" s="15" t="n">
        <f aca="false">INDEX(HMFPurity!F:F,MATCH(A398,HMFPurity!A:A,0))</f>
        <v>2.4426</v>
      </c>
      <c r="M398" s="15" t="n">
        <f aca="false">IFERROR(INDEX(LOHHLA!I:I,MATCH($S398,LOHHLA!$B:$B,0)),"na")</f>
        <v>2.260603589</v>
      </c>
      <c r="N398" s="14" t="n">
        <f aca="false">IFERROR(INDEX(LOHHLA!J:J,MATCH($S398,LOHHLA!$B:$B,0)),"na")</f>
        <v>0.41</v>
      </c>
      <c r="O398" s="16" t="n">
        <f aca="false">COUNTIFS(A:A,A398,W:W,0)</f>
        <v>0</v>
      </c>
      <c r="P398" s="16" t="str">
        <f aca="false">INDEX(LilacQC!D:D,MATCH(A398,LilacQC!C:C,0))</f>
        <v>PASS</v>
      </c>
      <c r="Q398" s="16"/>
      <c r="R398" s="16"/>
      <c r="S398" s="17" t="str">
        <f aca="false">A398&amp;MID(X398,1,1)</f>
        <v>CRUK0067_SU_T1-R1A</v>
      </c>
      <c r="T398" s="17" t="str">
        <f aca="false">IFERROR(IF(RIGHT(X398,1)="1",INDEX(LOHHLA!C:C,MATCH(S398,LOHHLA!B:B,0)),INDEX(LOHHLA!D:D,MATCH(S398,LOHHLA!B:B,0))),"HOM")</f>
        <v>hla_a_02_01_01_01</v>
      </c>
      <c r="U398" s="17" t="str">
        <f aca="false">IF(T398="HOM","HOM",UPPER(MID(T398,5,1))&amp;"*"&amp;MID(T398,7,2)&amp;":"&amp;MID(T398,10,2))</f>
        <v>A*02:01</v>
      </c>
      <c r="V398" s="17" t="s">
        <v>56</v>
      </c>
      <c r="W398" s="17" t="n">
        <f aca="false">U398=V398</f>
        <v>1</v>
      </c>
      <c r="X398" s="16" t="s">
        <v>45</v>
      </c>
      <c r="Y398" s="11" t="s">
        <v>56</v>
      </c>
      <c r="Z398" s="11" t="n">
        <v>2335</v>
      </c>
      <c r="AA398" s="11" t="n">
        <v>1243</v>
      </c>
      <c r="AB398" s="11" t="n">
        <v>1092</v>
      </c>
      <c r="AC398" s="11" t="n">
        <v>0</v>
      </c>
      <c r="AD398" s="11" t="n">
        <v>1175</v>
      </c>
      <c r="AE398" s="11" t="n">
        <v>492</v>
      </c>
      <c r="AF398" s="11" t="n">
        <v>683</v>
      </c>
      <c r="AG398" s="11" t="n">
        <v>0</v>
      </c>
      <c r="AH398" s="11" t="n">
        <v>0</v>
      </c>
      <c r="AI398" s="11" t="n">
        <v>0</v>
      </c>
      <c r="AJ398" s="11" t="n">
        <v>0</v>
      </c>
      <c r="AK398" s="11" t="n">
        <v>0</v>
      </c>
      <c r="AL398" s="15" t="n">
        <v>0.03</v>
      </c>
      <c r="AM398" s="11" t="n">
        <v>0</v>
      </c>
      <c r="AN398" s="11" t="n">
        <v>0</v>
      </c>
      <c r="AO398" s="11" t="n">
        <v>0</v>
      </c>
      <c r="AP398" s="11" t="n">
        <v>0</v>
      </c>
      <c r="AQ398" s="11" t="n">
        <v>0</v>
      </c>
    </row>
    <row r="399" customFormat="false" ht="16" hidden="false" customHeight="false" outlineLevel="0" collapsed="false">
      <c r="A399" s="11" t="s">
        <v>226</v>
      </c>
      <c r="B399" s="11"/>
      <c r="C399" s="11" t="n">
        <f aca="false">AL399&lt;0.5</f>
        <v>0</v>
      </c>
      <c r="D399" s="12" t="n">
        <f aca="false">COUNTIFS(S:S,S399,C:C,1)&gt;0</f>
        <v>1</v>
      </c>
      <c r="E399" s="12" t="n">
        <f aca="false">IFERROR(INDEX(LOHHLA!H:H,MATCH($S399,LOHHLA!$B:$B,0)),"na")</f>
        <v>1</v>
      </c>
      <c r="F399" s="12" t="n">
        <f aca="false">AND(D399&lt;&gt;E399,E399&lt;&gt;"na")</f>
        <v>0</v>
      </c>
      <c r="G399" s="12"/>
      <c r="H399" s="12"/>
      <c r="I399" s="13" t="str">
        <f aca="false">IFERROR(INDEX(LOHHLA!E:E,MATCH($S399,LOHHLA!$B:$B,0)),"na")</f>
        <v>          (0.07)</v>
      </c>
      <c r="J399" s="13" t="str">
        <f aca="false">IFERROR(INDEX(LOHHLA!F:F,MATCH($S399,LOHHLA!$B:$B,0)),"na")</f>
        <v>            1.81</v>
      </c>
      <c r="K399" s="14" t="n">
        <f aca="false">INDEX(HMFPurity!B:B,MATCH(A399,HMFPurity!A:A,0))</f>
        <v>0.44</v>
      </c>
      <c r="L399" s="15" t="n">
        <f aca="false">INDEX(HMFPurity!F:F,MATCH(A399,HMFPurity!A:A,0))</f>
        <v>2.4426</v>
      </c>
      <c r="M399" s="15" t="n">
        <f aca="false">IFERROR(INDEX(LOHHLA!I:I,MATCH($S399,LOHHLA!$B:$B,0)),"na")</f>
        <v>2.260603589</v>
      </c>
      <c r="N399" s="14" t="n">
        <f aca="false">IFERROR(INDEX(LOHHLA!J:J,MATCH($S399,LOHHLA!$B:$B,0)),"na")</f>
        <v>0.41</v>
      </c>
      <c r="O399" s="16" t="n">
        <f aca="false">COUNTIFS(A:A,A399,W:W,0)</f>
        <v>0</v>
      </c>
      <c r="P399" s="16" t="str">
        <f aca="false">INDEX(LilacQC!D:D,MATCH(A399,LilacQC!C:C,0))</f>
        <v>PASS</v>
      </c>
      <c r="Q399" s="16"/>
      <c r="R399" s="16"/>
      <c r="S399" s="17" t="str">
        <f aca="false">A399&amp;MID(X399,1,1)</f>
        <v>CRUK0067_SU_T1-R1A</v>
      </c>
      <c r="T399" s="17" t="str">
        <f aca="false">IFERROR(IF(RIGHT(X399,1)="1",INDEX(LOHHLA!C:C,MATCH(S399,LOHHLA!B:B,0)),INDEX(LOHHLA!D:D,MATCH(S399,LOHHLA!B:B,0))),"HOM")</f>
        <v>hla_a_32_01_01</v>
      </c>
      <c r="U399" s="17" t="str">
        <f aca="false">IF(T399="HOM","HOM",UPPER(MID(T399,5,1))&amp;"*"&amp;MID(T399,7,2)&amp;":"&amp;MID(T399,10,2))</f>
        <v>A*32:01</v>
      </c>
      <c r="V399" s="17" t="s">
        <v>87</v>
      </c>
      <c r="W399" s="17" t="n">
        <f aca="false">U399=V399</f>
        <v>1</v>
      </c>
      <c r="X399" s="16" t="s">
        <v>47</v>
      </c>
      <c r="Y399" s="11" t="s">
        <v>87</v>
      </c>
      <c r="Z399" s="11" t="n">
        <v>2159</v>
      </c>
      <c r="AA399" s="11" t="n">
        <v>1124</v>
      </c>
      <c r="AB399" s="11" t="n">
        <v>1035</v>
      </c>
      <c r="AC399" s="11" t="n">
        <v>0</v>
      </c>
      <c r="AD399" s="11" t="n">
        <v>1849</v>
      </c>
      <c r="AE399" s="11" t="n">
        <v>1198</v>
      </c>
      <c r="AF399" s="11" t="n">
        <v>651</v>
      </c>
      <c r="AG399" s="11" t="n">
        <v>0</v>
      </c>
      <c r="AH399" s="11" t="n">
        <v>0</v>
      </c>
      <c r="AI399" s="11" t="n">
        <v>0</v>
      </c>
      <c r="AJ399" s="11" t="n">
        <v>0</v>
      </c>
      <c r="AK399" s="11" t="n">
        <v>0</v>
      </c>
      <c r="AL399" s="15" t="n">
        <v>1.95</v>
      </c>
      <c r="AM399" s="11" t="n">
        <v>0</v>
      </c>
      <c r="AN399" s="11" t="n">
        <v>0</v>
      </c>
      <c r="AO399" s="11" t="n">
        <v>0</v>
      </c>
      <c r="AP399" s="11" t="n">
        <v>0</v>
      </c>
      <c r="AQ399" s="11" t="n">
        <v>0</v>
      </c>
    </row>
    <row r="400" customFormat="false" ht="16" hidden="false" customHeight="false" outlineLevel="0" collapsed="false">
      <c r="A400" s="11" t="s">
        <v>226</v>
      </c>
      <c r="B400" s="11"/>
      <c r="C400" s="11" t="n">
        <f aca="false">AL400&lt;0.5</f>
        <v>1</v>
      </c>
      <c r="D400" s="12" t="n">
        <f aca="false">COUNTIFS(S:S,S400,C:C,1)&gt;0</f>
        <v>1</v>
      </c>
      <c r="E400" s="12" t="n">
        <f aca="false">IFERROR(INDEX(LOHHLA!H:H,MATCH($S400,LOHHLA!$B:$B,0)),"na")</f>
        <v>0</v>
      </c>
      <c r="F400" s="12" t="n">
        <f aca="false">AND(D400&lt;&gt;E400,E400&lt;&gt;"na")</f>
        <v>1</v>
      </c>
      <c r="G400" s="12" t="s">
        <v>71</v>
      </c>
      <c r="H400" s="12" t="s">
        <v>227</v>
      </c>
      <c r="I400" s="13" t="str">
        <f aca="false">IFERROR(INDEX(LOHHLA!E:E,MATCH($S400,LOHHLA!$B:$B,0)),"na")</f>
        <v>            0.57</v>
      </c>
      <c r="J400" s="13" t="str">
        <f aca="false">IFERROR(INDEX(LOHHLA!F:F,MATCH($S400,LOHHLA!$B:$B,0)),"na")</f>
        <v>            3.23</v>
      </c>
      <c r="K400" s="14" t="n">
        <f aca="false">INDEX(HMFPurity!B:B,MATCH(A400,HMFPurity!A:A,0))</f>
        <v>0.44</v>
      </c>
      <c r="L400" s="15" t="n">
        <f aca="false">INDEX(HMFPurity!F:F,MATCH(A400,HMFPurity!A:A,0))</f>
        <v>2.4426</v>
      </c>
      <c r="M400" s="15" t="n">
        <f aca="false">IFERROR(INDEX(LOHHLA!I:I,MATCH($S400,LOHHLA!$B:$B,0)),"na")</f>
        <v>2.260603589</v>
      </c>
      <c r="N400" s="14" t="n">
        <f aca="false">IFERROR(INDEX(LOHHLA!J:J,MATCH($S400,LOHHLA!$B:$B,0)),"na")</f>
        <v>0.41</v>
      </c>
      <c r="O400" s="16" t="n">
        <f aca="false">COUNTIFS(A:A,A400,W:W,0)</f>
        <v>0</v>
      </c>
      <c r="P400" s="16" t="str">
        <f aca="false">INDEX(LilacQC!D:D,MATCH(A400,LilacQC!C:C,0))</f>
        <v>PASS</v>
      </c>
      <c r="Q400" s="16"/>
      <c r="R400" s="16"/>
      <c r="S400" s="17" t="str">
        <f aca="false">A400&amp;MID(X400,1,1)</f>
        <v>CRUK0067_SU_T1-R1B</v>
      </c>
      <c r="T400" s="17" t="str">
        <f aca="false">IFERROR(IF(RIGHT(X400,1)="1",INDEX(LOHHLA!C:C,MATCH(S400,LOHHLA!B:B,0)),INDEX(LOHHLA!D:D,MATCH(S400,LOHHLA!B:B,0))),"HOM")</f>
        <v>hla_b_07_02_01</v>
      </c>
      <c r="U400" s="17" t="str">
        <f aca="false">IF(T400="HOM","HOM",UPPER(MID(T400,5,1))&amp;"*"&amp;MID(T400,7,2)&amp;":"&amp;MID(T400,10,2))</f>
        <v>B*07:02</v>
      </c>
      <c r="V400" s="17" t="s">
        <v>63</v>
      </c>
      <c r="W400" s="17" t="n">
        <f aca="false">U400=V400</f>
        <v>1</v>
      </c>
      <c r="X400" s="16" t="s">
        <v>49</v>
      </c>
      <c r="Y400" s="11" t="s">
        <v>63</v>
      </c>
      <c r="Z400" s="11" t="n">
        <v>2504</v>
      </c>
      <c r="AA400" s="11" t="n">
        <v>864</v>
      </c>
      <c r="AB400" s="11" t="n">
        <v>1640</v>
      </c>
      <c r="AC400" s="11" t="n">
        <v>0</v>
      </c>
      <c r="AD400" s="11" t="n">
        <v>1490</v>
      </c>
      <c r="AE400" s="11" t="n">
        <v>412</v>
      </c>
      <c r="AF400" s="11" t="n">
        <v>1078</v>
      </c>
      <c r="AG400" s="11" t="n">
        <v>0</v>
      </c>
      <c r="AH400" s="11" t="n">
        <v>0</v>
      </c>
      <c r="AI400" s="11" t="n">
        <v>0</v>
      </c>
      <c r="AJ400" s="11" t="n">
        <v>0</v>
      </c>
      <c r="AK400" s="11" t="n">
        <v>0</v>
      </c>
      <c r="AL400" s="15" t="n">
        <v>0.03</v>
      </c>
      <c r="AM400" s="11" t="n">
        <v>0</v>
      </c>
      <c r="AN400" s="11" t="n">
        <v>0</v>
      </c>
      <c r="AO400" s="11" t="n">
        <v>0</v>
      </c>
      <c r="AP400" s="11" t="n">
        <v>0</v>
      </c>
      <c r="AQ400" s="11" t="n">
        <v>0</v>
      </c>
    </row>
    <row r="401" customFormat="false" ht="16" hidden="false" customHeight="false" outlineLevel="0" collapsed="false">
      <c r="A401" s="11" t="s">
        <v>226</v>
      </c>
      <c r="B401" s="11"/>
      <c r="C401" s="11" t="n">
        <f aca="false">AL401&lt;0.5</f>
        <v>0</v>
      </c>
      <c r="D401" s="12" t="n">
        <f aca="false">COUNTIFS(S:S,S401,C:C,1)&gt;0</f>
        <v>1</v>
      </c>
      <c r="E401" s="12" t="n">
        <f aca="false">IFERROR(INDEX(LOHHLA!H:H,MATCH($S401,LOHHLA!$B:$B,0)),"na")</f>
        <v>0</v>
      </c>
      <c r="F401" s="12" t="n">
        <f aca="false">AND(D401&lt;&gt;E401,E401&lt;&gt;"na")</f>
        <v>1</v>
      </c>
      <c r="G401" s="12" t="s">
        <v>71</v>
      </c>
      <c r="H401" s="12" t="s">
        <v>227</v>
      </c>
      <c r="I401" s="13" t="str">
        <f aca="false">IFERROR(INDEX(LOHHLA!E:E,MATCH($S401,LOHHLA!$B:$B,0)),"na")</f>
        <v>            0.57</v>
      </c>
      <c r="J401" s="13" t="str">
        <f aca="false">IFERROR(INDEX(LOHHLA!F:F,MATCH($S401,LOHHLA!$B:$B,0)),"na")</f>
        <v>            3.23</v>
      </c>
      <c r="K401" s="14" t="n">
        <f aca="false">INDEX(HMFPurity!B:B,MATCH(A401,HMFPurity!A:A,0))</f>
        <v>0.44</v>
      </c>
      <c r="L401" s="15" t="n">
        <f aca="false">INDEX(HMFPurity!F:F,MATCH(A401,HMFPurity!A:A,0))</f>
        <v>2.4426</v>
      </c>
      <c r="M401" s="15" t="n">
        <f aca="false">IFERROR(INDEX(LOHHLA!I:I,MATCH($S401,LOHHLA!$B:$B,0)),"na")</f>
        <v>2.260603589</v>
      </c>
      <c r="N401" s="14" t="n">
        <f aca="false">IFERROR(INDEX(LOHHLA!J:J,MATCH($S401,LOHHLA!$B:$B,0)),"na")</f>
        <v>0.41</v>
      </c>
      <c r="O401" s="16" t="n">
        <f aca="false">COUNTIFS(A:A,A401,W:W,0)</f>
        <v>0</v>
      </c>
      <c r="P401" s="16" t="str">
        <f aca="false">INDEX(LilacQC!D:D,MATCH(A401,LilacQC!C:C,0))</f>
        <v>PASS</v>
      </c>
      <c r="Q401" s="16"/>
      <c r="R401" s="16"/>
      <c r="S401" s="17" t="str">
        <f aca="false">A401&amp;MID(X401,1,1)</f>
        <v>CRUK0067_SU_T1-R1B</v>
      </c>
      <c r="T401" s="17" t="str">
        <f aca="false">IFERROR(IF(RIGHT(X401,1)="1",INDEX(LOHHLA!C:C,MATCH(S401,LOHHLA!B:B,0)),INDEX(LOHHLA!D:D,MATCH(S401,LOHHLA!B:B,0))),"HOM")</f>
        <v>hla_b_40_01_02</v>
      </c>
      <c r="U401" s="17" t="str">
        <f aca="false">IF(T401="HOM","HOM",UPPER(MID(T401,5,1))&amp;"*"&amp;MID(T401,7,2)&amp;":"&amp;MID(T401,10,2))</f>
        <v>B*40:01</v>
      </c>
      <c r="V401" s="17" t="s">
        <v>91</v>
      </c>
      <c r="W401" s="17" t="n">
        <f aca="false">U401=V401</f>
        <v>1</v>
      </c>
      <c r="X401" s="16" t="s">
        <v>51</v>
      </c>
      <c r="Y401" s="11" t="s">
        <v>91</v>
      </c>
      <c r="Z401" s="11" t="n">
        <v>2330</v>
      </c>
      <c r="AA401" s="11" t="n">
        <v>708</v>
      </c>
      <c r="AB401" s="11" t="n">
        <v>1622</v>
      </c>
      <c r="AC401" s="11" t="n">
        <v>0</v>
      </c>
      <c r="AD401" s="11" t="n">
        <v>1941</v>
      </c>
      <c r="AE401" s="11" t="n">
        <v>874</v>
      </c>
      <c r="AF401" s="11" t="n">
        <v>1067</v>
      </c>
      <c r="AG401" s="11" t="n">
        <v>0</v>
      </c>
      <c r="AH401" s="11" t="n">
        <v>0</v>
      </c>
      <c r="AI401" s="11" t="n">
        <v>0</v>
      </c>
      <c r="AJ401" s="11" t="n">
        <v>0</v>
      </c>
      <c r="AK401" s="11" t="n">
        <v>0</v>
      </c>
      <c r="AL401" s="15" t="n">
        <v>1.95</v>
      </c>
      <c r="AM401" s="11" t="n">
        <v>0</v>
      </c>
      <c r="AN401" s="11" t="n">
        <v>0</v>
      </c>
      <c r="AO401" s="11" t="n">
        <v>0</v>
      </c>
      <c r="AP401" s="11" t="n">
        <v>0</v>
      </c>
      <c r="AQ401" s="11" t="n">
        <v>0</v>
      </c>
    </row>
    <row r="402" customFormat="false" ht="16" hidden="false" customHeight="false" outlineLevel="0" collapsed="false">
      <c r="A402" s="11" t="s">
        <v>226</v>
      </c>
      <c r="B402" s="11" t="s">
        <v>228</v>
      </c>
      <c r="C402" s="11" t="n">
        <f aca="false">AL402&lt;0.5</f>
        <v>0</v>
      </c>
      <c r="D402" s="12" t="n">
        <f aca="false">COUNTIFS(S:S,S402,C:C,1)&gt;0</f>
        <v>1</v>
      </c>
      <c r="E402" s="12" t="n">
        <f aca="false">IFERROR(INDEX(LOHHLA!H:H,MATCH($S402,LOHHLA!$B:$B,0)),"na")</f>
        <v>1</v>
      </c>
      <c r="F402" s="12" t="n">
        <f aca="false">AND(D402&lt;&gt;E402,E402&lt;&gt;"na")</f>
        <v>0</v>
      </c>
      <c r="G402" s="12"/>
      <c r="H402" s="12"/>
      <c r="I402" s="13" t="str">
        <f aca="false">IFERROR(INDEX(LOHHLA!E:E,MATCH($S402,LOHHLA!$B:$B,0)),"na")</f>
        <v>            1.78</v>
      </c>
      <c r="J402" s="13" t="str">
        <f aca="false">IFERROR(INDEX(LOHHLA!F:F,MATCH($S402,LOHHLA!$B:$B,0)),"na")</f>
        <v>            0.10</v>
      </c>
      <c r="K402" s="14" t="n">
        <f aca="false">INDEX(HMFPurity!B:B,MATCH(A402,HMFPurity!A:A,0))</f>
        <v>0.44</v>
      </c>
      <c r="L402" s="15" t="n">
        <f aca="false">INDEX(HMFPurity!F:F,MATCH(A402,HMFPurity!A:A,0))</f>
        <v>2.4426</v>
      </c>
      <c r="M402" s="15" t="n">
        <f aca="false">IFERROR(INDEX(LOHHLA!I:I,MATCH($S402,LOHHLA!$B:$B,0)),"na")</f>
        <v>2.260603589</v>
      </c>
      <c r="N402" s="14" t="n">
        <f aca="false">IFERROR(INDEX(LOHHLA!J:J,MATCH($S402,LOHHLA!$B:$B,0)),"na")</f>
        <v>0.41</v>
      </c>
      <c r="O402" s="16" t="n">
        <f aca="false">COUNTIFS(A:A,A402,W:W,0)</f>
        <v>0</v>
      </c>
      <c r="P402" s="16" t="str">
        <f aca="false">INDEX(LilacQC!D:D,MATCH(A402,LilacQC!C:C,0))</f>
        <v>PASS</v>
      </c>
      <c r="Q402" s="16"/>
      <c r="R402" s="16"/>
      <c r="S402" s="17" t="str">
        <f aca="false">A402&amp;MID(X402,1,1)</f>
        <v>CRUK0067_SU_T1-R1C</v>
      </c>
      <c r="T402" s="17" t="str">
        <f aca="false">IFERROR(IF(RIGHT(X402,1)="1",INDEX(LOHHLA!C:C,MATCH(S402,LOHHLA!B:B,0)),INDEX(LOHHLA!D:D,MATCH(S402,LOHHLA!B:B,0))),"HOM")</f>
        <v>hla_c_03_04_01_01</v>
      </c>
      <c r="U402" s="17" t="str">
        <f aca="false">IF(T402="HOM","HOM",UPPER(MID(T402,5,1))&amp;"*"&amp;MID(T402,7,2)&amp;":"&amp;MID(T402,10,2))</f>
        <v>C*03:04</v>
      </c>
      <c r="V402" s="17" t="s">
        <v>93</v>
      </c>
      <c r="W402" s="17" t="n">
        <f aca="false">U402=V402</f>
        <v>1</v>
      </c>
      <c r="X402" s="16" t="s">
        <v>52</v>
      </c>
      <c r="Y402" s="11" t="s">
        <v>93</v>
      </c>
      <c r="Z402" s="11" t="n">
        <v>1948</v>
      </c>
      <c r="AA402" s="11" t="n">
        <v>1396</v>
      </c>
      <c r="AB402" s="11" t="n">
        <v>552</v>
      </c>
      <c r="AC402" s="11" t="n">
        <v>0</v>
      </c>
      <c r="AD402" s="11" t="n">
        <v>1916</v>
      </c>
      <c r="AE402" s="11" t="n">
        <v>1547</v>
      </c>
      <c r="AF402" s="11" t="n">
        <v>369</v>
      </c>
      <c r="AG402" s="11" t="n">
        <v>0</v>
      </c>
      <c r="AH402" s="11" t="n">
        <v>0</v>
      </c>
      <c r="AI402" s="11" t="n">
        <v>0</v>
      </c>
      <c r="AJ402" s="11" t="n">
        <v>0</v>
      </c>
      <c r="AK402" s="11" t="n">
        <v>0</v>
      </c>
      <c r="AL402" s="15" t="n">
        <v>1.95</v>
      </c>
      <c r="AM402" s="11" t="n">
        <v>1</v>
      </c>
      <c r="AN402" s="11" t="n">
        <v>0</v>
      </c>
      <c r="AO402" s="11" t="n">
        <v>0</v>
      </c>
      <c r="AP402" s="11" t="n">
        <v>0</v>
      </c>
      <c r="AQ402" s="11" t="n">
        <v>0</v>
      </c>
    </row>
    <row r="403" customFormat="false" ht="16" hidden="false" customHeight="false" outlineLevel="0" collapsed="false">
      <c r="A403" s="11" t="s">
        <v>226</v>
      </c>
      <c r="B403" s="11"/>
      <c r="C403" s="11" t="n">
        <f aca="false">AL403&lt;0.5</f>
        <v>1</v>
      </c>
      <c r="D403" s="12" t="n">
        <f aca="false">COUNTIFS(S:S,S403,C:C,1)&gt;0</f>
        <v>1</v>
      </c>
      <c r="E403" s="12" t="n">
        <f aca="false">IFERROR(INDEX(LOHHLA!H:H,MATCH($S403,LOHHLA!$B:$B,0)),"na")</f>
        <v>1</v>
      </c>
      <c r="F403" s="12" t="n">
        <f aca="false">AND(D403&lt;&gt;E403,E403&lt;&gt;"na")</f>
        <v>0</v>
      </c>
      <c r="G403" s="12"/>
      <c r="H403" s="12"/>
      <c r="I403" s="13" t="str">
        <f aca="false">IFERROR(INDEX(LOHHLA!E:E,MATCH($S403,LOHHLA!$B:$B,0)),"na")</f>
        <v>            1.78</v>
      </c>
      <c r="J403" s="13" t="str">
        <f aca="false">IFERROR(INDEX(LOHHLA!F:F,MATCH($S403,LOHHLA!$B:$B,0)),"na")</f>
        <v>            0.10</v>
      </c>
      <c r="K403" s="14" t="n">
        <f aca="false">INDEX(HMFPurity!B:B,MATCH(A403,HMFPurity!A:A,0))</f>
        <v>0.44</v>
      </c>
      <c r="L403" s="15" t="n">
        <f aca="false">INDEX(HMFPurity!F:F,MATCH(A403,HMFPurity!A:A,0))</f>
        <v>2.4426</v>
      </c>
      <c r="M403" s="15" t="n">
        <f aca="false">IFERROR(INDEX(LOHHLA!I:I,MATCH($S403,LOHHLA!$B:$B,0)),"na")</f>
        <v>2.260603589</v>
      </c>
      <c r="N403" s="14" t="n">
        <f aca="false">IFERROR(INDEX(LOHHLA!J:J,MATCH($S403,LOHHLA!$B:$B,0)),"na")</f>
        <v>0.41</v>
      </c>
      <c r="O403" s="16" t="n">
        <f aca="false">COUNTIFS(A:A,A403,W:W,0)</f>
        <v>0</v>
      </c>
      <c r="P403" s="16" t="str">
        <f aca="false">INDEX(LilacQC!D:D,MATCH(A403,LilacQC!C:C,0))</f>
        <v>PASS</v>
      </c>
      <c r="Q403" s="16"/>
      <c r="R403" s="16"/>
      <c r="S403" s="17" t="str">
        <f aca="false">A403&amp;MID(X403,1,1)</f>
        <v>CRUK0067_SU_T1-R1C</v>
      </c>
      <c r="T403" s="17" t="str">
        <f aca="false">IFERROR(IF(RIGHT(X403,1)="1",INDEX(LOHHLA!C:C,MATCH(S403,LOHHLA!B:B,0)),INDEX(LOHHLA!D:D,MATCH(S403,LOHHLA!B:B,0))),"HOM")</f>
        <v>hla_c_07_02_01_03</v>
      </c>
      <c r="U403" s="17" t="str">
        <f aca="false">IF(T403="HOM","HOM",UPPER(MID(T403,5,1))&amp;"*"&amp;MID(T403,7,2)&amp;":"&amp;MID(T403,10,2))</f>
        <v>C*07:02</v>
      </c>
      <c r="V403" s="17" t="s">
        <v>66</v>
      </c>
      <c r="W403" s="17" t="n">
        <f aca="false">U403=V403</f>
        <v>1</v>
      </c>
      <c r="X403" s="16" t="s">
        <v>54</v>
      </c>
      <c r="Y403" s="11" t="s">
        <v>66</v>
      </c>
      <c r="Z403" s="11" t="n">
        <v>2507</v>
      </c>
      <c r="AA403" s="11" t="n">
        <v>1883</v>
      </c>
      <c r="AB403" s="11" t="n">
        <v>624</v>
      </c>
      <c r="AC403" s="11" t="n">
        <v>0</v>
      </c>
      <c r="AD403" s="11" t="n">
        <v>1166</v>
      </c>
      <c r="AE403" s="11" t="n">
        <v>767</v>
      </c>
      <c r="AF403" s="11" t="n">
        <v>399</v>
      </c>
      <c r="AG403" s="11" t="n">
        <v>0</v>
      </c>
      <c r="AH403" s="11" t="n">
        <v>0</v>
      </c>
      <c r="AI403" s="11" t="n">
        <v>0</v>
      </c>
      <c r="AJ403" s="11" t="n">
        <v>0</v>
      </c>
      <c r="AK403" s="11" t="n">
        <v>0</v>
      </c>
      <c r="AL403" s="15" t="n">
        <v>0.03</v>
      </c>
      <c r="AM403" s="11" t="n">
        <v>0</v>
      </c>
      <c r="AN403" s="11" t="n">
        <v>0</v>
      </c>
      <c r="AO403" s="11" t="n">
        <v>0</v>
      </c>
      <c r="AP403" s="11" t="n">
        <v>0</v>
      </c>
      <c r="AQ403" s="11" t="n">
        <v>0</v>
      </c>
    </row>
    <row r="404" customFormat="false" ht="16" hidden="false" customHeight="false" outlineLevel="0" collapsed="false">
      <c r="A404" s="11" t="s">
        <v>229</v>
      </c>
      <c r="B404" s="11"/>
      <c r="C404" s="11" t="n">
        <f aca="false">AL404&lt;0.5</f>
        <v>0</v>
      </c>
      <c r="D404" s="12" t="n">
        <f aca="false">COUNTIFS(S:S,S404,C:C,1)&gt;0</f>
        <v>0</v>
      </c>
      <c r="E404" s="12" t="n">
        <f aca="false">IFERROR(INDEX(LOHHLA!H:H,MATCH($S404,LOHHLA!$B:$B,0)),"na")</f>
        <v>1</v>
      </c>
      <c r="F404" s="12" t="n">
        <f aca="false">AND(D404&lt;&gt;E404,E404&lt;&gt;"na")</f>
        <v>1</v>
      </c>
      <c r="G404" s="12" t="s">
        <v>71</v>
      </c>
      <c r="H404" s="12" t="s">
        <v>230</v>
      </c>
      <c r="I404" s="13" t="str">
        <f aca="false">IFERROR(INDEX(LOHHLA!E:E,MATCH($S404,LOHHLA!$B:$B,0)),"na")</f>
        <v>            0.92</v>
      </c>
      <c r="J404" s="13" t="str">
        <f aca="false">IFERROR(INDEX(LOHHLA!F:F,MATCH($S404,LOHHLA!$B:$B,0)),"na")</f>
        <v>            0.27</v>
      </c>
      <c r="K404" s="14" t="n">
        <f aca="false">INDEX(HMFPurity!B:B,MATCH(A404,HMFPurity!A:A,0))</f>
        <v>1</v>
      </c>
      <c r="L404" s="15" t="n">
        <f aca="false">INDEX(HMFPurity!F:F,MATCH(A404,HMFPurity!A:A,0))</f>
        <v>1.98</v>
      </c>
      <c r="M404" s="15" t="n">
        <f aca="false">IFERROR(INDEX(LOHHLA!I:I,MATCH($S404,LOHHLA!$B:$B,0)),"na")</f>
        <v>1.848919312</v>
      </c>
      <c r="N404" s="14" t="n">
        <f aca="false">IFERROR(INDEX(LOHHLA!J:J,MATCH($S404,LOHHLA!$B:$B,0)),"na")</f>
        <v>0.32</v>
      </c>
      <c r="O404" s="16" t="n">
        <f aca="false">COUNTIFS(A:A,A404,W:W,0)</f>
        <v>0</v>
      </c>
      <c r="P404" s="16" t="str">
        <f aca="false">INDEX(LilacQC!D:D,MATCH(A404,LilacQC!C:C,0))</f>
        <v>PASS</v>
      </c>
      <c r="Q404" s="16"/>
      <c r="R404" s="16"/>
      <c r="S404" s="17" t="str">
        <f aca="false">A404&amp;MID(X404,1,1)</f>
        <v>CRUK0068_SU_T1-R1A</v>
      </c>
      <c r="T404" s="17" t="str">
        <f aca="false">IFERROR(IF(RIGHT(X404,1)="1",INDEX(LOHHLA!C:C,MATCH(S404,LOHHLA!B:B,0)),INDEX(LOHHLA!D:D,MATCH(S404,LOHHLA!B:B,0))),"HOM")</f>
        <v>hla_a_02_01_01_01</v>
      </c>
      <c r="U404" s="17" t="str">
        <f aca="false">IF(T404="HOM","HOM",UPPER(MID(T404,5,1))&amp;"*"&amp;MID(T404,7,2)&amp;":"&amp;MID(T404,10,2))</f>
        <v>A*02:01</v>
      </c>
      <c r="V404" s="17" t="s">
        <v>56</v>
      </c>
      <c r="W404" s="17" t="n">
        <f aca="false">U404=V404</f>
        <v>1</v>
      </c>
      <c r="X404" s="16" t="s">
        <v>45</v>
      </c>
      <c r="Y404" s="11" t="s">
        <v>56</v>
      </c>
      <c r="Z404" s="11" t="n">
        <v>1436</v>
      </c>
      <c r="AA404" s="11" t="n">
        <v>722</v>
      </c>
      <c r="AB404" s="11" t="n">
        <v>714</v>
      </c>
      <c r="AC404" s="11" t="n">
        <v>0</v>
      </c>
      <c r="AD404" s="11" t="n">
        <v>1200</v>
      </c>
      <c r="AE404" s="11" t="n">
        <v>661</v>
      </c>
      <c r="AF404" s="11" t="n">
        <v>539</v>
      </c>
      <c r="AG404" s="11" t="n">
        <v>0</v>
      </c>
      <c r="AH404" s="11" t="n">
        <v>0</v>
      </c>
      <c r="AI404" s="11" t="n">
        <v>0</v>
      </c>
      <c r="AJ404" s="11" t="n">
        <v>0</v>
      </c>
      <c r="AK404" s="11" t="n">
        <v>0</v>
      </c>
      <c r="AL404" s="15" t="n">
        <v>1.18</v>
      </c>
      <c r="AM404" s="11" t="n">
        <v>0</v>
      </c>
      <c r="AN404" s="11" t="n">
        <v>0</v>
      </c>
      <c r="AO404" s="11" t="n">
        <v>0</v>
      </c>
      <c r="AP404" s="11" t="n">
        <v>0</v>
      </c>
      <c r="AQ404" s="11" t="n">
        <v>0</v>
      </c>
    </row>
    <row r="405" customFormat="false" ht="16" hidden="false" customHeight="false" outlineLevel="0" collapsed="false">
      <c r="A405" s="11" t="s">
        <v>229</v>
      </c>
      <c r="B405" s="11"/>
      <c r="C405" s="11" t="n">
        <f aca="false">AL405&lt;0.5</f>
        <v>0</v>
      </c>
      <c r="D405" s="12" t="n">
        <f aca="false">COUNTIFS(S:S,S405,C:C,1)&gt;0</f>
        <v>0</v>
      </c>
      <c r="E405" s="12" t="n">
        <f aca="false">IFERROR(INDEX(LOHHLA!H:H,MATCH($S405,LOHHLA!$B:$B,0)),"na")</f>
        <v>1</v>
      </c>
      <c r="F405" s="12" t="n">
        <f aca="false">AND(D405&lt;&gt;E405,E405&lt;&gt;"na")</f>
        <v>1</v>
      </c>
      <c r="G405" s="12" t="s">
        <v>71</v>
      </c>
      <c r="H405" s="12" t="s">
        <v>230</v>
      </c>
      <c r="I405" s="13" t="str">
        <f aca="false">IFERROR(INDEX(LOHHLA!E:E,MATCH($S405,LOHHLA!$B:$B,0)),"na")</f>
        <v>            0.92</v>
      </c>
      <c r="J405" s="13" t="str">
        <f aca="false">IFERROR(INDEX(LOHHLA!F:F,MATCH($S405,LOHHLA!$B:$B,0)),"na")</f>
        <v>            0.27</v>
      </c>
      <c r="K405" s="14" t="n">
        <f aca="false">INDEX(HMFPurity!B:B,MATCH(A405,HMFPurity!A:A,0))</f>
        <v>1</v>
      </c>
      <c r="L405" s="15" t="n">
        <f aca="false">INDEX(HMFPurity!F:F,MATCH(A405,HMFPurity!A:A,0))</f>
        <v>1.98</v>
      </c>
      <c r="M405" s="15" t="n">
        <f aca="false">IFERROR(INDEX(LOHHLA!I:I,MATCH($S405,LOHHLA!$B:$B,0)),"na")</f>
        <v>1.848919312</v>
      </c>
      <c r="N405" s="14" t="n">
        <f aca="false">IFERROR(INDEX(LOHHLA!J:J,MATCH($S405,LOHHLA!$B:$B,0)),"na")</f>
        <v>0.32</v>
      </c>
      <c r="O405" s="16" t="n">
        <f aca="false">COUNTIFS(A:A,A405,W:W,0)</f>
        <v>0</v>
      </c>
      <c r="P405" s="16" t="str">
        <f aca="false">INDEX(LilacQC!D:D,MATCH(A405,LilacQC!C:C,0))</f>
        <v>PASS</v>
      </c>
      <c r="Q405" s="16"/>
      <c r="R405" s="16"/>
      <c r="S405" s="17" t="str">
        <f aca="false">A405&amp;MID(X405,1,1)</f>
        <v>CRUK0068_SU_T1-R1A</v>
      </c>
      <c r="T405" s="17" t="str">
        <f aca="false">IFERROR(IF(RIGHT(X405,1)="1",INDEX(LOHHLA!C:C,MATCH(S405,LOHHLA!B:B,0)),INDEX(LOHHLA!D:D,MATCH(S405,LOHHLA!B:B,0))),"HOM")</f>
        <v>hla_a_03_01_01_01</v>
      </c>
      <c r="U405" s="17" t="str">
        <f aca="false">IF(T405="HOM","HOM",UPPER(MID(T405,5,1))&amp;"*"&amp;MID(T405,7,2)&amp;":"&amp;MID(T405,10,2))</f>
        <v>A*03:01</v>
      </c>
      <c r="V405" s="17" t="s">
        <v>86</v>
      </c>
      <c r="W405" s="17" t="n">
        <f aca="false">U405=V405</f>
        <v>1</v>
      </c>
      <c r="X405" s="16" t="s">
        <v>47</v>
      </c>
      <c r="Y405" s="11" t="s">
        <v>86</v>
      </c>
      <c r="Z405" s="11" t="n">
        <v>1856</v>
      </c>
      <c r="AA405" s="11" t="n">
        <v>1085</v>
      </c>
      <c r="AB405" s="11" t="n">
        <v>771</v>
      </c>
      <c r="AC405" s="11" t="n">
        <v>0</v>
      </c>
      <c r="AD405" s="11" t="n">
        <v>1192</v>
      </c>
      <c r="AE405" s="11" t="n">
        <v>618</v>
      </c>
      <c r="AF405" s="11" t="n">
        <v>574</v>
      </c>
      <c r="AG405" s="11" t="n">
        <v>0</v>
      </c>
      <c r="AH405" s="11" t="n">
        <v>0</v>
      </c>
      <c r="AI405" s="11" t="n">
        <v>0</v>
      </c>
      <c r="AJ405" s="11" t="n">
        <v>0</v>
      </c>
      <c r="AK405" s="11" t="n">
        <v>0</v>
      </c>
      <c r="AL405" s="15" t="n">
        <v>0.81</v>
      </c>
      <c r="AM405" s="11" t="n">
        <v>0</v>
      </c>
      <c r="AN405" s="11" t="n">
        <v>0</v>
      </c>
      <c r="AO405" s="11" t="n">
        <v>0</v>
      </c>
      <c r="AP405" s="11" t="n">
        <v>0</v>
      </c>
      <c r="AQ405" s="11" t="n">
        <v>0</v>
      </c>
    </row>
    <row r="406" customFormat="false" ht="16" hidden="false" customHeight="false" outlineLevel="0" collapsed="false">
      <c r="A406" s="11" t="s">
        <v>229</v>
      </c>
      <c r="B406" s="11"/>
      <c r="C406" s="11" t="n">
        <f aca="false">AL406&lt;0.5</f>
        <v>0</v>
      </c>
      <c r="D406" s="12" t="n">
        <f aca="false">COUNTIFS(S:S,S406,C:C,1)&gt;0</f>
        <v>0</v>
      </c>
      <c r="E406" s="12" t="n">
        <f aca="false">IFERROR(INDEX(LOHHLA!H:H,MATCH($S406,LOHHLA!$B:$B,0)),"na")</f>
        <v>1</v>
      </c>
      <c r="F406" s="12" t="n">
        <f aca="false">AND(D406&lt;&gt;E406,E406&lt;&gt;"na")</f>
        <v>1</v>
      </c>
      <c r="G406" s="12" t="s">
        <v>71</v>
      </c>
      <c r="H406" s="12" t="s">
        <v>230</v>
      </c>
      <c r="I406" s="13" t="str">
        <f aca="false">IFERROR(INDEX(LOHHLA!E:E,MATCH($S406,LOHHLA!$B:$B,0)),"na")</f>
        <v>          (0.18)</v>
      </c>
      <c r="J406" s="13" t="str">
        <f aca="false">IFERROR(INDEX(LOHHLA!F:F,MATCH($S406,LOHHLA!$B:$B,0)),"na")</f>
        <v>            1.18</v>
      </c>
      <c r="K406" s="14" t="n">
        <f aca="false">INDEX(HMFPurity!B:B,MATCH(A406,HMFPurity!A:A,0))</f>
        <v>1</v>
      </c>
      <c r="L406" s="15" t="n">
        <f aca="false">INDEX(HMFPurity!F:F,MATCH(A406,HMFPurity!A:A,0))</f>
        <v>1.98</v>
      </c>
      <c r="M406" s="15" t="n">
        <f aca="false">IFERROR(INDEX(LOHHLA!I:I,MATCH($S406,LOHHLA!$B:$B,0)),"na")</f>
        <v>1.848919312</v>
      </c>
      <c r="N406" s="14" t="n">
        <f aca="false">IFERROR(INDEX(LOHHLA!J:J,MATCH($S406,LOHHLA!$B:$B,0)),"na")</f>
        <v>0.32</v>
      </c>
      <c r="O406" s="16" t="n">
        <f aca="false">COUNTIFS(A:A,A406,W:W,0)</f>
        <v>0</v>
      </c>
      <c r="P406" s="16" t="str">
        <f aca="false">INDEX(LilacQC!D:D,MATCH(A406,LilacQC!C:C,0))</f>
        <v>PASS</v>
      </c>
      <c r="Q406" s="16"/>
      <c r="R406" s="16"/>
      <c r="S406" s="17" t="str">
        <f aca="false">A406&amp;MID(X406,1,1)</f>
        <v>CRUK0068_SU_T1-R1B</v>
      </c>
      <c r="T406" s="17" t="str">
        <f aca="false">IFERROR(IF(RIGHT(X406,1)="1",INDEX(LOHHLA!C:C,MATCH(S406,LOHHLA!B:B,0)),INDEX(LOHHLA!D:D,MATCH(S406,LOHHLA!B:B,0))),"HOM")</f>
        <v>hla_b_39_01_01_01</v>
      </c>
      <c r="U406" s="17" t="str">
        <f aca="false">IF(T406="HOM","HOM",UPPER(MID(T406,5,1))&amp;"*"&amp;MID(T406,7,2)&amp;":"&amp;MID(T406,10,2))</f>
        <v>B*39:01</v>
      </c>
      <c r="V406" s="17" t="s">
        <v>121</v>
      </c>
      <c r="W406" s="17" t="n">
        <f aca="false">U406=V406</f>
        <v>1</v>
      </c>
      <c r="X406" s="16" t="s">
        <v>49</v>
      </c>
      <c r="Y406" s="11" t="s">
        <v>121</v>
      </c>
      <c r="Z406" s="11" t="n">
        <v>1539</v>
      </c>
      <c r="AA406" s="11" t="n">
        <v>546</v>
      </c>
      <c r="AB406" s="11" t="n">
        <v>993</v>
      </c>
      <c r="AC406" s="11" t="n">
        <v>0</v>
      </c>
      <c r="AD406" s="11" t="n">
        <v>1015</v>
      </c>
      <c r="AE406" s="11" t="n">
        <v>304</v>
      </c>
      <c r="AF406" s="11" t="n">
        <v>711</v>
      </c>
      <c r="AG406" s="11" t="n">
        <v>0</v>
      </c>
      <c r="AH406" s="11" t="n">
        <v>0</v>
      </c>
      <c r="AI406" s="11" t="n">
        <v>0</v>
      </c>
      <c r="AJ406" s="11" t="n">
        <v>0</v>
      </c>
      <c r="AK406" s="11" t="n">
        <v>0</v>
      </c>
      <c r="AL406" s="15" t="n">
        <v>0.81</v>
      </c>
      <c r="AM406" s="11" t="n">
        <v>0</v>
      </c>
      <c r="AN406" s="11" t="n">
        <v>0</v>
      </c>
      <c r="AO406" s="11" t="n">
        <v>0</v>
      </c>
      <c r="AP406" s="11" t="n">
        <v>0</v>
      </c>
      <c r="AQ406" s="11" t="n">
        <v>0</v>
      </c>
    </row>
    <row r="407" customFormat="false" ht="16" hidden="false" customHeight="false" outlineLevel="0" collapsed="false">
      <c r="A407" s="11" t="s">
        <v>229</v>
      </c>
      <c r="B407" s="11"/>
      <c r="C407" s="11" t="n">
        <f aca="false">AL407&lt;0.5</f>
        <v>0</v>
      </c>
      <c r="D407" s="12" t="n">
        <f aca="false">COUNTIFS(S:S,S407,C:C,1)&gt;0</f>
        <v>0</v>
      </c>
      <c r="E407" s="12" t="n">
        <f aca="false">IFERROR(INDEX(LOHHLA!H:H,MATCH($S407,LOHHLA!$B:$B,0)),"na")</f>
        <v>1</v>
      </c>
      <c r="F407" s="12" t="n">
        <f aca="false">AND(D407&lt;&gt;E407,E407&lt;&gt;"na")</f>
        <v>1</v>
      </c>
      <c r="G407" s="12" t="s">
        <v>71</v>
      </c>
      <c r="H407" s="12" t="s">
        <v>230</v>
      </c>
      <c r="I407" s="13" t="str">
        <f aca="false">IFERROR(INDEX(LOHHLA!E:E,MATCH($S407,LOHHLA!$B:$B,0)),"na")</f>
        <v>          (0.18)</v>
      </c>
      <c r="J407" s="13" t="str">
        <f aca="false">IFERROR(INDEX(LOHHLA!F:F,MATCH($S407,LOHHLA!$B:$B,0)),"na")</f>
        <v>            1.18</v>
      </c>
      <c r="K407" s="14" t="n">
        <f aca="false">INDEX(HMFPurity!B:B,MATCH(A407,HMFPurity!A:A,0))</f>
        <v>1</v>
      </c>
      <c r="L407" s="15" t="n">
        <f aca="false">INDEX(HMFPurity!F:F,MATCH(A407,HMFPurity!A:A,0))</f>
        <v>1.98</v>
      </c>
      <c r="M407" s="15" t="n">
        <f aca="false">IFERROR(INDEX(LOHHLA!I:I,MATCH($S407,LOHHLA!$B:$B,0)),"na")</f>
        <v>1.848919312</v>
      </c>
      <c r="N407" s="14" t="n">
        <f aca="false">IFERROR(INDEX(LOHHLA!J:J,MATCH($S407,LOHHLA!$B:$B,0)),"na")</f>
        <v>0.32</v>
      </c>
      <c r="O407" s="16" t="n">
        <f aca="false">COUNTIFS(A:A,A407,W:W,0)</f>
        <v>0</v>
      </c>
      <c r="P407" s="16" t="str">
        <f aca="false">INDEX(LilacQC!D:D,MATCH(A407,LilacQC!C:C,0))</f>
        <v>PASS</v>
      </c>
      <c r="Q407" s="16"/>
      <c r="R407" s="16"/>
      <c r="S407" s="17" t="str">
        <f aca="false">A407&amp;MID(X407,1,1)</f>
        <v>CRUK0068_SU_T1-R1B</v>
      </c>
      <c r="T407" s="17" t="str">
        <f aca="false">IFERROR(IF(RIGHT(X407,1)="1",INDEX(LOHHLA!C:C,MATCH(S407,LOHHLA!B:B,0)),INDEX(LOHHLA!D:D,MATCH(S407,LOHHLA!B:B,0))),"HOM")</f>
        <v>hla_b_57_01_01</v>
      </c>
      <c r="U407" s="17" t="str">
        <f aca="false">IF(T407="HOM","HOM",UPPER(MID(T407,5,1))&amp;"*"&amp;MID(T407,7,2)&amp;":"&amp;MID(T407,10,2))</f>
        <v>B*57:01</v>
      </c>
      <c r="V407" s="17" t="s">
        <v>83</v>
      </c>
      <c r="W407" s="17" t="n">
        <f aca="false">U407=V407</f>
        <v>1</v>
      </c>
      <c r="X407" s="16" t="s">
        <v>51</v>
      </c>
      <c r="Y407" s="11" t="s">
        <v>83</v>
      </c>
      <c r="Z407" s="11" t="n">
        <v>1410</v>
      </c>
      <c r="AA407" s="11" t="n">
        <v>440</v>
      </c>
      <c r="AB407" s="11" t="n">
        <v>970</v>
      </c>
      <c r="AC407" s="11" t="n">
        <v>0</v>
      </c>
      <c r="AD407" s="11" t="n">
        <v>1081</v>
      </c>
      <c r="AE407" s="11" t="n">
        <v>390</v>
      </c>
      <c r="AF407" s="11" t="n">
        <v>691</v>
      </c>
      <c r="AG407" s="11" t="n">
        <v>0</v>
      </c>
      <c r="AH407" s="11" t="n">
        <v>0</v>
      </c>
      <c r="AI407" s="11" t="n">
        <v>0</v>
      </c>
      <c r="AJ407" s="11" t="n">
        <v>0</v>
      </c>
      <c r="AK407" s="11" t="n">
        <v>0</v>
      </c>
      <c r="AL407" s="15" t="n">
        <v>1.18</v>
      </c>
      <c r="AM407" s="11" t="n">
        <v>0</v>
      </c>
      <c r="AN407" s="11" t="n">
        <v>0</v>
      </c>
      <c r="AO407" s="11" t="n">
        <v>0</v>
      </c>
      <c r="AP407" s="11" t="n">
        <v>0</v>
      </c>
      <c r="AQ407" s="11" t="n">
        <v>0</v>
      </c>
    </row>
    <row r="408" customFormat="false" ht="16" hidden="false" customHeight="false" outlineLevel="0" collapsed="false">
      <c r="A408" s="11" t="s">
        <v>229</v>
      </c>
      <c r="B408" s="11"/>
      <c r="C408" s="11" t="n">
        <f aca="false">AL408&lt;0.5</f>
        <v>0</v>
      </c>
      <c r="D408" s="12" t="n">
        <f aca="false">COUNTIFS(S:S,S408,C:C,1)&gt;0</f>
        <v>0</v>
      </c>
      <c r="E408" s="12" t="n">
        <f aca="false">IFERROR(INDEX(LOHHLA!H:H,MATCH($S408,LOHHLA!$B:$B,0)),"na")</f>
        <v>0</v>
      </c>
      <c r="F408" s="12" t="n">
        <f aca="false">AND(D408&lt;&gt;E408,E408&lt;&gt;"na")</f>
        <v>0</v>
      </c>
      <c r="G408" s="12"/>
      <c r="H408" s="12"/>
      <c r="I408" s="13" t="str">
        <f aca="false">IFERROR(INDEX(LOHHLA!E:E,MATCH($S408,LOHHLA!$B:$B,0)),"na")</f>
        <v>            1.64</v>
      </c>
      <c r="J408" s="13" t="str">
        <f aca="false">IFERROR(INDEX(LOHHLA!F:F,MATCH($S408,LOHHLA!$B:$B,0)),"na")</f>
        <v>            0.44</v>
      </c>
      <c r="K408" s="14" t="n">
        <f aca="false">INDEX(HMFPurity!B:B,MATCH(A408,HMFPurity!A:A,0))</f>
        <v>1</v>
      </c>
      <c r="L408" s="15" t="n">
        <f aca="false">INDEX(HMFPurity!F:F,MATCH(A408,HMFPurity!A:A,0))</f>
        <v>1.98</v>
      </c>
      <c r="M408" s="15" t="n">
        <f aca="false">IFERROR(INDEX(LOHHLA!I:I,MATCH($S408,LOHHLA!$B:$B,0)),"na")</f>
        <v>1.848919312</v>
      </c>
      <c r="N408" s="14" t="n">
        <f aca="false">IFERROR(INDEX(LOHHLA!J:J,MATCH($S408,LOHHLA!$B:$B,0)),"na")</f>
        <v>0.32</v>
      </c>
      <c r="O408" s="16" t="n">
        <f aca="false">COUNTIFS(A:A,A408,W:W,0)</f>
        <v>0</v>
      </c>
      <c r="P408" s="16" t="str">
        <f aca="false">INDEX(LilacQC!D:D,MATCH(A408,LilacQC!C:C,0))</f>
        <v>PASS</v>
      </c>
      <c r="Q408" s="16"/>
      <c r="R408" s="16"/>
      <c r="S408" s="17" t="str">
        <f aca="false">A408&amp;MID(X408,1,1)</f>
        <v>CRUK0068_SU_T1-R1C</v>
      </c>
      <c r="T408" s="17" t="str">
        <f aca="false">IFERROR(IF(RIGHT(X408,1)="1",INDEX(LOHHLA!C:C,MATCH(S408,LOHHLA!B:B,0)),INDEX(LOHHLA!D:D,MATCH(S408,LOHHLA!B:B,0))),"HOM")</f>
        <v>hla_c_06_02_01_01</v>
      </c>
      <c r="U408" s="17" t="str">
        <f aca="false">IF(T408="HOM","HOM",UPPER(MID(T408,5,1))&amp;"*"&amp;MID(T408,7,2)&amp;":"&amp;MID(T408,10,2))</f>
        <v>C*06:02</v>
      </c>
      <c r="V408" s="17" t="s">
        <v>84</v>
      </c>
      <c r="W408" s="17" t="n">
        <f aca="false">U408=V408</f>
        <v>1</v>
      </c>
      <c r="X408" s="16" t="s">
        <v>52</v>
      </c>
      <c r="Y408" s="11" t="s">
        <v>84</v>
      </c>
      <c r="Z408" s="11" t="n">
        <v>1367</v>
      </c>
      <c r="AA408" s="11" t="n">
        <v>153</v>
      </c>
      <c r="AB408" s="11" t="n">
        <v>1214</v>
      </c>
      <c r="AC408" s="11" t="n">
        <v>0</v>
      </c>
      <c r="AD408" s="11" t="n">
        <v>1006</v>
      </c>
      <c r="AE408" s="11" t="n">
        <v>168</v>
      </c>
      <c r="AF408" s="11" t="n">
        <v>838</v>
      </c>
      <c r="AG408" s="11" t="n">
        <v>0</v>
      </c>
      <c r="AH408" s="11" t="n">
        <v>0</v>
      </c>
      <c r="AI408" s="11" t="n">
        <v>0</v>
      </c>
      <c r="AJ408" s="11" t="n">
        <v>0</v>
      </c>
      <c r="AK408" s="11" t="n">
        <v>0</v>
      </c>
      <c r="AL408" s="15" t="n">
        <v>1.18</v>
      </c>
      <c r="AM408" s="11" t="n">
        <v>0</v>
      </c>
      <c r="AN408" s="11" t="n">
        <v>0</v>
      </c>
      <c r="AO408" s="11" t="n">
        <v>0</v>
      </c>
      <c r="AP408" s="11" t="n">
        <v>0</v>
      </c>
      <c r="AQ408" s="11" t="n">
        <v>0</v>
      </c>
    </row>
    <row r="409" customFormat="false" ht="16" hidden="false" customHeight="false" outlineLevel="0" collapsed="false">
      <c r="A409" s="11" t="s">
        <v>229</v>
      </c>
      <c r="B409" s="11"/>
      <c r="C409" s="11" t="n">
        <f aca="false">AL409&lt;0.5</f>
        <v>0</v>
      </c>
      <c r="D409" s="12" t="n">
        <f aca="false">COUNTIFS(S:S,S409,C:C,1)&gt;0</f>
        <v>0</v>
      </c>
      <c r="E409" s="12" t="n">
        <f aca="false">IFERROR(INDEX(LOHHLA!H:H,MATCH($S409,LOHHLA!$B:$B,0)),"na")</f>
        <v>0</v>
      </c>
      <c r="F409" s="12" t="n">
        <f aca="false">AND(D409&lt;&gt;E409,E409&lt;&gt;"na")</f>
        <v>0</v>
      </c>
      <c r="G409" s="12"/>
      <c r="H409" s="12"/>
      <c r="I409" s="13" t="str">
        <f aca="false">IFERROR(INDEX(LOHHLA!E:E,MATCH($S409,LOHHLA!$B:$B,0)),"na")</f>
        <v>            1.64</v>
      </c>
      <c r="J409" s="13" t="str">
        <f aca="false">IFERROR(INDEX(LOHHLA!F:F,MATCH($S409,LOHHLA!$B:$B,0)),"na")</f>
        <v>            0.44</v>
      </c>
      <c r="K409" s="14" t="n">
        <f aca="false">INDEX(HMFPurity!B:B,MATCH(A409,HMFPurity!A:A,0))</f>
        <v>1</v>
      </c>
      <c r="L409" s="15" t="n">
        <f aca="false">INDEX(HMFPurity!F:F,MATCH(A409,HMFPurity!A:A,0))</f>
        <v>1.98</v>
      </c>
      <c r="M409" s="15" t="n">
        <f aca="false">IFERROR(INDEX(LOHHLA!I:I,MATCH($S409,LOHHLA!$B:$B,0)),"na")</f>
        <v>1.848919312</v>
      </c>
      <c r="N409" s="14" t="n">
        <f aca="false">IFERROR(INDEX(LOHHLA!J:J,MATCH($S409,LOHHLA!$B:$B,0)),"na")</f>
        <v>0.32</v>
      </c>
      <c r="O409" s="16" t="n">
        <f aca="false">COUNTIFS(A:A,A409,W:W,0)</f>
        <v>0</v>
      </c>
      <c r="P409" s="16" t="str">
        <f aca="false">INDEX(LilacQC!D:D,MATCH(A409,LilacQC!C:C,0))</f>
        <v>PASS</v>
      </c>
      <c r="Q409" s="16"/>
      <c r="R409" s="16"/>
      <c r="S409" s="17" t="str">
        <f aca="false">A409&amp;MID(X409,1,1)</f>
        <v>CRUK0068_SU_T1-R1C</v>
      </c>
      <c r="T409" s="17" t="str">
        <f aca="false">IFERROR(IF(RIGHT(X409,1)="1",INDEX(LOHHLA!C:C,MATCH(S409,LOHHLA!B:B,0)),INDEX(LOHHLA!D:D,MATCH(S409,LOHHLA!B:B,0))),"HOM")</f>
        <v>hla_c_12_03_01_01</v>
      </c>
      <c r="U409" s="17" t="str">
        <f aca="false">IF(T409="HOM","HOM",UPPER(MID(T409,5,1))&amp;"*"&amp;MID(T409,7,2)&amp;":"&amp;MID(T409,10,2))</f>
        <v>C*12:03</v>
      </c>
      <c r="V409" s="17" t="s">
        <v>123</v>
      </c>
      <c r="W409" s="17" t="n">
        <f aca="false">U409=V409</f>
        <v>1</v>
      </c>
      <c r="X409" s="16" t="s">
        <v>54</v>
      </c>
      <c r="Y409" s="11" t="s">
        <v>123</v>
      </c>
      <c r="Z409" s="11" t="n">
        <v>1368</v>
      </c>
      <c r="AA409" s="11" t="n">
        <v>137</v>
      </c>
      <c r="AB409" s="11" t="n">
        <v>1231</v>
      </c>
      <c r="AC409" s="11" t="n">
        <v>0</v>
      </c>
      <c r="AD409" s="11" t="n">
        <v>934</v>
      </c>
      <c r="AE409" s="11" t="n">
        <v>82</v>
      </c>
      <c r="AF409" s="11" t="n">
        <v>852</v>
      </c>
      <c r="AG409" s="11" t="n">
        <v>0</v>
      </c>
      <c r="AH409" s="11" t="n">
        <v>0</v>
      </c>
      <c r="AI409" s="11" t="n">
        <v>0</v>
      </c>
      <c r="AJ409" s="11" t="n">
        <v>0</v>
      </c>
      <c r="AK409" s="11" t="n">
        <v>0</v>
      </c>
      <c r="AL409" s="15" t="n">
        <v>0.81</v>
      </c>
      <c r="AM409" s="11" t="n">
        <v>0</v>
      </c>
      <c r="AN409" s="11" t="n">
        <v>0</v>
      </c>
      <c r="AO409" s="11" t="n">
        <v>0</v>
      </c>
      <c r="AP409" s="11" t="n">
        <v>0</v>
      </c>
      <c r="AQ409" s="11" t="n">
        <v>0</v>
      </c>
    </row>
    <row r="410" customFormat="false" ht="16" hidden="false" customHeight="false" outlineLevel="0" collapsed="false">
      <c r="A410" s="11" t="s">
        <v>231</v>
      </c>
      <c r="B410" s="11"/>
      <c r="C410" s="11" t="n">
        <f aca="false">AL410&lt;0.5</f>
        <v>0</v>
      </c>
      <c r="D410" s="12" t="n">
        <f aca="false">COUNTIFS(S:S,S410,C:C,1)&gt;0</f>
        <v>0</v>
      </c>
      <c r="E410" s="12" t="n">
        <f aca="false">IFERROR(INDEX(LOHHLA!H:H,MATCH($S410,LOHHLA!$B:$B,0)),"na")</f>
        <v>0</v>
      </c>
      <c r="F410" s="12" t="n">
        <f aca="false">AND(D410&lt;&gt;E410,E410&lt;&gt;"na")</f>
        <v>0</v>
      </c>
      <c r="G410" s="12"/>
      <c r="H410" s="12"/>
      <c r="I410" s="13" t="str">
        <f aca="false">IFERROR(INDEX(LOHHLA!E:E,MATCH($S410,LOHHLA!$B:$B,0)),"na")</f>
        <v>            0.99</v>
      </c>
      <c r="J410" s="13" t="str">
        <f aca="false">IFERROR(INDEX(LOHHLA!F:F,MATCH($S410,LOHHLA!$B:$B,0)),"na")</f>
        <v>            2.46</v>
      </c>
      <c r="K410" s="14" t="n">
        <f aca="false">INDEX(HMFPurity!B:B,MATCH(A410,HMFPurity!A:A,0))</f>
        <v>0.42</v>
      </c>
      <c r="L410" s="15" t="n">
        <f aca="false">INDEX(HMFPurity!F:F,MATCH(A410,HMFPurity!A:A,0))</f>
        <v>3.1051</v>
      </c>
      <c r="M410" s="15" t="n">
        <f aca="false">IFERROR(INDEX(LOHHLA!I:I,MATCH($S410,LOHHLA!$B:$B,0)),"na")</f>
        <v>3.068554502</v>
      </c>
      <c r="N410" s="14" t="n">
        <f aca="false">IFERROR(INDEX(LOHHLA!J:J,MATCH($S410,LOHHLA!$B:$B,0)),"na")</f>
        <v>0.41</v>
      </c>
      <c r="O410" s="16" t="n">
        <f aca="false">COUNTIFS(A:A,A410,W:W,0)</f>
        <v>0</v>
      </c>
      <c r="P410" s="16" t="str">
        <f aca="false">INDEX(LilacQC!D:D,MATCH(A410,LilacQC!C:C,0))</f>
        <v>PASS</v>
      </c>
      <c r="Q410" s="16"/>
      <c r="R410" s="16"/>
      <c r="S410" s="17" t="str">
        <f aca="false">A410&amp;MID(X410,1,1)</f>
        <v>CRUK0069_SU_T1-R1A</v>
      </c>
      <c r="T410" s="17" t="str">
        <f aca="false">IFERROR(IF(RIGHT(X410,1)="1",INDEX(LOHHLA!C:C,MATCH(S410,LOHHLA!B:B,0)),INDEX(LOHHLA!D:D,MATCH(S410,LOHHLA!B:B,0))),"HOM")</f>
        <v>hla_a_01_01_01_01</v>
      </c>
      <c r="U410" s="17" t="str">
        <f aca="false">IF(T410="HOM","HOM",UPPER(MID(T410,5,1))&amp;"*"&amp;MID(T410,7,2)&amp;":"&amp;MID(T410,10,2))</f>
        <v>A*01:01</v>
      </c>
      <c r="V410" s="17" t="s">
        <v>44</v>
      </c>
      <c r="W410" s="17" t="n">
        <f aca="false">U410=V410</f>
        <v>1</v>
      </c>
      <c r="X410" s="16" t="s">
        <v>45</v>
      </c>
      <c r="Y410" s="11" t="s">
        <v>44</v>
      </c>
      <c r="Z410" s="11" t="n">
        <v>2181</v>
      </c>
      <c r="AA410" s="11" t="n">
        <v>1355</v>
      </c>
      <c r="AB410" s="11" t="n">
        <v>826</v>
      </c>
      <c r="AC410" s="11" t="n">
        <v>0</v>
      </c>
      <c r="AD410" s="11" t="n">
        <v>1975</v>
      </c>
      <c r="AE410" s="11" t="n">
        <v>1094</v>
      </c>
      <c r="AF410" s="11" t="n">
        <v>881</v>
      </c>
      <c r="AG410" s="11" t="n">
        <v>0</v>
      </c>
      <c r="AH410" s="11" t="n">
        <v>0</v>
      </c>
      <c r="AI410" s="11" t="n">
        <v>0</v>
      </c>
      <c r="AJ410" s="11" t="n">
        <v>0</v>
      </c>
      <c r="AK410" s="11" t="n">
        <v>0</v>
      </c>
      <c r="AL410" s="15" t="n">
        <v>1.05</v>
      </c>
      <c r="AM410" s="11" t="n">
        <v>0</v>
      </c>
      <c r="AN410" s="11" t="n">
        <v>0</v>
      </c>
      <c r="AO410" s="11" t="n">
        <v>0</v>
      </c>
      <c r="AP410" s="11" t="n">
        <v>0</v>
      </c>
      <c r="AQ410" s="11" t="n">
        <v>0</v>
      </c>
    </row>
    <row r="411" customFormat="false" ht="16" hidden="false" customHeight="false" outlineLevel="0" collapsed="false">
      <c r="A411" s="11" t="s">
        <v>231</v>
      </c>
      <c r="B411" s="11"/>
      <c r="C411" s="11" t="n">
        <f aca="false">AL411&lt;0.5</f>
        <v>0</v>
      </c>
      <c r="D411" s="12" t="n">
        <f aca="false">COUNTIFS(S:S,S411,C:C,1)&gt;0</f>
        <v>0</v>
      </c>
      <c r="E411" s="12" t="n">
        <f aca="false">IFERROR(INDEX(LOHHLA!H:H,MATCH($S411,LOHHLA!$B:$B,0)),"na")</f>
        <v>0</v>
      </c>
      <c r="F411" s="12" t="n">
        <f aca="false">AND(D411&lt;&gt;E411,E411&lt;&gt;"na")</f>
        <v>0</v>
      </c>
      <c r="G411" s="12"/>
      <c r="H411" s="12"/>
      <c r="I411" s="13" t="str">
        <f aca="false">IFERROR(INDEX(LOHHLA!E:E,MATCH($S411,LOHHLA!$B:$B,0)),"na")</f>
        <v>            0.99</v>
      </c>
      <c r="J411" s="13" t="str">
        <f aca="false">IFERROR(INDEX(LOHHLA!F:F,MATCH($S411,LOHHLA!$B:$B,0)),"na")</f>
        <v>            2.46</v>
      </c>
      <c r="K411" s="14" t="n">
        <f aca="false">INDEX(HMFPurity!B:B,MATCH(A411,HMFPurity!A:A,0))</f>
        <v>0.42</v>
      </c>
      <c r="L411" s="15" t="n">
        <f aca="false">INDEX(HMFPurity!F:F,MATCH(A411,HMFPurity!A:A,0))</f>
        <v>3.1051</v>
      </c>
      <c r="M411" s="15" t="n">
        <f aca="false">IFERROR(INDEX(LOHHLA!I:I,MATCH($S411,LOHHLA!$B:$B,0)),"na")</f>
        <v>3.068554502</v>
      </c>
      <c r="N411" s="14" t="n">
        <f aca="false">IFERROR(INDEX(LOHHLA!J:J,MATCH($S411,LOHHLA!$B:$B,0)),"na")</f>
        <v>0.41</v>
      </c>
      <c r="O411" s="16" t="n">
        <f aca="false">COUNTIFS(A:A,A411,W:W,0)</f>
        <v>0</v>
      </c>
      <c r="P411" s="16" t="str">
        <f aca="false">INDEX(LilacQC!D:D,MATCH(A411,LilacQC!C:C,0))</f>
        <v>PASS</v>
      </c>
      <c r="Q411" s="16"/>
      <c r="R411" s="16"/>
      <c r="S411" s="17" t="str">
        <f aca="false">A411&amp;MID(X411,1,1)</f>
        <v>CRUK0069_SU_T1-R1A</v>
      </c>
      <c r="T411" s="17" t="str">
        <f aca="false">IFERROR(IF(RIGHT(X411,1)="1",INDEX(LOHHLA!C:C,MATCH(S411,LOHHLA!B:B,0)),INDEX(LOHHLA!D:D,MATCH(S411,LOHHLA!B:B,0))),"HOM")</f>
        <v>hla_a_02_01_01_01</v>
      </c>
      <c r="U411" s="17" t="str">
        <f aca="false">IF(T411="HOM","HOM",UPPER(MID(T411,5,1))&amp;"*"&amp;MID(T411,7,2)&amp;":"&amp;MID(T411,10,2))</f>
        <v>A*02:01</v>
      </c>
      <c r="V411" s="17" t="s">
        <v>56</v>
      </c>
      <c r="W411" s="17" t="n">
        <f aca="false">U411=V411</f>
        <v>1</v>
      </c>
      <c r="X411" s="16" t="s">
        <v>47</v>
      </c>
      <c r="Y411" s="11" t="s">
        <v>56</v>
      </c>
      <c r="Z411" s="11" t="n">
        <v>1709</v>
      </c>
      <c r="AA411" s="11" t="n">
        <v>942</v>
      </c>
      <c r="AB411" s="11" t="n">
        <v>767</v>
      </c>
      <c r="AC411" s="11" t="n">
        <v>0</v>
      </c>
      <c r="AD411" s="11" t="n">
        <v>2141</v>
      </c>
      <c r="AE411" s="11" t="n">
        <v>1300</v>
      </c>
      <c r="AF411" s="11" t="n">
        <v>841</v>
      </c>
      <c r="AG411" s="11" t="n">
        <v>0</v>
      </c>
      <c r="AH411" s="11" t="n">
        <v>0</v>
      </c>
      <c r="AI411" s="11" t="n">
        <v>0</v>
      </c>
      <c r="AJ411" s="11" t="n">
        <v>0</v>
      </c>
      <c r="AK411" s="11" t="n">
        <v>0</v>
      </c>
      <c r="AL411" s="15" t="n">
        <v>2.73</v>
      </c>
      <c r="AM411" s="11" t="n">
        <v>0</v>
      </c>
      <c r="AN411" s="11" t="n">
        <v>0</v>
      </c>
      <c r="AO411" s="11" t="n">
        <v>0</v>
      </c>
      <c r="AP411" s="11" t="n">
        <v>0</v>
      </c>
      <c r="AQ411" s="11" t="n">
        <v>0</v>
      </c>
    </row>
    <row r="412" customFormat="false" ht="16" hidden="false" customHeight="false" outlineLevel="0" collapsed="false">
      <c r="A412" s="11" t="s">
        <v>231</v>
      </c>
      <c r="B412" s="11"/>
      <c r="C412" s="11" t="n">
        <f aca="false">AL412&lt;0.5</f>
        <v>0</v>
      </c>
      <c r="D412" s="12" t="n">
        <f aca="false">COUNTIFS(S:S,S412,C:C,1)&gt;0</f>
        <v>0</v>
      </c>
      <c r="E412" s="12" t="n">
        <f aca="false">IFERROR(INDEX(LOHHLA!H:H,MATCH($S412,LOHHLA!$B:$B,0)),"na")</f>
        <v>0</v>
      </c>
      <c r="F412" s="12" t="n">
        <f aca="false">AND(D412&lt;&gt;E412,E412&lt;&gt;"na")</f>
        <v>0</v>
      </c>
      <c r="G412" s="12"/>
      <c r="H412" s="12"/>
      <c r="I412" s="13" t="str">
        <f aca="false">IFERROR(INDEX(LOHHLA!E:E,MATCH($S412,LOHHLA!$B:$B,0)),"na")</f>
        <v>            0.83</v>
      </c>
      <c r="J412" s="13" t="str">
        <f aca="false">IFERROR(INDEX(LOHHLA!F:F,MATCH($S412,LOHHLA!$B:$B,0)),"na")</f>
        <v>            2.72</v>
      </c>
      <c r="K412" s="14" t="n">
        <f aca="false">INDEX(HMFPurity!B:B,MATCH(A412,HMFPurity!A:A,0))</f>
        <v>0.42</v>
      </c>
      <c r="L412" s="15" t="n">
        <f aca="false">INDEX(HMFPurity!F:F,MATCH(A412,HMFPurity!A:A,0))</f>
        <v>3.1051</v>
      </c>
      <c r="M412" s="15" t="n">
        <f aca="false">IFERROR(INDEX(LOHHLA!I:I,MATCH($S412,LOHHLA!$B:$B,0)),"na")</f>
        <v>3.068554502</v>
      </c>
      <c r="N412" s="14" t="n">
        <f aca="false">IFERROR(INDEX(LOHHLA!J:J,MATCH($S412,LOHHLA!$B:$B,0)),"na")</f>
        <v>0.41</v>
      </c>
      <c r="O412" s="16" t="n">
        <f aca="false">COUNTIFS(A:A,A412,W:W,0)</f>
        <v>0</v>
      </c>
      <c r="P412" s="16" t="str">
        <f aca="false">INDEX(LilacQC!D:D,MATCH(A412,LilacQC!C:C,0))</f>
        <v>PASS</v>
      </c>
      <c r="Q412" s="16"/>
      <c r="R412" s="16"/>
      <c r="S412" s="17" t="str">
        <f aca="false">A412&amp;MID(X412,1,1)</f>
        <v>CRUK0069_SU_T1-R1B</v>
      </c>
      <c r="T412" s="17" t="str">
        <f aca="false">IFERROR(IF(RIGHT(X412,1)="1",INDEX(LOHHLA!C:C,MATCH(S412,LOHHLA!B:B,0)),INDEX(LOHHLA!D:D,MATCH(S412,LOHHLA!B:B,0))),"HOM")</f>
        <v>hla_b_08_01_01</v>
      </c>
      <c r="U412" s="17" t="str">
        <f aca="false">IF(T412="HOM","HOM",UPPER(MID(T412,5,1))&amp;"*"&amp;MID(T412,7,2)&amp;":"&amp;MID(T412,10,2))</f>
        <v>B*08:01</v>
      </c>
      <c r="V412" s="17" t="s">
        <v>58</v>
      </c>
      <c r="W412" s="17" t="n">
        <f aca="false">U412=V412</f>
        <v>1</v>
      </c>
      <c r="X412" s="16" t="s">
        <v>49</v>
      </c>
      <c r="Y412" s="11" t="s">
        <v>58</v>
      </c>
      <c r="Z412" s="11" t="n">
        <v>1887</v>
      </c>
      <c r="AA412" s="11" t="n">
        <v>696</v>
      </c>
      <c r="AB412" s="11" t="n">
        <v>1191</v>
      </c>
      <c r="AC412" s="11" t="n">
        <v>0</v>
      </c>
      <c r="AD412" s="11" t="n">
        <v>1851</v>
      </c>
      <c r="AE412" s="11" t="n">
        <v>556</v>
      </c>
      <c r="AF412" s="11" t="n">
        <v>1295</v>
      </c>
      <c r="AG412" s="11" t="n">
        <v>0</v>
      </c>
      <c r="AH412" s="11" t="n">
        <v>0</v>
      </c>
      <c r="AI412" s="11" t="n">
        <v>0</v>
      </c>
      <c r="AJ412" s="11" t="n">
        <v>0</v>
      </c>
      <c r="AK412" s="11" t="n">
        <v>0</v>
      </c>
      <c r="AL412" s="15" t="n">
        <v>1.05</v>
      </c>
      <c r="AM412" s="11" t="n">
        <v>0</v>
      </c>
      <c r="AN412" s="11" t="n">
        <v>0</v>
      </c>
      <c r="AO412" s="11" t="n">
        <v>0</v>
      </c>
      <c r="AP412" s="11" t="n">
        <v>0</v>
      </c>
      <c r="AQ412" s="11" t="n">
        <v>0</v>
      </c>
    </row>
    <row r="413" customFormat="false" ht="16" hidden="false" customHeight="false" outlineLevel="0" collapsed="false">
      <c r="A413" s="11" t="s">
        <v>231</v>
      </c>
      <c r="B413" s="11"/>
      <c r="C413" s="11" t="n">
        <f aca="false">AL413&lt;0.5</f>
        <v>0</v>
      </c>
      <c r="D413" s="12" t="n">
        <f aca="false">COUNTIFS(S:S,S413,C:C,1)&gt;0</f>
        <v>0</v>
      </c>
      <c r="E413" s="12" t="n">
        <f aca="false">IFERROR(INDEX(LOHHLA!H:H,MATCH($S413,LOHHLA!$B:$B,0)),"na")</f>
        <v>0</v>
      </c>
      <c r="F413" s="12" t="n">
        <f aca="false">AND(D413&lt;&gt;E413,E413&lt;&gt;"na")</f>
        <v>0</v>
      </c>
      <c r="G413" s="12"/>
      <c r="H413" s="12"/>
      <c r="I413" s="13" t="str">
        <f aca="false">IFERROR(INDEX(LOHHLA!E:E,MATCH($S413,LOHHLA!$B:$B,0)),"na")</f>
        <v>            0.83</v>
      </c>
      <c r="J413" s="13" t="str">
        <f aca="false">IFERROR(INDEX(LOHHLA!F:F,MATCH($S413,LOHHLA!$B:$B,0)),"na")</f>
        <v>            2.72</v>
      </c>
      <c r="K413" s="14" t="n">
        <f aca="false">INDEX(HMFPurity!B:B,MATCH(A413,HMFPurity!A:A,0))</f>
        <v>0.42</v>
      </c>
      <c r="L413" s="15" t="n">
        <f aca="false">INDEX(HMFPurity!F:F,MATCH(A413,HMFPurity!A:A,0))</f>
        <v>3.1051</v>
      </c>
      <c r="M413" s="15" t="n">
        <f aca="false">IFERROR(INDEX(LOHHLA!I:I,MATCH($S413,LOHHLA!$B:$B,0)),"na")</f>
        <v>3.068554502</v>
      </c>
      <c r="N413" s="14" t="n">
        <f aca="false">IFERROR(INDEX(LOHHLA!J:J,MATCH($S413,LOHHLA!$B:$B,0)),"na")</f>
        <v>0.41</v>
      </c>
      <c r="O413" s="16" t="n">
        <f aca="false">COUNTIFS(A:A,A413,W:W,0)</f>
        <v>0</v>
      </c>
      <c r="P413" s="16" t="str">
        <f aca="false">INDEX(LilacQC!D:D,MATCH(A413,LilacQC!C:C,0))</f>
        <v>PASS</v>
      </c>
      <c r="Q413" s="16"/>
      <c r="R413" s="16"/>
      <c r="S413" s="17" t="str">
        <f aca="false">A413&amp;MID(X413,1,1)</f>
        <v>CRUK0069_SU_T1-R1B</v>
      </c>
      <c r="T413" s="17" t="str">
        <f aca="false">IFERROR(IF(RIGHT(X413,1)="1",INDEX(LOHHLA!C:C,MATCH(S413,LOHHLA!B:B,0)),INDEX(LOHHLA!D:D,MATCH(S413,LOHHLA!B:B,0))),"HOM")</f>
        <v>hla_b_13_02_01</v>
      </c>
      <c r="U413" s="17" t="str">
        <f aca="false">IF(T413="HOM","HOM",UPPER(MID(T413,5,1))&amp;"*"&amp;MID(T413,7,2)&amp;":"&amp;MID(T413,10,2))</f>
        <v>B*13:02</v>
      </c>
      <c r="V413" s="17" t="s">
        <v>232</v>
      </c>
      <c r="W413" s="17" t="n">
        <f aca="false">U413=V413</f>
        <v>1</v>
      </c>
      <c r="X413" s="16" t="s">
        <v>51</v>
      </c>
      <c r="Y413" s="11" t="s">
        <v>232</v>
      </c>
      <c r="Z413" s="11" t="n">
        <v>1740</v>
      </c>
      <c r="AA413" s="11" t="n">
        <v>529</v>
      </c>
      <c r="AB413" s="11" t="n">
        <v>1211</v>
      </c>
      <c r="AC413" s="11" t="n">
        <v>0</v>
      </c>
      <c r="AD413" s="11" t="n">
        <v>2038</v>
      </c>
      <c r="AE413" s="11" t="n">
        <v>707</v>
      </c>
      <c r="AF413" s="11" t="n">
        <v>1331</v>
      </c>
      <c r="AG413" s="11" t="n">
        <v>0</v>
      </c>
      <c r="AH413" s="11" t="n">
        <v>0</v>
      </c>
      <c r="AI413" s="11" t="n">
        <v>0</v>
      </c>
      <c r="AJ413" s="11" t="n">
        <v>0</v>
      </c>
      <c r="AK413" s="11" t="n">
        <v>0</v>
      </c>
      <c r="AL413" s="15" t="n">
        <v>2.73</v>
      </c>
      <c r="AM413" s="11" t="n">
        <v>0</v>
      </c>
      <c r="AN413" s="11" t="n">
        <v>0</v>
      </c>
      <c r="AO413" s="11" t="n">
        <v>0</v>
      </c>
      <c r="AP413" s="11" t="n">
        <v>0</v>
      </c>
      <c r="AQ413" s="11" t="n">
        <v>0</v>
      </c>
    </row>
    <row r="414" customFormat="false" ht="16" hidden="false" customHeight="false" outlineLevel="0" collapsed="false">
      <c r="A414" s="11" t="s">
        <v>231</v>
      </c>
      <c r="B414" s="11"/>
      <c r="C414" s="11" t="n">
        <f aca="false">AL414&lt;0.5</f>
        <v>0</v>
      </c>
      <c r="D414" s="12" t="n">
        <f aca="false">COUNTIFS(S:S,S414,C:C,1)&gt;0</f>
        <v>0</v>
      </c>
      <c r="E414" s="12" t="n">
        <f aca="false">IFERROR(INDEX(LOHHLA!H:H,MATCH($S414,LOHHLA!$B:$B,0)),"na")</f>
        <v>0</v>
      </c>
      <c r="F414" s="12" t="n">
        <f aca="false">AND(D414&lt;&gt;E414,E414&lt;&gt;"na")</f>
        <v>0</v>
      </c>
      <c r="G414" s="12"/>
      <c r="H414" s="12"/>
      <c r="I414" s="13" t="str">
        <f aca="false">IFERROR(INDEX(LOHHLA!E:E,MATCH($S414,LOHHLA!$B:$B,0)),"na")</f>
        <v>            2.68</v>
      </c>
      <c r="J414" s="13" t="str">
        <f aca="false">IFERROR(INDEX(LOHHLA!F:F,MATCH($S414,LOHHLA!$B:$B,0)),"na")</f>
        <v>            1.11</v>
      </c>
      <c r="K414" s="14" t="n">
        <f aca="false">INDEX(HMFPurity!B:B,MATCH(A414,HMFPurity!A:A,0))</f>
        <v>0.42</v>
      </c>
      <c r="L414" s="15" t="n">
        <f aca="false">INDEX(HMFPurity!F:F,MATCH(A414,HMFPurity!A:A,0))</f>
        <v>3.1051</v>
      </c>
      <c r="M414" s="15" t="n">
        <f aca="false">IFERROR(INDEX(LOHHLA!I:I,MATCH($S414,LOHHLA!$B:$B,0)),"na")</f>
        <v>3.068554502</v>
      </c>
      <c r="N414" s="14" t="n">
        <f aca="false">IFERROR(INDEX(LOHHLA!J:J,MATCH($S414,LOHHLA!$B:$B,0)),"na")</f>
        <v>0.41</v>
      </c>
      <c r="O414" s="16" t="n">
        <f aca="false">COUNTIFS(A:A,A414,W:W,0)</f>
        <v>0</v>
      </c>
      <c r="P414" s="16" t="str">
        <f aca="false">INDEX(LilacQC!D:D,MATCH(A414,LilacQC!C:C,0))</f>
        <v>PASS</v>
      </c>
      <c r="Q414" s="16"/>
      <c r="R414" s="16"/>
      <c r="S414" s="17" t="str">
        <f aca="false">A414&amp;MID(X414,1,1)</f>
        <v>CRUK0069_SU_T1-R1C</v>
      </c>
      <c r="T414" s="17" t="str">
        <f aca="false">IFERROR(IF(RIGHT(X414,1)="1",INDEX(LOHHLA!C:C,MATCH(S414,LOHHLA!B:B,0)),INDEX(LOHHLA!D:D,MATCH(S414,LOHHLA!B:B,0))),"HOM")</f>
        <v>hla_c_06_02_01_01</v>
      </c>
      <c r="U414" s="17" t="str">
        <f aca="false">IF(T414="HOM","HOM",UPPER(MID(T414,5,1))&amp;"*"&amp;MID(T414,7,2)&amp;":"&amp;MID(T414,10,2))</f>
        <v>C*06:02</v>
      </c>
      <c r="V414" s="17" t="s">
        <v>84</v>
      </c>
      <c r="W414" s="17" t="n">
        <f aca="false">U414=V414</f>
        <v>1</v>
      </c>
      <c r="X414" s="16" t="s">
        <v>52</v>
      </c>
      <c r="Y414" s="11" t="s">
        <v>84</v>
      </c>
      <c r="Z414" s="11" t="n">
        <v>1660</v>
      </c>
      <c r="AA414" s="11" t="n">
        <v>1192</v>
      </c>
      <c r="AB414" s="11" t="n">
        <v>468</v>
      </c>
      <c r="AC414" s="11" t="n">
        <v>0</v>
      </c>
      <c r="AD414" s="11" t="n">
        <v>2060</v>
      </c>
      <c r="AE414" s="11" t="n">
        <v>1529</v>
      </c>
      <c r="AF414" s="11" t="n">
        <v>531</v>
      </c>
      <c r="AG414" s="11" t="n">
        <v>0</v>
      </c>
      <c r="AH414" s="11" t="n">
        <v>0</v>
      </c>
      <c r="AI414" s="11" t="n">
        <v>0</v>
      </c>
      <c r="AJ414" s="11" t="n">
        <v>0</v>
      </c>
      <c r="AK414" s="11" t="n">
        <v>0</v>
      </c>
      <c r="AL414" s="15" t="n">
        <v>2.73</v>
      </c>
      <c r="AM414" s="11" t="n">
        <v>0</v>
      </c>
      <c r="AN414" s="11" t="n">
        <v>0</v>
      </c>
      <c r="AO414" s="11" t="n">
        <v>0</v>
      </c>
      <c r="AP414" s="11" t="n">
        <v>0</v>
      </c>
      <c r="AQ414" s="11" t="n">
        <v>0</v>
      </c>
    </row>
    <row r="415" customFormat="false" ht="16" hidden="false" customHeight="false" outlineLevel="0" collapsed="false">
      <c r="A415" s="11" t="s">
        <v>231</v>
      </c>
      <c r="B415" s="11"/>
      <c r="C415" s="11" t="n">
        <f aca="false">AL415&lt;0.5</f>
        <v>0</v>
      </c>
      <c r="D415" s="12" t="n">
        <f aca="false">COUNTIFS(S:S,S415,C:C,1)&gt;0</f>
        <v>0</v>
      </c>
      <c r="E415" s="12" t="n">
        <f aca="false">IFERROR(INDEX(LOHHLA!H:H,MATCH($S415,LOHHLA!$B:$B,0)),"na")</f>
        <v>0</v>
      </c>
      <c r="F415" s="12" t="n">
        <f aca="false">AND(D415&lt;&gt;E415,E415&lt;&gt;"na")</f>
        <v>0</v>
      </c>
      <c r="G415" s="12"/>
      <c r="H415" s="12"/>
      <c r="I415" s="13" t="str">
        <f aca="false">IFERROR(INDEX(LOHHLA!E:E,MATCH($S415,LOHHLA!$B:$B,0)),"na")</f>
        <v>            2.68</v>
      </c>
      <c r="J415" s="13" t="str">
        <f aca="false">IFERROR(INDEX(LOHHLA!F:F,MATCH($S415,LOHHLA!$B:$B,0)),"na")</f>
        <v>            1.11</v>
      </c>
      <c r="K415" s="14" t="n">
        <f aca="false">INDEX(HMFPurity!B:B,MATCH(A415,HMFPurity!A:A,0))</f>
        <v>0.42</v>
      </c>
      <c r="L415" s="15" t="n">
        <f aca="false">INDEX(HMFPurity!F:F,MATCH(A415,HMFPurity!A:A,0))</f>
        <v>3.1051</v>
      </c>
      <c r="M415" s="15" t="n">
        <f aca="false">IFERROR(INDEX(LOHHLA!I:I,MATCH($S415,LOHHLA!$B:$B,0)),"na")</f>
        <v>3.068554502</v>
      </c>
      <c r="N415" s="14" t="n">
        <f aca="false">IFERROR(INDEX(LOHHLA!J:J,MATCH($S415,LOHHLA!$B:$B,0)),"na")</f>
        <v>0.41</v>
      </c>
      <c r="O415" s="16" t="n">
        <f aca="false">COUNTIFS(A:A,A415,W:W,0)</f>
        <v>0</v>
      </c>
      <c r="P415" s="16" t="str">
        <f aca="false">INDEX(LilacQC!D:D,MATCH(A415,LilacQC!C:C,0))</f>
        <v>PASS</v>
      </c>
      <c r="Q415" s="16"/>
      <c r="R415" s="16"/>
      <c r="S415" s="17" t="str">
        <f aca="false">A415&amp;MID(X415,1,1)</f>
        <v>CRUK0069_SU_T1-R1C</v>
      </c>
      <c r="T415" s="17" t="str">
        <f aca="false">IFERROR(IF(RIGHT(X415,1)="1",INDEX(LOHHLA!C:C,MATCH(S415,LOHHLA!B:B,0)),INDEX(LOHHLA!D:D,MATCH(S415,LOHHLA!B:B,0))),"HOM")</f>
        <v>hla_c_07_01_01_01</v>
      </c>
      <c r="U415" s="17" t="str">
        <f aca="false">IF(T415="HOM","HOM",UPPER(MID(T415,5,1))&amp;"*"&amp;MID(T415,7,2)&amp;":"&amp;MID(T415,10,2))</f>
        <v>C*07:01</v>
      </c>
      <c r="V415" s="17" t="s">
        <v>61</v>
      </c>
      <c r="W415" s="17" t="n">
        <f aca="false">U415=V415</f>
        <v>1</v>
      </c>
      <c r="X415" s="16" t="s">
        <v>54</v>
      </c>
      <c r="Y415" s="11" t="s">
        <v>61</v>
      </c>
      <c r="Z415" s="11" t="n">
        <v>1805</v>
      </c>
      <c r="AA415" s="11" t="n">
        <v>1314</v>
      </c>
      <c r="AB415" s="11" t="n">
        <v>491</v>
      </c>
      <c r="AC415" s="11" t="n">
        <v>0</v>
      </c>
      <c r="AD415" s="11" t="n">
        <v>1638</v>
      </c>
      <c r="AE415" s="11" t="n">
        <v>1087</v>
      </c>
      <c r="AF415" s="11" t="n">
        <v>551</v>
      </c>
      <c r="AG415" s="11" t="n">
        <v>0</v>
      </c>
      <c r="AH415" s="11" t="n">
        <v>0</v>
      </c>
      <c r="AI415" s="11" t="n">
        <v>0</v>
      </c>
      <c r="AJ415" s="11" t="n">
        <v>0</v>
      </c>
      <c r="AK415" s="11" t="n">
        <v>0</v>
      </c>
      <c r="AL415" s="15" t="n">
        <v>1.05</v>
      </c>
      <c r="AM415" s="11" t="n">
        <v>0</v>
      </c>
      <c r="AN415" s="11" t="n">
        <v>0</v>
      </c>
      <c r="AO415" s="11" t="n">
        <v>0</v>
      </c>
      <c r="AP415" s="11" t="n">
        <v>0</v>
      </c>
      <c r="AQ415" s="11" t="n">
        <v>0</v>
      </c>
    </row>
    <row r="416" customFormat="false" ht="16" hidden="false" customHeight="false" outlineLevel="0" collapsed="false">
      <c r="A416" s="11" t="s">
        <v>233</v>
      </c>
      <c r="B416" s="11"/>
      <c r="C416" s="11" t="n">
        <f aca="false">AL416&lt;0.5</f>
        <v>0</v>
      </c>
      <c r="D416" s="12" t="n">
        <f aca="false">COUNTIFS(S:S,S416,C:C,1)&gt;0</f>
        <v>1</v>
      </c>
      <c r="E416" s="12" t="n">
        <f aca="false">IFERROR(INDEX(LOHHLA!H:H,MATCH($S416,LOHHLA!$B:$B,0)),"na")</f>
        <v>1</v>
      </c>
      <c r="F416" s="12" t="n">
        <f aca="false">AND(D416&lt;&gt;E416,E416&lt;&gt;"na")</f>
        <v>0</v>
      </c>
      <c r="G416" s="12"/>
      <c r="H416" s="12"/>
      <c r="I416" s="13" t="str">
        <f aca="false">IFERROR(INDEX(LOHHLA!E:E,MATCH($S416,LOHHLA!$B:$B,0)),"na")</f>
        <v>          (0.24)</v>
      </c>
      <c r="J416" s="13" t="str">
        <f aca="false">IFERROR(INDEX(LOHHLA!F:F,MATCH($S416,LOHHLA!$B:$B,0)),"na")</f>
        <v>          (0.58)</v>
      </c>
      <c r="K416" s="14" t="n">
        <f aca="false">INDEX(HMFPurity!B:B,MATCH(A416,HMFPurity!A:A,0))</f>
        <v>0.61</v>
      </c>
      <c r="L416" s="15" t="n">
        <f aca="false">INDEX(HMFPurity!F:F,MATCH(A416,HMFPurity!A:A,0))</f>
        <v>3.104</v>
      </c>
      <c r="M416" s="15" t="n">
        <f aca="false">IFERROR(INDEX(LOHHLA!I:I,MATCH($S416,LOHHLA!$B:$B,0)),"na")</f>
        <v>3.025711679</v>
      </c>
      <c r="N416" s="14" t="n">
        <f aca="false">IFERROR(INDEX(LOHHLA!J:J,MATCH($S416,LOHHLA!$B:$B,0)),"na")</f>
        <v>0.58</v>
      </c>
      <c r="O416" s="16" t="n">
        <f aca="false">COUNTIFS(A:A,A416,W:W,0)</f>
        <v>0</v>
      </c>
      <c r="P416" s="16" t="str">
        <f aca="false">INDEX(LilacQC!D:D,MATCH(A416,LilacQC!C:C,0))</f>
        <v>PASS</v>
      </c>
      <c r="Q416" s="16"/>
      <c r="R416" s="16"/>
      <c r="S416" s="17" t="str">
        <f aca="false">A416&amp;MID(X416,1,1)</f>
        <v>CRUK0070_SU_T1-R1A</v>
      </c>
      <c r="T416" s="17" t="str">
        <f aca="false">IFERROR(IF(RIGHT(X416,1)="1",INDEX(LOHHLA!C:C,MATCH(S416,LOHHLA!B:B,0)),INDEX(LOHHLA!D:D,MATCH(S416,LOHHLA!B:B,0))),"HOM")</f>
        <v>hla_a_02_01_01_01</v>
      </c>
      <c r="U416" s="17" t="str">
        <f aca="false">IF(T416="HOM","HOM",UPPER(MID(T416,5,1))&amp;"*"&amp;MID(T416,7,2)&amp;":"&amp;MID(T416,10,2))</f>
        <v>A*02:01</v>
      </c>
      <c r="V416" s="17" t="s">
        <v>56</v>
      </c>
      <c r="W416" s="17" t="n">
        <f aca="false">U416=V416</f>
        <v>1</v>
      </c>
      <c r="X416" s="16" t="s">
        <v>45</v>
      </c>
      <c r="Y416" s="11" t="s">
        <v>56</v>
      </c>
      <c r="Z416" s="11" t="n">
        <v>3092</v>
      </c>
      <c r="AA416" s="11" t="n">
        <v>1554</v>
      </c>
      <c r="AB416" s="11" t="n">
        <v>1538</v>
      </c>
      <c r="AC416" s="11" t="n">
        <v>0</v>
      </c>
      <c r="AD416" s="11" t="n">
        <v>2356</v>
      </c>
      <c r="AE416" s="11" t="n">
        <v>1442</v>
      </c>
      <c r="AF416" s="11" t="n">
        <v>914</v>
      </c>
      <c r="AG416" s="11" t="n">
        <v>0</v>
      </c>
      <c r="AH416" s="11" t="n">
        <v>0</v>
      </c>
      <c r="AI416" s="11" t="n">
        <v>0</v>
      </c>
      <c r="AJ416" s="11" t="n">
        <v>0</v>
      </c>
      <c r="AK416" s="11" t="n">
        <v>0</v>
      </c>
      <c r="AL416" s="15" t="n">
        <v>2.03</v>
      </c>
      <c r="AM416" s="11" t="n">
        <v>0</v>
      </c>
      <c r="AN416" s="11" t="n">
        <v>0</v>
      </c>
      <c r="AO416" s="11" t="n">
        <v>0</v>
      </c>
      <c r="AP416" s="11" t="n">
        <v>0</v>
      </c>
      <c r="AQ416" s="11" t="n">
        <v>0</v>
      </c>
    </row>
    <row r="417" customFormat="false" ht="16" hidden="false" customHeight="false" outlineLevel="0" collapsed="false">
      <c r="A417" s="11" t="s">
        <v>233</v>
      </c>
      <c r="B417" s="11"/>
      <c r="C417" s="11" t="n">
        <f aca="false">AL417&lt;0.5</f>
        <v>1</v>
      </c>
      <c r="D417" s="12" t="n">
        <f aca="false">COUNTIFS(S:S,S417,C:C,1)&gt;0</f>
        <v>1</v>
      </c>
      <c r="E417" s="12" t="n">
        <f aca="false">IFERROR(INDEX(LOHHLA!H:H,MATCH($S417,LOHHLA!$B:$B,0)),"na")</f>
        <v>1</v>
      </c>
      <c r="F417" s="12" t="n">
        <f aca="false">AND(D417&lt;&gt;E417,E417&lt;&gt;"na")</f>
        <v>0</v>
      </c>
      <c r="G417" s="12"/>
      <c r="H417" s="12"/>
      <c r="I417" s="13" t="str">
        <f aca="false">IFERROR(INDEX(LOHHLA!E:E,MATCH($S417,LOHHLA!$B:$B,0)),"na")</f>
        <v>          (0.24)</v>
      </c>
      <c r="J417" s="13" t="str">
        <f aca="false">IFERROR(INDEX(LOHHLA!F:F,MATCH($S417,LOHHLA!$B:$B,0)),"na")</f>
        <v>          (0.58)</v>
      </c>
      <c r="K417" s="14" t="n">
        <f aca="false">INDEX(HMFPurity!B:B,MATCH(A417,HMFPurity!A:A,0))</f>
        <v>0.61</v>
      </c>
      <c r="L417" s="15" t="n">
        <f aca="false">INDEX(HMFPurity!F:F,MATCH(A417,HMFPurity!A:A,0))</f>
        <v>3.104</v>
      </c>
      <c r="M417" s="15" t="n">
        <f aca="false">IFERROR(INDEX(LOHHLA!I:I,MATCH($S417,LOHHLA!$B:$B,0)),"na")</f>
        <v>3.025711679</v>
      </c>
      <c r="N417" s="14" t="n">
        <f aca="false">IFERROR(INDEX(LOHHLA!J:J,MATCH($S417,LOHHLA!$B:$B,0)),"na")</f>
        <v>0.58</v>
      </c>
      <c r="O417" s="16" t="n">
        <f aca="false">COUNTIFS(A:A,A417,W:W,0)</f>
        <v>0</v>
      </c>
      <c r="P417" s="16" t="str">
        <f aca="false">INDEX(LilacQC!D:D,MATCH(A417,LilacQC!C:C,0))</f>
        <v>PASS</v>
      </c>
      <c r="Q417" s="16"/>
      <c r="R417" s="16"/>
      <c r="S417" s="17" t="str">
        <f aca="false">A417&amp;MID(X417,1,1)</f>
        <v>CRUK0070_SU_T1-R1A</v>
      </c>
      <c r="T417" s="17" t="str">
        <f aca="false">IFERROR(IF(RIGHT(X417,1)="1",INDEX(LOHHLA!C:C,MATCH(S417,LOHHLA!B:B,0)),INDEX(LOHHLA!D:D,MATCH(S417,LOHHLA!B:B,0))),"HOM")</f>
        <v>hla_a_26_01_01</v>
      </c>
      <c r="U417" s="17" t="str">
        <f aca="false">IF(T417="HOM","HOM",UPPER(MID(T417,5,1))&amp;"*"&amp;MID(T417,7,2)&amp;":"&amp;MID(T417,10,2))</f>
        <v>A*26:01</v>
      </c>
      <c r="V417" s="17" t="s">
        <v>131</v>
      </c>
      <c r="W417" s="17" t="n">
        <f aca="false">U417=V417</f>
        <v>1</v>
      </c>
      <c r="X417" s="16" t="s">
        <v>47</v>
      </c>
      <c r="Y417" s="11" t="s">
        <v>131</v>
      </c>
      <c r="Z417" s="11" t="n">
        <v>3130</v>
      </c>
      <c r="AA417" s="11" t="n">
        <v>1636</v>
      </c>
      <c r="AB417" s="11" t="n">
        <v>1494</v>
      </c>
      <c r="AC417" s="11" t="n">
        <v>0</v>
      </c>
      <c r="AD417" s="11" t="n">
        <v>1256</v>
      </c>
      <c r="AE417" s="11" t="n">
        <v>364</v>
      </c>
      <c r="AF417" s="11" t="n">
        <v>892</v>
      </c>
      <c r="AG417" s="11" t="n">
        <v>0</v>
      </c>
      <c r="AH417" s="11" t="n">
        <v>0</v>
      </c>
      <c r="AI417" s="11" t="n">
        <v>0</v>
      </c>
      <c r="AJ417" s="11" t="n">
        <v>0</v>
      </c>
      <c r="AK417" s="11" t="n">
        <v>0</v>
      </c>
      <c r="AL417" s="15" t="n">
        <v>0.01</v>
      </c>
      <c r="AM417" s="11" t="n">
        <v>0</v>
      </c>
      <c r="AN417" s="11" t="n">
        <v>0</v>
      </c>
      <c r="AO417" s="11" t="n">
        <v>0</v>
      </c>
      <c r="AP417" s="11" t="n">
        <v>0</v>
      </c>
      <c r="AQ417" s="11" t="n">
        <v>0</v>
      </c>
    </row>
    <row r="418" customFormat="false" ht="16" hidden="false" customHeight="false" outlineLevel="0" collapsed="false">
      <c r="A418" s="11" t="s">
        <v>233</v>
      </c>
      <c r="B418" s="11"/>
      <c r="C418" s="11" t="n">
        <f aca="false">AL418&lt;0.5</f>
        <v>0</v>
      </c>
      <c r="D418" s="12" t="n">
        <f aca="false">COUNTIFS(S:S,S418,C:C,1)&gt;0</f>
        <v>1</v>
      </c>
      <c r="E418" s="12" t="n">
        <f aca="false">IFERROR(INDEX(LOHHLA!H:H,MATCH($S418,LOHHLA!$B:$B,0)),"na")</f>
        <v>1</v>
      </c>
      <c r="F418" s="12" t="n">
        <f aca="false">AND(D418&lt;&gt;E418,E418&lt;&gt;"na")</f>
        <v>0</v>
      </c>
      <c r="G418" s="12"/>
      <c r="H418" s="12"/>
      <c r="I418" s="13" t="str">
        <f aca="false">IFERROR(INDEX(LOHHLA!E:E,MATCH($S418,LOHHLA!$B:$B,0)),"na")</f>
        <v>          (0.19)</v>
      </c>
      <c r="J418" s="13" t="str">
        <f aca="false">IFERROR(INDEX(LOHHLA!F:F,MATCH($S418,LOHHLA!$B:$B,0)),"na")</f>
        <v>          (0.61)</v>
      </c>
      <c r="K418" s="14" t="n">
        <f aca="false">INDEX(HMFPurity!B:B,MATCH(A418,HMFPurity!A:A,0))</f>
        <v>0.61</v>
      </c>
      <c r="L418" s="15" t="n">
        <f aca="false">INDEX(HMFPurity!F:F,MATCH(A418,HMFPurity!A:A,0))</f>
        <v>3.104</v>
      </c>
      <c r="M418" s="15" t="n">
        <f aca="false">IFERROR(INDEX(LOHHLA!I:I,MATCH($S418,LOHHLA!$B:$B,0)),"na")</f>
        <v>3.025711679</v>
      </c>
      <c r="N418" s="14" t="n">
        <f aca="false">IFERROR(INDEX(LOHHLA!J:J,MATCH($S418,LOHHLA!$B:$B,0)),"na")</f>
        <v>0.58</v>
      </c>
      <c r="O418" s="16" t="n">
        <f aca="false">COUNTIFS(A:A,A418,W:W,0)</f>
        <v>0</v>
      </c>
      <c r="P418" s="16" t="str">
        <f aca="false">INDEX(LilacQC!D:D,MATCH(A418,LilacQC!C:C,0))</f>
        <v>PASS</v>
      </c>
      <c r="Q418" s="16"/>
      <c r="R418" s="16"/>
      <c r="S418" s="17" t="str">
        <f aca="false">A418&amp;MID(X418,1,1)</f>
        <v>CRUK0070_SU_T1-R1B</v>
      </c>
      <c r="T418" s="17" t="str">
        <f aca="false">IFERROR(IF(RIGHT(X418,1)="1",INDEX(LOHHLA!C:C,MATCH(S418,LOHHLA!B:B,0)),INDEX(LOHHLA!D:D,MATCH(S418,LOHHLA!B:B,0))),"HOM")</f>
        <v>hla_b_14_01_01</v>
      </c>
      <c r="U418" s="17" t="str">
        <f aca="false">IF(T418="HOM","HOM",UPPER(MID(T418,5,1))&amp;"*"&amp;MID(T418,7,2)&amp;":"&amp;MID(T418,10,2))</f>
        <v>B*14:01</v>
      </c>
      <c r="V418" s="17" t="s">
        <v>161</v>
      </c>
      <c r="W418" s="17" t="n">
        <f aca="false">U418=V418</f>
        <v>1</v>
      </c>
      <c r="X418" s="16" t="s">
        <v>49</v>
      </c>
      <c r="Y418" s="11" t="s">
        <v>161</v>
      </c>
      <c r="Z418" s="11" t="n">
        <v>3220</v>
      </c>
      <c r="AA418" s="11" t="n">
        <v>1569</v>
      </c>
      <c r="AB418" s="11" t="n">
        <v>1651</v>
      </c>
      <c r="AC418" s="11" t="n">
        <v>0</v>
      </c>
      <c r="AD418" s="11" t="n">
        <v>2474</v>
      </c>
      <c r="AE418" s="11" t="n">
        <v>1533</v>
      </c>
      <c r="AF418" s="11" t="n">
        <v>941</v>
      </c>
      <c r="AG418" s="11" t="n">
        <v>0</v>
      </c>
      <c r="AH418" s="11" t="n">
        <v>0</v>
      </c>
      <c r="AI418" s="11" t="n">
        <v>0</v>
      </c>
      <c r="AJ418" s="11" t="n">
        <v>0</v>
      </c>
      <c r="AK418" s="11" t="n">
        <v>0</v>
      </c>
      <c r="AL418" s="15" t="n">
        <v>2.03</v>
      </c>
      <c r="AM418" s="11" t="n">
        <v>0</v>
      </c>
      <c r="AN418" s="11" t="n">
        <v>0</v>
      </c>
      <c r="AO418" s="11" t="n">
        <v>0</v>
      </c>
      <c r="AP418" s="11" t="n">
        <v>0</v>
      </c>
      <c r="AQ418" s="11" t="n">
        <v>0</v>
      </c>
    </row>
    <row r="419" customFormat="false" ht="16" hidden="false" customHeight="false" outlineLevel="0" collapsed="false">
      <c r="A419" s="11" t="s">
        <v>233</v>
      </c>
      <c r="B419" s="11"/>
      <c r="C419" s="11" t="n">
        <f aca="false">AL419&lt;0.5</f>
        <v>1</v>
      </c>
      <c r="D419" s="12" t="n">
        <f aca="false">COUNTIFS(S:S,S419,C:C,1)&gt;0</f>
        <v>1</v>
      </c>
      <c r="E419" s="12" t="n">
        <f aca="false">IFERROR(INDEX(LOHHLA!H:H,MATCH($S419,LOHHLA!$B:$B,0)),"na")</f>
        <v>1</v>
      </c>
      <c r="F419" s="12" t="n">
        <f aca="false">AND(D419&lt;&gt;E419,E419&lt;&gt;"na")</f>
        <v>0</v>
      </c>
      <c r="G419" s="12"/>
      <c r="H419" s="12"/>
      <c r="I419" s="13" t="str">
        <f aca="false">IFERROR(INDEX(LOHHLA!E:E,MATCH($S419,LOHHLA!$B:$B,0)),"na")</f>
        <v>          (0.19)</v>
      </c>
      <c r="J419" s="13" t="str">
        <f aca="false">IFERROR(INDEX(LOHHLA!F:F,MATCH($S419,LOHHLA!$B:$B,0)),"na")</f>
        <v>          (0.61)</v>
      </c>
      <c r="K419" s="14" t="n">
        <f aca="false">INDEX(HMFPurity!B:B,MATCH(A419,HMFPurity!A:A,0))</f>
        <v>0.61</v>
      </c>
      <c r="L419" s="15" t="n">
        <f aca="false">INDEX(HMFPurity!F:F,MATCH(A419,HMFPurity!A:A,0))</f>
        <v>3.104</v>
      </c>
      <c r="M419" s="15" t="n">
        <f aca="false">IFERROR(INDEX(LOHHLA!I:I,MATCH($S419,LOHHLA!$B:$B,0)),"na")</f>
        <v>3.025711679</v>
      </c>
      <c r="N419" s="14" t="n">
        <f aca="false">IFERROR(INDEX(LOHHLA!J:J,MATCH($S419,LOHHLA!$B:$B,0)),"na")</f>
        <v>0.58</v>
      </c>
      <c r="O419" s="16" t="n">
        <f aca="false">COUNTIFS(A:A,A419,W:W,0)</f>
        <v>0</v>
      </c>
      <c r="P419" s="16" t="str">
        <f aca="false">INDEX(LilacQC!D:D,MATCH(A419,LilacQC!C:C,0))</f>
        <v>PASS</v>
      </c>
      <c r="Q419" s="16"/>
      <c r="R419" s="16"/>
      <c r="S419" s="17" t="str">
        <f aca="false">A419&amp;MID(X419,1,1)</f>
        <v>CRUK0070_SU_T1-R1B</v>
      </c>
      <c r="T419" s="17" t="str">
        <f aca="false">IFERROR(IF(RIGHT(X419,1)="1",INDEX(LOHHLA!C:C,MATCH(S419,LOHHLA!B:B,0)),INDEX(LOHHLA!D:D,MATCH(S419,LOHHLA!B:B,0))),"HOM")</f>
        <v>hla_b_44_03_01</v>
      </c>
      <c r="U419" s="17" t="str">
        <f aca="false">IF(T419="HOM","HOM",UPPER(MID(T419,5,1))&amp;"*"&amp;MID(T419,7,2)&amp;":"&amp;MID(T419,10,2))</f>
        <v>B*44:03</v>
      </c>
      <c r="V419" s="17" t="s">
        <v>50</v>
      </c>
      <c r="W419" s="17" t="n">
        <f aca="false">U419=V419</f>
        <v>1</v>
      </c>
      <c r="X419" s="16" t="s">
        <v>51</v>
      </c>
      <c r="Y419" s="11" t="s">
        <v>50</v>
      </c>
      <c r="Z419" s="11" t="n">
        <v>3024</v>
      </c>
      <c r="AA419" s="11" t="n">
        <v>1428</v>
      </c>
      <c r="AB419" s="11" t="n">
        <v>1596</v>
      </c>
      <c r="AC419" s="11" t="n">
        <v>0</v>
      </c>
      <c r="AD419" s="11" t="n">
        <v>1205</v>
      </c>
      <c r="AE419" s="11" t="n">
        <v>320</v>
      </c>
      <c r="AF419" s="11" t="n">
        <v>885</v>
      </c>
      <c r="AG419" s="11" t="n">
        <v>0</v>
      </c>
      <c r="AH419" s="11" t="n">
        <v>0</v>
      </c>
      <c r="AI419" s="11" t="n">
        <v>0</v>
      </c>
      <c r="AJ419" s="11" t="n">
        <v>0</v>
      </c>
      <c r="AK419" s="11" t="n">
        <v>0</v>
      </c>
      <c r="AL419" s="15" t="n">
        <v>0.01</v>
      </c>
      <c r="AM419" s="11" t="n">
        <v>0</v>
      </c>
      <c r="AN419" s="11" t="n">
        <v>0</v>
      </c>
      <c r="AO419" s="11" t="n">
        <v>0</v>
      </c>
      <c r="AP419" s="11" t="n">
        <v>0</v>
      </c>
      <c r="AQ419" s="11" t="n">
        <v>0</v>
      </c>
    </row>
    <row r="420" customFormat="false" ht="16" hidden="false" customHeight="false" outlineLevel="0" collapsed="false">
      <c r="A420" s="11" t="s">
        <v>233</v>
      </c>
      <c r="B420" s="11"/>
      <c r="C420" s="11" t="n">
        <f aca="false">AL420&lt;0.5</f>
        <v>0</v>
      </c>
      <c r="D420" s="12" t="n">
        <f aca="false">COUNTIFS(S:S,S420,C:C,1)&gt;0</f>
        <v>1</v>
      </c>
      <c r="E420" s="12" t="n">
        <f aca="false">IFERROR(INDEX(LOHHLA!H:H,MATCH($S420,LOHHLA!$B:$B,0)),"na")</f>
        <v>1</v>
      </c>
      <c r="F420" s="12" t="n">
        <f aca="false">AND(D420&lt;&gt;E420,E420&lt;&gt;"na")</f>
        <v>0</v>
      </c>
      <c r="G420" s="12"/>
      <c r="H420" s="12"/>
      <c r="I420" s="13" t="str">
        <f aca="false">IFERROR(INDEX(LOHHLA!E:E,MATCH($S420,LOHHLA!$B:$B,0)),"na")</f>
        <v>          (0.20)</v>
      </c>
      <c r="J420" s="13" t="str">
        <f aca="false">IFERROR(INDEX(LOHHLA!F:F,MATCH($S420,LOHHLA!$B:$B,0)),"na")</f>
        <v>          (0.63)</v>
      </c>
      <c r="K420" s="14" t="n">
        <f aca="false">INDEX(HMFPurity!B:B,MATCH(A420,HMFPurity!A:A,0))</f>
        <v>0.61</v>
      </c>
      <c r="L420" s="15" t="n">
        <f aca="false">INDEX(HMFPurity!F:F,MATCH(A420,HMFPurity!A:A,0))</f>
        <v>3.104</v>
      </c>
      <c r="M420" s="15" t="n">
        <f aca="false">IFERROR(INDEX(LOHHLA!I:I,MATCH($S420,LOHHLA!$B:$B,0)),"na")</f>
        <v>3.025711679</v>
      </c>
      <c r="N420" s="14" t="n">
        <f aca="false">IFERROR(INDEX(LOHHLA!J:J,MATCH($S420,LOHHLA!$B:$B,0)),"na")</f>
        <v>0.58</v>
      </c>
      <c r="O420" s="16" t="n">
        <f aca="false">COUNTIFS(A:A,A420,W:W,0)</f>
        <v>0</v>
      </c>
      <c r="P420" s="16" t="str">
        <f aca="false">INDEX(LilacQC!D:D,MATCH(A420,LilacQC!C:C,0))</f>
        <v>PASS</v>
      </c>
      <c r="Q420" s="16"/>
      <c r="R420" s="16"/>
      <c r="S420" s="17" t="str">
        <f aca="false">A420&amp;MID(X420,1,1)</f>
        <v>CRUK0070_SU_T1-R1C</v>
      </c>
      <c r="T420" s="17" t="str">
        <f aca="false">IFERROR(IF(RIGHT(X420,1)="1",INDEX(LOHHLA!C:C,MATCH(S420,LOHHLA!B:B,0)),INDEX(LOHHLA!D:D,MATCH(S420,LOHHLA!B:B,0))),"HOM")</f>
        <v>hla_c_08_02_01</v>
      </c>
      <c r="U420" s="17" t="str">
        <f aca="false">IF(T420="HOM","HOM",UPPER(MID(T420,5,1))&amp;"*"&amp;MID(T420,7,2)&amp;":"&amp;MID(T420,10,2))</f>
        <v>C*08:02</v>
      </c>
      <c r="V420" s="17" t="s">
        <v>78</v>
      </c>
      <c r="W420" s="17" t="n">
        <f aca="false">U420=V420</f>
        <v>1</v>
      </c>
      <c r="X420" s="16" t="s">
        <v>52</v>
      </c>
      <c r="Y420" s="11" t="s">
        <v>78</v>
      </c>
      <c r="Z420" s="11" t="n">
        <v>2823</v>
      </c>
      <c r="AA420" s="11" t="n">
        <v>961</v>
      </c>
      <c r="AB420" s="11" t="n">
        <v>1862</v>
      </c>
      <c r="AC420" s="11" t="n">
        <v>0</v>
      </c>
      <c r="AD420" s="11" t="n">
        <v>2000</v>
      </c>
      <c r="AE420" s="11" t="n">
        <v>949</v>
      </c>
      <c r="AF420" s="11" t="n">
        <v>1051</v>
      </c>
      <c r="AG420" s="11" t="n">
        <v>0</v>
      </c>
      <c r="AH420" s="11" t="n">
        <v>0</v>
      </c>
      <c r="AI420" s="11" t="n">
        <v>0</v>
      </c>
      <c r="AJ420" s="11" t="n">
        <v>0</v>
      </c>
      <c r="AK420" s="11" t="n">
        <v>0</v>
      </c>
      <c r="AL420" s="15" t="n">
        <v>2.03</v>
      </c>
      <c r="AM420" s="11" t="n">
        <v>0</v>
      </c>
      <c r="AN420" s="11" t="n">
        <v>0</v>
      </c>
      <c r="AO420" s="11" t="n">
        <v>0</v>
      </c>
      <c r="AP420" s="11" t="n">
        <v>0</v>
      </c>
      <c r="AQ420" s="11" t="n">
        <v>0</v>
      </c>
    </row>
    <row r="421" customFormat="false" ht="16" hidden="false" customHeight="false" outlineLevel="0" collapsed="false">
      <c r="A421" s="11" t="s">
        <v>233</v>
      </c>
      <c r="B421" s="11"/>
      <c r="C421" s="11" t="n">
        <f aca="false">AL421&lt;0.5</f>
        <v>1</v>
      </c>
      <c r="D421" s="12" t="n">
        <f aca="false">COUNTIFS(S:S,S421,C:C,1)&gt;0</f>
        <v>1</v>
      </c>
      <c r="E421" s="12" t="n">
        <f aca="false">IFERROR(INDEX(LOHHLA!H:H,MATCH($S421,LOHHLA!$B:$B,0)),"na")</f>
        <v>1</v>
      </c>
      <c r="F421" s="12" t="n">
        <f aca="false">AND(D421&lt;&gt;E421,E421&lt;&gt;"na")</f>
        <v>0</v>
      </c>
      <c r="G421" s="12"/>
      <c r="H421" s="12"/>
      <c r="I421" s="13" t="str">
        <f aca="false">IFERROR(INDEX(LOHHLA!E:E,MATCH($S421,LOHHLA!$B:$B,0)),"na")</f>
        <v>          (0.20)</v>
      </c>
      <c r="J421" s="13" t="str">
        <f aca="false">IFERROR(INDEX(LOHHLA!F:F,MATCH($S421,LOHHLA!$B:$B,0)),"na")</f>
        <v>          (0.63)</v>
      </c>
      <c r="K421" s="14" t="n">
        <f aca="false">INDEX(HMFPurity!B:B,MATCH(A421,HMFPurity!A:A,0))</f>
        <v>0.61</v>
      </c>
      <c r="L421" s="15" t="n">
        <f aca="false">INDEX(HMFPurity!F:F,MATCH(A421,HMFPurity!A:A,0))</f>
        <v>3.104</v>
      </c>
      <c r="M421" s="15" t="n">
        <f aca="false">IFERROR(INDEX(LOHHLA!I:I,MATCH($S421,LOHHLA!$B:$B,0)),"na")</f>
        <v>3.025711679</v>
      </c>
      <c r="N421" s="14" t="n">
        <f aca="false">IFERROR(INDEX(LOHHLA!J:J,MATCH($S421,LOHHLA!$B:$B,0)),"na")</f>
        <v>0.58</v>
      </c>
      <c r="O421" s="16" t="n">
        <f aca="false">COUNTIFS(A:A,A421,W:W,0)</f>
        <v>0</v>
      </c>
      <c r="P421" s="16" t="str">
        <f aca="false">INDEX(LilacQC!D:D,MATCH(A421,LilacQC!C:C,0))</f>
        <v>PASS</v>
      </c>
      <c r="Q421" s="16"/>
      <c r="R421" s="16"/>
      <c r="S421" s="17" t="str">
        <f aca="false">A421&amp;MID(X421,1,1)</f>
        <v>CRUK0070_SU_T1-R1C</v>
      </c>
      <c r="T421" s="17" t="str">
        <f aca="false">IFERROR(IF(RIGHT(X421,1)="1",INDEX(LOHHLA!C:C,MATCH(S421,LOHHLA!B:B,0)),INDEX(LOHHLA!D:D,MATCH(S421,LOHHLA!B:B,0))),"HOM")</f>
        <v>hla_c_16_01_01</v>
      </c>
      <c r="U421" s="17" t="str">
        <f aca="false">IF(T421="HOM","HOM",UPPER(MID(T421,5,1))&amp;"*"&amp;MID(T421,7,2)&amp;":"&amp;MID(T421,10,2))</f>
        <v>C*16:01</v>
      </c>
      <c r="V421" s="17" t="s">
        <v>53</v>
      </c>
      <c r="W421" s="17" t="n">
        <f aca="false">U421=V421</f>
        <v>1</v>
      </c>
      <c r="X421" s="16" t="s">
        <v>54</v>
      </c>
      <c r="Y421" s="11" t="s">
        <v>53</v>
      </c>
      <c r="Z421" s="11" t="n">
        <v>2952</v>
      </c>
      <c r="AA421" s="11" t="n">
        <v>1052</v>
      </c>
      <c r="AB421" s="11" t="n">
        <v>1900</v>
      </c>
      <c r="AC421" s="11" t="n">
        <v>0</v>
      </c>
      <c r="AD421" s="11" t="n">
        <v>1310</v>
      </c>
      <c r="AE421" s="11" t="n">
        <v>234</v>
      </c>
      <c r="AF421" s="11" t="n">
        <v>1076</v>
      </c>
      <c r="AG421" s="11" t="n">
        <v>0</v>
      </c>
      <c r="AH421" s="11" t="n">
        <v>0</v>
      </c>
      <c r="AI421" s="11" t="n">
        <v>0</v>
      </c>
      <c r="AJ421" s="11" t="n">
        <v>0</v>
      </c>
      <c r="AK421" s="11" t="n">
        <v>0</v>
      </c>
      <c r="AL421" s="15" t="n">
        <v>0.01</v>
      </c>
      <c r="AM421" s="11" t="n">
        <v>0</v>
      </c>
      <c r="AN421" s="11" t="n">
        <v>0</v>
      </c>
      <c r="AO421" s="11" t="n">
        <v>0</v>
      </c>
      <c r="AP421" s="11" t="n">
        <v>0</v>
      </c>
      <c r="AQ421" s="11" t="n">
        <v>0</v>
      </c>
    </row>
    <row r="422" customFormat="false" ht="16" hidden="false" customHeight="false" outlineLevel="0" collapsed="false">
      <c r="A422" s="11" t="s">
        <v>234</v>
      </c>
      <c r="B422" s="11"/>
      <c r="C422" s="11" t="n">
        <f aca="false">AL422&lt;0.5</f>
        <v>0</v>
      </c>
      <c r="D422" s="12" t="n">
        <f aca="false">COUNTIFS(S:S,S422,C:C,1)&gt;0</f>
        <v>0</v>
      </c>
      <c r="E422" s="12" t="str">
        <f aca="false">IFERROR(INDEX(LOHHLA!H:H,MATCH($S422,LOHHLA!$B:$B,0)),"na")</f>
        <v>na</v>
      </c>
      <c r="F422" s="12" t="n">
        <f aca="false">AND(D422&lt;&gt;E422,E422&lt;&gt;"na")</f>
        <v>0</v>
      </c>
      <c r="G422" s="12"/>
      <c r="H422" s="12"/>
      <c r="I422" s="13" t="str">
        <f aca="false">IFERROR(INDEX(LOHHLA!E:E,MATCH($S422,LOHHLA!$B:$B,0)),"na")</f>
        <v>na</v>
      </c>
      <c r="J422" s="13" t="str">
        <f aca="false">IFERROR(INDEX(LOHHLA!F:F,MATCH($S422,LOHHLA!$B:$B,0)),"na")</f>
        <v>na</v>
      </c>
      <c r="K422" s="14" t="n">
        <f aca="false">INDEX(HMFPurity!B:B,MATCH(A422,HMFPurity!A:A,0))</f>
        <v>0.55</v>
      </c>
      <c r="L422" s="15" t="n">
        <f aca="false">INDEX(HMFPurity!F:F,MATCH(A422,HMFPurity!A:A,0))</f>
        <v>2.94</v>
      </c>
      <c r="M422" s="15" t="str">
        <f aca="false">IFERROR(INDEX(LOHHLA!I:I,MATCH($S422,LOHHLA!$B:$B,0)),"na")</f>
        <v>na</v>
      </c>
      <c r="N422" s="14" t="str">
        <f aca="false">IFERROR(INDEX(LOHHLA!J:J,MATCH($S422,LOHHLA!$B:$B,0)),"na")</f>
        <v>na</v>
      </c>
      <c r="O422" s="16" t="n">
        <f aca="false">COUNTIFS(A:A,A422,W:W,0)</f>
        <v>2</v>
      </c>
      <c r="P422" s="16" t="str">
        <f aca="false">INDEX(LilacQC!D:D,MATCH(A422,LilacQC!C:C,0))</f>
        <v>WARN_UNMATCHED_HAPLOTYPE</v>
      </c>
      <c r="Q422" s="16" t="s">
        <v>148</v>
      </c>
      <c r="R422" s="16" t="s">
        <v>149</v>
      </c>
      <c r="S422" s="17" t="str">
        <f aca="false">A422&amp;MID(X422,1,1)</f>
        <v>CRUK0071_SU_T1-R1A</v>
      </c>
      <c r="T422" s="17" t="str">
        <f aca="false">IFERROR(IF(RIGHT(X422,1)="1",INDEX(LOHHLA!C:C,MATCH(S422,LOHHLA!B:B,0)),INDEX(LOHHLA!D:D,MATCH(S422,LOHHLA!B:B,0))),"HOM")</f>
        <v>HOM</v>
      </c>
      <c r="U422" s="17" t="str">
        <f aca="false">IF(T422="HOM","HOM",UPPER(MID(T422,5,1))&amp;"*"&amp;MID(T422,7,2)&amp;":"&amp;MID(T422,10,2))</f>
        <v>HOM</v>
      </c>
      <c r="V422" s="17" t="s">
        <v>56</v>
      </c>
      <c r="W422" s="17" t="n">
        <f aca="false">U422=V422</f>
        <v>0</v>
      </c>
      <c r="X422" s="16" t="s">
        <v>45</v>
      </c>
      <c r="Y422" s="11" t="s">
        <v>56</v>
      </c>
      <c r="Z422" s="11" t="n">
        <v>2832</v>
      </c>
      <c r="AA422" s="11" t="n">
        <v>1994</v>
      </c>
      <c r="AB422" s="11" t="n">
        <v>838</v>
      </c>
      <c r="AC422" s="11" t="n">
        <v>0</v>
      </c>
      <c r="AD422" s="11" t="n">
        <v>4410</v>
      </c>
      <c r="AE422" s="11" t="n">
        <v>3002</v>
      </c>
      <c r="AF422" s="11" t="n">
        <v>1408</v>
      </c>
      <c r="AG422" s="11" t="n">
        <v>0</v>
      </c>
      <c r="AH422" s="11" t="n">
        <v>0</v>
      </c>
      <c r="AI422" s="11" t="n">
        <v>0</v>
      </c>
      <c r="AJ422" s="11" t="n">
        <v>0</v>
      </c>
      <c r="AK422" s="11" t="n">
        <v>0</v>
      </c>
      <c r="AL422" s="15" t="n">
        <v>0.85</v>
      </c>
      <c r="AM422" s="11" t="n">
        <v>0</v>
      </c>
      <c r="AN422" s="11" t="n">
        <v>0</v>
      </c>
      <c r="AO422" s="11" t="n">
        <v>0</v>
      </c>
      <c r="AP422" s="11" t="n">
        <v>0</v>
      </c>
      <c r="AQ422" s="11" t="n">
        <v>0</v>
      </c>
    </row>
    <row r="423" customFormat="false" ht="16" hidden="false" customHeight="false" outlineLevel="0" collapsed="false">
      <c r="A423" s="11" t="s">
        <v>234</v>
      </c>
      <c r="B423" s="11"/>
      <c r="C423" s="11" t="n">
        <f aca="false">AL423&lt;0.5</f>
        <v>0</v>
      </c>
      <c r="D423" s="12" t="n">
        <f aca="false">COUNTIFS(S:S,S423,C:C,1)&gt;0</f>
        <v>0</v>
      </c>
      <c r="E423" s="12" t="str">
        <f aca="false">IFERROR(INDEX(LOHHLA!H:H,MATCH($S423,LOHHLA!$B:$B,0)),"na")</f>
        <v>na</v>
      </c>
      <c r="F423" s="12" t="n">
        <f aca="false">AND(D423&lt;&gt;E423,E423&lt;&gt;"na")</f>
        <v>0</v>
      </c>
      <c r="G423" s="12"/>
      <c r="H423" s="12"/>
      <c r="I423" s="13" t="str">
        <f aca="false">IFERROR(INDEX(LOHHLA!E:E,MATCH($S423,LOHHLA!$B:$B,0)),"na")</f>
        <v>na</v>
      </c>
      <c r="J423" s="13" t="str">
        <f aca="false">IFERROR(INDEX(LOHHLA!F:F,MATCH($S423,LOHHLA!$B:$B,0)),"na")</f>
        <v>na</v>
      </c>
      <c r="K423" s="14" t="n">
        <f aca="false">INDEX(HMFPurity!B:B,MATCH(A423,HMFPurity!A:A,0))</f>
        <v>0.55</v>
      </c>
      <c r="L423" s="15" t="n">
        <f aca="false">INDEX(HMFPurity!F:F,MATCH(A423,HMFPurity!A:A,0))</f>
        <v>2.94</v>
      </c>
      <c r="M423" s="15" t="str">
        <f aca="false">IFERROR(INDEX(LOHHLA!I:I,MATCH($S423,LOHHLA!$B:$B,0)),"na")</f>
        <v>na</v>
      </c>
      <c r="N423" s="14" t="str">
        <f aca="false">IFERROR(INDEX(LOHHLA!J:J,MATCH($S423,LOHHLA!$B:$B,0)),"na")</f>
        <v>na</v>
      </c>
      <c r="O423" s="16" t="n">
        <f aca="false">COUNTIFS(A:A,A423,W:W,0)</f>
        <v>2</v>
      </c>
      <c r="P423" s="16" t="str">
        <f aca="false">INDEX(LilacQC!D:D,MATCH(A423,LilacQC!C:C,0))</f>
        <v>WARN_UNMATCHED_HAPLOTYPE</v>
      </c>
      <c r="Q423" s="16" t="s">
        <v>148</v>
      </c>
      <c r="R423" s="16" t="s">
        <v>149</v>
      </c>
      <c r="S423" s="17" t="str">
        <f aca="false">A423&amp;MID(X423,1,1)</f>
        <v>CRUK0071_SU_T1-R1A</v>
      </c>
      <c r="T423" s="17" t="str">
        <f aca="false">IFERROR(IF(RIGHT(X423,1)="1",INDEX(LOHHLA!C:C,MATCH(S423,LOHHLA!B:B,0)),INDEX(LOHHLA!D:D,MATCH(S423,LOHHLA!B:B,0))),"HOM")</f>
        <v>HOM</v>
      </c>
      <c r="U423" s="17" t="str">
        <f aca="false">IF(T423="HOM","HOM",UPPER(MID(T423,5,1))&amp;"*"&amp;MID(T423,7,2)&amp;":"&amp;MID(T423,10,2))</f>
        <v>HOM</v>
      </c>
      <c r="V423" s="17" t="s">
        <v>86</v>
      </c>
      <c r="W423" s="17" t="n">
        <f aca="false">U423=V423</f>
        <v>0</v>
      </c>
      <c r="X423" s="16" t="s">
        <v>47</v>
      </c>
      <c r="Y423" s="11" t="s">
        <v>86</v>
      </c>
      <c r="Z423" s="11" t="n">
        <v>1037</v>
      </c>
      <c r="AA423" s="11" t="n">
        <v>176</v>
      </c>
      <c r="AB423" s="11" t="n">
        <v>861</v>
      </c>
      <c r="AC423" s="11" t="n">
        <v>0</v>
      </c>
      <c r="AD423" s="11" t="n">
        <v>1708</v>
      </c>
      <c r="AE423" s="11" t="n">
        <v>266</v>
      </c>
      <c r="AF423" s="11" t="n">
        <v>1442</v>
      </c>
      <c r="AG423" s="11" t="n">
        <v>0</v>
      </c>
      <c r="AH423" s="11" t="n">
        <v>0</v>
      </c>
      <c r="AI423" s="11" t="n">
        <v>0</v>
      </c>
      <c r="AJ423" s="11" t="n">
        <v>0</v>
      </c>
      <c r="AK423" s="11" t="n">
        <v>0</v>
      </c>
      <c r="AL423" s="15" t="n">
        <v>2.72</v>
      </c>
      <c r="AM423" s="11" t="n">
        <v>0</v>
      </c>
      <c r="AN423" s="11" t="n">
        <v>0</v>
      </c>
      <c r="AO423" s="11" t="n">
        <v>0</v>
      </c>
      <c r="AP423" s="11" t="n">
        <v>0</v>
      </c>
      <c r="AQ423" s="11" t="n">
        <v>0</v>
      </c>
    </row>
    <row r="424" customFormat="false" ht="16" hidden="false" customHeight="false" outlineLevel="0" collapsed="false">
      <c r="A424" s="11" t="s">
        <v>234</v>
      </c>
      <c r="B424" s="11"/>
      <c r="C424" s="11" t="n">
        <f aca="false">AL424&lt;0.5</f>
        <v>0</v>
      </c>
      <c r="D424" s="12" t="n">
        <f aca="false">COUNTIFS(S:S,S424,C:C,1)&gt;0</f>
        <v>0</v>
      </c>
      <c r="E424" s="12" t="n">
        <f aca="false">IFERROR(INDEX(LOHHLA!H:H,MATCH($S424,LOHHLA!$B:$B,0)),"na")</f>
        <v>0</v>
      </c>
      <c r="F424" s="12" t="n">
        <f aca="false">AND(D424&lt;&gt;E424,E424&lt;&gt;"na")</f>
        <v>0</v>
      </c>
      <c r="G424" s="12"/>
      <c r="H424" s="12"/>
      <c r="I424" s="13" t="str">
        <f aca="false">IFERROR(INDEX(LOHHLA!E:E,MATCH($S424,LOHHLA!$B:$B,0)),"na")</f>
        <v>            3.27</v>
      </c>
      <c r="J424" s="13" t="str">
        <f aca="false">IFERROR(INDEX(LOHHLA!F:F,MATCH($S424,LOHHLA!$B:$B,0)),"na")</f>
        <v>            0.89</v>
      </c>
      <c r="K424" s="14" t="n">
        <f aca="false">INDEX(HMFPurity!B:B,MATCH(A424,HMFPurity!A:A,0))</f>
        <v>0.55</v>
      </c>
      <c r="L424" s="15" t="n">
        <f aca="false">INDEX(HMFPurity!F:F,MATCH(A424,HMFPurity!A:A,0))</f>
        <v>2.94</v>
      </c>
      <c r="M424" s="15" t="n">
        <f aca="false">IFERROR(INDEX(LOHHLA!I:I,MATCH($S424,LOHHLA!$B:$B,0)),"na")</f>
        <v>2.836502446</v>
      </c>
      <c r="N424" s="14" t="n">
        <f aca="false">IFERROR(INDEX(LOHHLA!J:J,MATCH($S424,LOHHLA!$B:$B,0)),"na")</f>
        <v>0.52</v>
      </c>
      <c r="O424" s="16" t="n">
        <f aca="false">COUNTIFS(A:A,A424,W:W,0)</f>
        <v>2</v>
      </c>
      <c r="P424" s="16" t="str">
        <f aca="false">INDEX(LilacQC!D:D,MATCH(A424,LilacQC!C:C,0))</f>
        <v>WARN_UNMATCHED_HAPLOTYPE</v>
      </c>
      <c r="Q424" s="16"/>
      <c r="R424" s="16"/>
      <c r="S424" s="17" t="str">
        <f aca="false">A424&amp;MID(X424,1,1)</f>
        <v>CRUK0071_SU_T1-R1B</v>
      </c>
      <c r="T424" s="17" t="str">
        <f aca="false">IFERROR(IF(RIGHT(X424,1)="1",INDEX(LOHHLA!C:C,MATCH(S424,LOHHLA!B:B,0)),INDEX(LOHHLA!D:D,MATCH(S424,LOHHLA!B:B,0))),"HOM")</f>
        <v>hla_b_40_01_02</v>
      </c>
      <c r="U424" s="17" t="str">
        <f aca="false">IF(T424="HOM","HOM",UPPER(MID(T424,5,1))&amp;"*"&amp;MID(T424,7,2)&amp;":"&amp;MID(T424,10,2))</f>
        <v>B*40:01</v>
      </c>
      <c r="V424" s="17" t="s">
        <v>91</v>
      </c>
      <c r="W424" s="17" t="n">
        <f aca="false">U424=V424</f>
        <v>1</v>
      </c>
      <c r="X424" s="16" t="s">
        <v>49</v>
      </c>
      <c r="Y424" s="11" t="s">
        <v>91</v>
      </c>
      <c r="Z424" s="11" t="n">
        <v>1913</v>
      </c>
      <c r="AA424" s="11" t="n">
        <v>742</v>
      </c>
      <c r="AB424" s="11" t="n">
        <v>1171</v>
      </c>
      <c r="AC424" s="11" t="n">
        <v>0</v>
      </c>
      <c r="AD424" s="11" t="n">
        <v>3278</v>
      </c>
      <c r="AE424" s="11" t="n">
        <v>1597</v>
      </c>
      <c r="AF424" s="11" t="n">
        <v>1681</v>
      </c>
      <c r="AG424" s="11" t="n">
        <v>0</v>
      </c>
      <c r="AH424" s="11" t="n">
        <v>0</v>
      </c>
      <c r="AI424" s="11" t="n">
        <v>0</v>
      </c>
      <c r="AJ424" s="11" t="n">
        <v>0</v>
      </c>
      <c r="AK424" s="11" t="n">
        <v>0</v>
      </c>
      <c r="AL424" s="15" t="n">
        <v>2.72</v>
      </c>
      <c r="AM424" s="11" t="n">
        <v>0</v>
      </c>
      <c r="AN424" s="11" t="n">
        <v>0</v>
      </c>
      <c r="AO424" s="11" t="n">
        <v>0</v>
      </c>
      <c r="AP424" s="11" t="n">
        <v>0</v>
      </c>
      <c r="AQ424" s="11" t="n">
        <v>0</v>
      </c>
    </row>
    <row r="425" customFormat="false" ht="16" hidden="false" customHeight="false" outlineLevel="0" collapsed="false">
      <c r="A425" s="11" t="s">
        <v>234</v>
      </c>
      <c r="B425" s="11"/>
      <c r="C425" s="11" t="n">
        <f aca="false">AL425&lt;0.5</f>
        <v>0</v>
      </c>
      <c r="D425" s="12" t="n">
        <f aca="false">COUNTIFS(S:S,S425,C:C,1)&gt;0</f>
        <v>0</v>
      </c>
      <c r="E425" s="12" t="n">
        <f aca="false">IFERROR(INDEX(LOHHLA!H:H,MATCH($S425,LOHHLA!$B:$B,0)),"na")</f>
        <v>0</v>
      </c>
      <c r="F425" s="12" t="n">
        <f aca="false">AND(D425&lt;&gt;E425,E425&lt;&gt;"na")</f>
        <v>0</v>
      </c>
      <c r="G425" s="12"/>
      <c r="H425" s="12"/>
      <c r="I425" s="13" t="str">
        <f aca="false">IFERROR(INDEX(LOHHLA!E:E,MATCH($S425,LOHHLA!$B:$B,0)),"na")</f>
        <v>            3.27</v>
      </c>
      <c r="J425" s="13" t="str">
        <f aca="false">IFERROR(INDEX(LOHHLA!F:F,MATCH($S425,LOHHLA!$B:$B,0)),"na")</f>
        <v>            0.89</v>
      </c>
      <c r="K425" s="14" t="n">
        <f aca="false">INDEX(HMFPurity!B:B,MATCH(A425,HMFPurity!A:A,0))</f>
        <v>0.55</v>
      </c>
      <c r="L425" s="15" t="n">
        <f aca="false">INDEX(HMFPurity!F:F,MATCH(A425,HMFPurity!A:A,0))</f>
        <v>2.94</v>
      </c>
      <c r="M425" s="15" t="n">
        <f aca="false">IFERROR(INDEX(LOHHLA!I:I,MATCH($S425,LOHHLA!$B:$B,0)),"na")</f>
        <v>2.836502446</v>
      </c>
      <c r="N425" s="14" t="n">
        <f aca="false">IFERROR(INDEX(LOHHLA!J:J,MATCH($S425,LOHHLA!$B:$B,0)),"na")</f>
        <v>0.52</v>
      </c>
      <c r="O425" s="16" t="n">
        <f aca="false">COUNTIFS(A:A,A425,W:W,0)</f>
        <v>2</v>
      </c>
      <c r="P425" s="16" t="str">
        <f aca="false">INDEX(LilacQC!D:D,MATCH(A425,LilacQC!C:C,0))</f>
        <v>WARN_UNMATCHED_HAPLOTYPE</v>
      </c>
      <c r="Q425" s="16"/>
      <c r="R425" s="16"/>
      <c r="S425" s="17" t="str">
        <f aca="false">A425&amp;MID(X425,1,1)</f>
        <v>CRUK0071_SU_T1-R1B</v>
      </c>
      <c r="T425" s="17" t="str">
        <f aca="false">IFERROR(IF(RIGHT(X425,1)="1",INDEX(LOHHLA!C:C,MATCH(S425,LOHHLA!B:B,0)),INDEX(LOHHLA!D:D,MATCH(S425,LOHHLA!B:B,0))),"HOM")</f>
        <v>hla_b_44_02_01_01</v>
      </c>
      <c r="U425" s="17" t="str">
        <f aca="false">IF(T425="HOM","HOM",UPPER(MID(T425,5,1))&amp;"*"&amp;MID(T425,7,2)&amp;":"&amp;MID(T425,10,2))</f>
        <v>B*44:02</v>
      </c>
      <c r="V425" s="17" t="s">
        <v>92</v>
      </c>
      <c r="W425" s="17" t="n">
        <f aca="false">U425=V425</f>
        <v>1</v>
      </c>
      <c r="X425" s="16" t="s">
        <v>51</v>
      </c>
      <c r="Y425" s="11" t="s">
        <v>92</v>
      </c>
      <c r="Z425" s="11" t="n">
        <v>1812</v>
      </c>
      <c r="AA425" s="11" t="n">
        <v>648</v>
      </c>
      <c r="AB425" s="11" t="n">
        <v>1164</v>
      </c>
      <c r="AC425" s="11" t="n">
        <v>0</v>
      </c>
      <c r="AD425" s="11" t="n">
        <v>2398</v>
      </c>
      <c r="AE425" s="11" t="n">
        <v>737</v>
      </c>
      <c r="AF425" s="11" t="n">
        <v>1661</v>
      </c>
      <c r="AG425" s="11" t="n">
        <v>0</v>
      </c>
      <c r="AH425" s="11" t="n">
        <v>0</v>
      </c>
      <c r="AI425" s="11" t="n">
        <v>0</v>
      </c>
      <c r="AJ425" s="11" t="n">
        <v>0</v>
      </c>
      <c r="AK425" s="11" t="n">
        <v>0</v>
      </c>
      <c r="AL425" s="15" t="n">
        <v>0.85</v>
      </c>
      <c r="AM425" s="11" t="n">
        <v>0</v>
      </c>
      <c r="AN425" s="11" t="n">
        <v>0</v>
      </c>
      <c r="AO425" s="11" t="n">
        <v>0</v>
      </c>
      <c r="AP425" s="11" t="n">
        <v>0</v>
      </c>
      <c r="AQ425" s="11" t="n">
        <v>0</v>
      </c>
    </row>
    <row r="426" customFormat="false" ht="16" hidden="false" customHeight="false" outlineLevel="0" collapsed="false">
      <c r="A426" s="11" t="s">
        <v>234</v>
      </c>
      <c r="B426" s="11"/>
      <c r="C426" s="11" t="n">
        <f aca="false">AL426&lt;0.5</f>
        <v>0</v>
      </c>
      <c r="D426" s="12" t="n">
        <f aca="false">COUNTIFS(S:S,S426,C:C,1)&gt;0</f>
        <v>0</v>
      </c>
      <c r="E426" s="12" t="n">
        <f aca="false">IFERROR(INDEX(LOHHLA!H:H,MATCH($S426,LOHHLA!$B:$B,0)),"na")</f>
        <v>0</v>
      </c>
      <c r="F426" s="12" t="n">
        <f aca="false">AND(D426&lt;&gt;E426,E426&lt;&gt;"na")</f>
        <v>0</v>
      </c>
      <c r="G426" s="12"/>
      <c r="H426" s="12"/>
      <c r="I426" s="13" t="str">
        <f aca="false">IFERROR(INDEX(LOHHLA!E:E,MATCH($S426,LOHHLA!$B:$B,0)),"na")</f>
        <v>            3.43</v>
      </c>
      <c r="J426" s="13" t="str">
        <f aca="false">IFERROR(INDEX(LOHHLA!F:F,MATCH($S426,LOHHLA!$B:$B,0)),"na")</f>
        <v>            1.05</v>
      </c>
      <c r="K426" s="14" t="n">
        <f aca="false">INDEX(HMFPurity!B:B,MATCH(A426,HMFPurity!A:A,0))</f>
        <v>0.55</v>
      </c>
      <c r="L426" s="15" t="n">
        <f aca="false">INDEX(HMFPurity!F:F,MATCH(A426,HMFPurity!A:A,0))</f>
        <v>2.94</v>
      </c>
      <c r="M426" s="15" t="n">
        <f aca="false">IFERROR(INDEX(LOHHLA!I:I,MATCH($S426,LOHHLA!$B:$B,0)),"na")</f>
        <v>2.836502446</v>
      </c>
      <c r="N426" s="14" t="n">
        <f aca="false">IFERROR(INDEX(LOHHLA!J:J,MATCH($S426,LOHHLA!$B:$B,0)),"na")</f>
        <v>0.52</v>
      </c>
      <c r="O426" s="16" t="n">
        <f aca="false">COUNTIFS(A:A,A426,W:W,0)</f>
        <v>2</v>
      </c>
      <c r="P426" s="16" t="str">
        <f aca="false">INDEX(LilacQC!D:D,MATCH(A426,LilacQC!C:C,0))</f>
        <v>WARN_UNMATCHED_HAPLOTYPE</v>
      </c>
      <c r="Q426" s="16"/>
      <c r="R426" s="16"/>
      <c r="S426" s="17" t="str">
        <f aca="false">A426&amp;MID(X426,1,1)</f>
        <v>CRUK0071_SU_T1-R1C</v>
      </c>
      <c r="T426" s="17" t="str">
        <f aca="false">IFERROR(IF(RIGHT(X426,1)="1",INDEX(LOHHLA!C:C,MATCH(S426,LOHHLA!B:B,0)),INDEX(LOHHLA!D:D,MATCH(S426,LOHHLA!B:B,0))),"HOM")</f>
        <v>hla_c_03_04_01_01</v>
      </c>
      <c r="U426" s="17" t="str">
        <f aca="false">IF(T426="HOM","HOM",UPPER(MID(T426,5,1))&amp;"*"&amp;MID(T426,7,2)&amp;":"&amp;MID(T426,10,2))</f>
        <v>C*03:04</v>
      </c>
      <c r="V426" s="17" t="s">
        <v>93</v>
      </c>
      <c r="W426" s="17" t="n">
        <f aca="false">U426=V426</f>
        <v>1</v>
      </c>
      <c r="X426" s="16" t="s">
        <v>52</v>
      </c>
      <c r="Y426" s="11" t="s">
        <v>93</v>
      </c>
      <c r="Z426" s="11" t="n">
        <v>1641</v>
      </c>
      <c r="AA426" s="11" t="n">
        <v>634</v>
      </c>
      <c r="AB426" s="11" t="n">
        <v>1007</v>
      </c>
      <c r="AC426" s="11" t="n">
        <v>0</v>
      </c>
      <c r="AD426" s="11" t="n">
        <v>3064</v>
      </c>
      <c r="AE426" s="11" t="n">
        <v>1392</v>
      </c>
      <c r="AF426" s="11" t="n">
        <v>1672</v>
      </c>
      <c r="AG426" s="11" t="n">
        <v>0</v>
      </c>
      <c r="AH426" s="11" t="n">
        <v>0</v>
      </c>
      <c r="AI426" s="11" t="n">
        <v>0</v>
      </c>
      <c r="AJ426" s="11" t="n">
        <v>0</v>
      </c>
      <c r="AK426" s="11" t="n">
        <v>0</v>
      </c>
      <c r="AL426" s="15" t="n">
        <v>2.72</v>
      </c>
      <c r="AM426" s="11" t="n">
        <v>0</v>
      </c>
      <c r="AN426" s="11" t="n">
        <v>0</v>
      </c>
      <c r="AO426" s="11" t="n">
        <v>0</v>
      </c>
      <c r="AP426" s="11" t="n">
        <v>0</v>
      </c>
      <c r="AQ426" s="11" t="n">
        <v>0</v>
      </c>
    </row>
    <row r="427" customFormat="false" ht="16" hidden="false" customHeight="false" outlineLevel="0" collapsed="false">
      <c r="A427" s="11" t="s">
        <v>234</v>
      </c>
      <c r="B427" s="11"/>
      <c r="C427" s="11" t="n">
        <f aca="false">AL427&lt;0.5</f>
        <v>0</v>
      </c>
      <c r="D427" s="12" t="n">
        <f aca="false">COUNTIFS(S:S,S427,C:C,1)&gt;0</f>
        <v>0</v>
      </c>
      <c r="E427" s="12" t="n">
        <f aca="false">IFERROR(INDEX(LOHHLA!H:H,MATCH($S427,LOHHLA!$B:$B,0)),"na")</f>
        <v>0</v>
      </c>
      <c r="F427" s="12" t="n">
        <f aca="false">AND(D427&lt;&gt;E427,E427&lt;&gt;"na")</f>
        <v>0</v>
      </c>
      <c r="G427" s="12"/>
      <c r="H427" s="12"/>
      <c r="I427" s="13" t="str">
        <f aca="false">IFERROR(INDEX(LOHHLA!E:E,MATCH($S427,LOHHLA!$B:$B,0)),"na")</f>
        <v>            3.43</v>
      </c>
      <c r="J427" s="13" t="str">
        <f aca="false">IFERROR(INDEX(LOHHLA!F:F,MATCH($S427,LOHHLA!$B:$B,0)),"na")</f>
        <v>            1.05</v>
      </c>
      <c r="K427" s="14" t="n">
        <f aca="false">INDEX(HMFPurity!B:B,MATCH(A427,HMFPurity!A:A,0))</f>
        <v>0.55</v>
      </c>
      <c r="L427" s="15" t="n">
        <f aca="false">INDEX(HMFPurity!F:F,MATCH(A427,HMFPurity!A:A,0))</f>
        <v>2.94</v>
      </c>
      <c r="M427" s="15" t="n">
        <f aca="false">IFERROR(INDEX(LOHHLA!I:I,MATCH($S427,LOHHLA!$B:$B,0)),"na")</f>
        <v>2.836502446</v>
      </c>
      <c r="N427" s="14" t="n">
        <f aca="false">IFERROR(INDEX(LOHHLA!J:J,MATCH($S427,LOHHLA!$B:$B,0)),"na")</f>
        <v>0.52</v>
      </c>
      <c r="O427" s="16" t="n">
        <f aca="false">COUNTIFS(A:A,A427,W:W,0)</f>
        <v>2</v>
      </c>
      <c r="P427" s="16" t="str">
        <f aca="false">INDEX(LilacQC!D:D,MATCH(A427,LilacQC!C:C,0))</f>
        <v>WARN_UNMATCHED_HAPLOTYPE</v>
      </c>
      <c r="Q427" s="16"/>
      <c r="R427" s="16"/>
      <c r="S427" s="17" t="str">
        <f aca="false">A427&amp;MID(X427,1,1)</f>
        <v>CRUK0071_SU_T1-R1C</v>
      </c>
      <c r="T427" s="17" t="str">
        <f aca="false">IFERROR(IF(RIGHT(X427,1)="1",INDEX(LOHHLA!C:C,MATCH(S427,LOHHLA!B:B,0)),INDEX(LOHHLA!D:D,MATCH(S427,LOHHLA!B:B,0))),"HOM")</f>
        <v>hla_c_05_01_01_02</v>
      </c>
      <c r="U427" s="17" t="str">
        <f aca="false">IF(T427="HOM","HOM",UPPER(MID(T427,5,1))&amp;"*"&amp;MID(T427,7,2)&amp;":"&amp;MID(T427,10,2))</f>
        <v>C*05:01</v>
      </c>
      <c r="V427" s="17" t="s">
        <v>113</v>
      </c>
      <c r="W427" s="17" t="n">
        <f aca="false">U427=V427</f>
        <v>1</v>
      </c>
      <c r="X427" s="16" t="s">
        <v>54</v>
      </c>
      <c r="Y427" s="11" t="s">
        <v>113</v>
      </c>
      <c r="Z427" s="11" t="n">
        <v>1668</v>
      </c>
      <c r="AA427" s="11" t="n">
        <v>678</v>
      </c>
      <c r="AB427" s="11" t="n">
        <v>990</v>
      </c>
      <c r="AC427" s="11" t="n">
        <v>0</v>
      </c>
      <c r="AD427" s="11" t="n">
        <v>2387</v>
      </c>
      <c r="AE427" s="11" t="n">
        <v>747</v>
      </c>
      <c r="AF427" s="11" t="n">
        <v>1640</v>
      </c>
      <c r="AG427" s="11" t="n">
        <v>0</v>
      </c>
      <c r="AH427" s="11" t="n">
        <v>0</v>
      </c>
      <c r="AI427" s="11" t="n">
        <v>0</v>
      </c>
      <c r="AJ427" s="11" t="n">
        <v>0</v>
      </c>
      <c r="AK427" s="11" t="n">
        <v>0</v>
      </c>
      <c r="AL427" s="15" t="n">
        <v>0.85</v>
      </c>
      <c r="AM427" s="11" t="n">
        <v>0</v>
      </c>
      <c r="AN427" s="11" t="n">
        <v>0</v>
      </c>
      <c r="AO427" s="11" t="n">
        <v>0</v>
      </c>
      <c r="AP427" s="11" t="n">
        <v>0</v>
      </c>
      <c r="AQ427" s="11" t="n">
        <v>0</v>
      </c>
    </row>
    <row r="428" customFormat="false" ht="16" hidden="false" customHeight="false" outlineLevel="0" collapsed="false">
      <c r="A428" s="11" t="s">
        <v>235</v>
      </c>
      <c r="B428" s="11"/>
      <c r="C428" s="11" t="n">
        <f aca="false">AL428&lt;0.5</f>
        <v>0</v>
      </c>
      <c r="D428" s="12" t="n">
        <f aca="false">COUNTIFS(S:S,S428,C:C,1)&gt;0</f>
        <v>0</v>
      </c>
      <c r="E428" s="12" t="n">
        <f aca="false">IFERROR(INDEX(LOHHLA!H:H,MATCH($S428,LOHHLA!$B:$B,0)),"na")</f>
        <v>0</v>
      </c>
      <c r="F428" s="12" t="n">
        <f aca="false">AND(D428&lt;&gt;E428,E428&lt;&gt;"na")</f>
        <v>0</v>
      </c>
      <c r="G428" s="12"/>
      <c r="H428" s="12"/>
      <c r="I428" s="13" t="str">
        <f aca="false">IFERROR(INDEX(LOHHLA!E:E,MATCH($S428,LOHHLA!$B:$B,0)),"na")</f>
        <v>            2.26</v>
      </c>
      <c r="J428" s="13" t="str">
        <f aca="false">IFERROR(INDEX(LOHHLA!F:F,MATCH($S428,LOHHLA!$B:$B,0)),"na")</f>
        <v>            1.75</v>
      </c>
      <c r="K428" s="14" t="n">
        <f aca="false">INDEX(HMFPurity!B:B,MATCH(A428,HMFPurity!A:A,0))</f>
        <v>0.33</v>
      </c>
      <c r="L428" s="15" t="n">
        <f aca="false">INDEX(HMFPurity!F:F,MATCH(A428,HMFPurity!A:A,0))</f>
        <v>3.6375</v>
      </c>
      <c r="M428" s="15" t="n">
        <f aca="false">IFERROR(INDEX(LOHHLA!I:I,MATCH($S428,LOHHLA!$B:$B,0)),"na")</f>
        <v>3.242616075</v>
      </c>
      <c r="N428" s="14" t="n">
        <f aca="false">IFERROR(INDEX(LOHHLA!J:J,MATCH($S428,LOHHLA!$B:$B,0)),"na")</f>
        <v>0.31</v>
      </c>
      <c r="O428" s="16" t="n">
        <f aca="false">COUNTIFS(A:A,A428,W:W,0)</f>
        <v>0</v>
      </c>
      <c r="P428" s="16" t="str">
        <f aca="false">INDEX(LilacQC!D:D,MATCH(A428,LilacQC!C:C,0))</f>
        <v>PASS</v>
      </c>
      <c r="Q428" s="16"/>
      <c r="R428" s="16"/>
      <c r="S428" s="17" t="str">
        <f aca="false">A428&amp;MID(X428,1,1)</f>
        <v>CRUK0072_SU_T1-R1A</v>
      </c>
      <c r="T428" s="17" t="str">
        <f aca="false">IFERROR(IF(RIGHT(X428,1)="1",INDEX(LOHHLA!C:C,MATCH(S428,LOHHLA!B:B,0)),INDEX(LOHHLA!D:D,MATCH(S428,LOHHLA!B:B,0))),"HOM")</f>
        <v>hla_a_02_01_01_01</v>
      </c>
      <c r="U428" s="17" t="str">
        <f aca="false">IF(T428="HOM","HOM",UPPER(MID(T428,5,1))&amp;"*"&amp;MID(T428,7,2)&amp;":"&amp;MID(T428,10,2))</f>
        <v>A*02:01</v>
      </c>
      <c r="V428" s="17" t="s">
        <v>56</v>
      </c>
      <c r="W428" s="17" t="n">
        <f aca="false">U428=V428</f>
        <v>1</v>
      </c>
      <c r="X428" s="16" t="s">
        <v>45</v>
      </c>
      <c r="Y428" s="11" t="s">
        <v>56</v>
      </c>
      <c r="Z428" s="11" t="n">
        <v>586</v>
      </c>
      <c r="AA428" s="11" t="n">
        <v>331</v>
      </c>
      <c r="AB428" s="11" t="n">
        <v>255</v>
      </c>
      <c r="AC428" s="11" t="n">
        <v>0</v>
      </c>
      <c r="AD428" s="11" t="n">
        <v>758</v>
      </c>
      <c r="AE428" s="11" t="n">
        <v>420</v>
      </c>
      <c r="AF428" s="11" t="n">
        <v>338</v>
      </c>
      <c r="AG428" s="11" t="n">
        <v>0</v>
      </c>
      <c r="AH428" s="11" t="n">
        <v>0</v>
      </c>
      <c r="AI428" s="11" t="n">
        <v>0</v>
      </c>
      <c r="AJ428" s="11" t="n">
        <v>0</v>
      </c>
      <c r="AK428" s="11" t="n">
        <v>0</v>
      </c>
      <c r="AL428" s="15" t="n">
        <v>2.33</v>
      </c>
      <c r="AM428" s="11" t="n">
        <v>0</v>
      </c>
      <c r="AN428" s="11" t="n">
        <v>0</v>
      </c>
      <c r="AO428" s="11" t="n">
        <v>0</v>
      </c>
      <c r="AP428" s="11" t="n">
        <v>0</v>
      </c>
      <c r="AQ428" s="11" t="n">
        <v>0</v>
      </c>
    </row>
    <row r="429" customFormat="false" ht="16" hidden="false" customHeight="false" outlineLevel="0" collapsed="false">
      <c r="A429" s="11" t="s">
        <v>235</v>
      </c>
      <c r="B429" s="11"/>
      <c r="C429" s="11" t="n">
        <f aca="false">AL429&lt;0.5</f>
        <v>0</v>
      </c>
      <c r="D429" s="12" t="n">
        <f aca="false">COUNTIFS(S:S,S429,C:C,1)&gt;0</f>
        <v>0</v>
      </c>
      <c r="E429" s="12" t="n">
        <f aca="false">IFERROR(INDEX(LOHHLA!H:H,MATCH($S429,LOHHLA!$B:$B,0)),"na")</f>
        <v>0</v>
      </c>
      <c r="F429" s="12" t="n">
        <f aca="false">AND(D429&lt;&gt;E429,E429&lt;&gt;"na")</f>
        <v>0</v>
      </c>
      <c r="G429" s="12"/>
      <c r="H429" s="12"/>
      <c r="I429" s="13" t="str">
        <f aca="false">IFERROR(INDEX(LOHHLA!E:E,MATCH($S429,LOHHLA!$B:$B,0)),"na")</f>
        <v>            2.26</v>
      </c>
      <c r="J429" s="13" t="str">
        <f aca="false">IFERROR(INDEX(LOHHLA!F:F,MATCH($S429,LOHHLA!$B:$B,0)),"na")</f>
        <v>            1.75</v>
      </c>
      <c r="K429" s="14" t="n">
        <f aca="false">INDEX(HMFPurity!B:B,MATCH(A429,HMFPurity!A:A,0))</f>
        <v>0.33</v>
      </c>
      <c r="L429" s="15" t="n">
        <f aca="false">INDEX(HMFPurity!F:F,MATCH(A429,HMFPurity!A:A,0))</f>
        <v>3.6375</v>
      </c>
      <c r="M429" s="15" t="n">
        <f aca="false">IFERROR(INDEX(LOHHLA!I:I,MATCH($S429,LOHHLA!$B:$B,0)),"na")</f>
        <v>3.242616075</v>
      </c>
      <c r="N429" s="14" t="n">
        <f aca="false">IFERROR(INDEX(LOHHLA!J:J,MATCH($S429,LOHHLA!$B:$B,0)),"na")</f>
        <v>0.31</v>
      </c>
      <c r="O429" s="16" t="n">
        <f aca="false">COUNTIFS(A:A,A429,W:W,0)</f>
        <v>0</v>
      </c>
      <c r="P429" s="16" t="str">
        <f aca="false">INDEX(LilacQC!D:D,MATCH(A429,LilacQC!C:C,0))</f>
        <v>PASS</v>
      </c>
      <c r="Q429" s="16"/>
      <c r="R429" s="16"/>
      <c r="S429" s="17" t="str">
        <f aca="false">A429&amp;MID(X429,1,1)</f>
        <v>CRUK0072_SU_T1-R1A</v>
      </c>
      <c r="T429" s="17" t="str">
        <f aca="false">IFERROR(IF(RIGHT(X429,1)="1",INDEX(LOHHLA!C:C,MATCH(S429,LOHHLA!B:B,0)),INDEX(LOHHLA!D:D,MATCH(S429,LOHHLA!B:B,0))),"HOM")</f>
        <v>hla_a_03_01_01_01</v>
      </c>
      <c r="U429" s="17" t="str">
        <f aca="false">IF(T429="HOM","HOM",UPPER(MID(T429,5,1))&amp;"*"&amp;MID(T429,7,2)&amp;":"&amp;MID(T429,10,2))</f>
        <v>A*03:01</v>
      </c>
      <c r="V429" s="17" t="s">
        <v>86</v>
      </c>
      <c r="W429" s="17" t="n">
        <f aca="false">U429=V429</f>
        <v>1</v>
      </c>
      <c r="X429" s="16" t="s">
        <v>47</v>
      </c>
      <c r="Y429" s="11" t="s">
        <v>86</v>
      </c>
      <c r="Z429" s="11" t="n">
        <v>717</v>
      </c>
      <c r="AA429" s="11" t="n">
        <v>443</v>
      </c>
      <c r="AB429" s="11" t="n">
        <v>274</v>
      </c>
      <c r="AC429" s="11" t="n">
        <v>0</v>
      </c>
      <c r="AD429" s="11" t="n">
        <v>910</v>
      </c>
      <c r="AE429" s="11" t="n">
        <v>547</v>
      </c>
      <c r="AF429" s="11" t="n">
        <v>363</v>
      </c>
      <c r="AG429" s="11" t="n">
        <v>0</v>
      </c>
      <c r="AH429" s="11" t="n">
        <v>0</v>
      </c>
      <c r="AI429" s="11" t="n">
        <v>0</v>
      </c>
      <c r="AJ429" s="11" t="n">
        <v>0</v>
      </c>
      <c r="AK429" s="11" t="n">
        <v>0</v>
      </c>
      <c r="AL429" s="15" t="n">
        <v>1.77</v>
      </c>
      <c r="AM429" s="11" t="n">
        <v>0</v>
      </c>
      <c r="AN429" s="11" t="n">
        <v>0</v>
      </c>
      <c r="AO429" s="11" t="n">
        <v>0</v>
      </c>
      <c r="AP429" s="11" t="n">
        <v>0</v>
      </c>
      <c r="AQ429" s="11" t="n">
        <v>0</v>
      </c>
    </row>
    <row r="430" customFormat="false" ht="16" hidden="false" customHeight="false" outlineLevel="0" collapsed="false">
      <c r="A430" s="11" t="s">
        <v>235</v>
      </c>
      <c r="B430" s="11"/>
      <c r="C430" s="11" t="n">
        <f aca="false">AL430&lt;0.5</f>
        <v>0</v>
      </c>
      <c r="D430" s="12" t="n">
        <f aca="false">COUNTIFS(S:S,S430,C:C,1)&gt;0</f>
        <v>0</v>
      </c>
      <c r="E430" s="12" t="n">
        <f aca="false">IFERROR(INDEX(LOHHLA!H:H,MATCH($S430,LOHHLA!$B:$B,0)),"na")</f>
        <v>0</v>
      </c>
      <c r="F430" s="12" t="n">
        <f aca="false">AND(D430&lt;&gt;E430,E430&lt;&gt;"na")</f>
        <v>0</v>
      </c>
      <c r="G430" s="12"/>
      <c r="H430" s="12"/>
      <c r="I430" s="13" t="str">
        <f aca="false">IFERROR(INDEX(LOHHLA!E:E,MATCH($S430,LOHHLA!$B:$B,0)),"na")</f>
        <v>            1.24</v>
      </c>
      <c r="J430" s="13" t="str">
        <f aca="false">IFERROR(INDEX(LOHHLA!F:F,MATCH($S430,LOHHLA!$B:$B,0)),"na")</f>
        <v>            1.86</v>
      </c>
      <c r="K430" s="14" t="n">
        <f aca="false">INDEX(HMFPurity!B:B,MATCH(A430,HMFPurity!A:A,0))</f>
        <v>0.33</v>
      </c>
      <c r="L430" s="15" t="n">
        <f aca="false">INDEX(HMFPurity!F:F,MATCH(A430,HMFPurity!A:A,0))</f>
        <v>3.6375</v>
      </c>
      <c r="M430" s="15" t="n">
        <f aca="false">IFERROR(INDEX(LOHHLA!I:I,MATCH($S430,LOHHLA!$B:$B,0)),"na")</f>
        <v>3.242616075</v>
      </c>
      <c r="N430" s="14" t="n">
        <f aca="false">IFERROR(INDEX(LOHHLA!J:J,MATCH($S430,LOHHLA!$B:$B,0)),"na")</f>
        <v>0.31</v>
      </c>
      <c r="O430" s="16" t="n">
        <f aca="false">COUNTIFS(A:A,A430,W:W,0)</f>
        <v>0</v>
      </c>
      <c r="P430" s="16" t="str">
        <f aca="false">INDEX(LilacQC!D:D,MATCH(A430,LilacQC!C:C,0))</f>
        <v>PASS</v>
      </c>
      <c r="Q430" s="16"/>
      <c r="R430" s="16"/>
      <c r="S430" s="17" t="str">
        <f aca="false">A430&amp;MID(X430,1,1)</f>
        <v>CRUK0072_SU_T1-R1B</v>
      </c>
      <c r="T430" s="17" t="str">
        <f aca="false">IFERROR(IF(RIGHT(X430,1)="1",INDEX(LOHHLA!C:C,MATCH(S430,LOHHLA!B:B,0)),INDEX(LOHHLA!D:D,MATCH(S430,LOHHLA!B:B,0))),"HOM")</f>
        <v>hla_b_07_02_01</v>
      </c>
      <c r="U430" s="17" t="str">
        <f aca="false">IF(T430="HOM","HOM",UPPER(MID(T430,5,1))&amp;"*"&amp;MID(T430,7,2)&amp;":"&amp;MID(T430,10,2))</f>
        <v>B*07:02</v>
      </c>
      <c r="V430" s="17" t="s">
        <v>63</v>
      </c>
      <c r="W430" s="17" t="n">
        <f aca="false">U430=V430</f>
        <v>1</v>
      </c>
      <c r="X430" s="16" t="s">
        <v>49</v>
      </c>
      <c r="Y430" s="11" t="s">
        <v>63</v>
      </c>
      <c r="Z430" s="11" t="n">
        <v>663</v>
      </c>
      <c r="AA430" s="11" t="n">
        <v>324</v>
      </c>
      <c r="AB430" s="11" t="n">
        <v>339</v>
      </c>
      <c r="AC430" s="11" t="n">
        <v>0</v>
      </c>
      <c r="AD430" s="11" t="n">
        <v>807</v>
      </c>
      <c r="AE430" s="11" t="n">
        <v>403</v>
      </c>
      <c r="AF430" s="11" t="n">
        <v>404</v>
      </c>
      <c r="AG430" s="11" t="n">
        <v>0</v>
      </c>
      <c r="AH430" s="11" t="n">
        <v>0</v>
      </c>
      <c r="AI430" s="11" t="n">
        <v>0</v>
      </c>
      <c r="AJ430" s="11" t="n">
        <v>0</v>
      </c>
      <c r="AK430" s="11" t="n">
        <v>0</v>
      </c>
      <c r="AL430" s="15" t="n">
        <v>2.33</v>
      </c>
      <c r="AM430" s="11" t="n">
        <v>0</v>
      </c>
      <c r="AN430" s="11" t="n">
        <v>0</v>
      </c>
      <c r="AO430" s="11" t="n">
        <v>0</v>
      </c>
      <c r="AP430" s="11" t="n">
        <v>0</v>
      </c>
      <c r="AQ430" s="11" t="n">
        <v>0</v>
      </c>
    </row>
    <row r="431" customFormat="false" ht="16" hidden="false" customHeight="false" outlineLevel="0" collapsed="false">
      <c r="A431" s="11" t="s">
        <v>235</v>
      </c>
      <c r="B431" s="11"/>
      <c r="C431" s="11" t="n">
        <f aca="false">AL431&lt;0.5</f>
        <v>0</v>
      </c>
      <c r="D431" s="12" t="n">
        <f aca="false">COUNTIFS(S:S,S431,C:C,1)&gt;0</f>
        <v>0</v>
      </c>
      <c r="E431" s="12" t="n">
        <f aca="false">IFERROR(INDEX(LOHHLA!H:H,MATCH($S431,LOHHLA!$B:$B,0)),"na")</f>
        <v>0</v>
      </c>
      <c r="F431" s="12" t="n">
        <f aca="false">AND(D431&lt;&gt;E431,E431&lt;&gt;"na")</f>
        <v>0</v>
      </c>
      <c r="G431" s="12"/>
      <c r="H431" s="12"/>
      <c r="I431" s="13" t="str">
        <f aca="false">IFERROR(INDEX(LOHHLA!E:E,MATCH($S431,LOHHLA!$B:$B,0)),"na")</f>
        <v>            1.24</v>
      </c>
      <c r="J431" s="13" t="str">
        <f aca="false">IFERROR(INDEX(LOHHLA!F:F,MATCH($S431,LOHHLA!$B:$B,0)),"na")</f>
        <v>            1.86</v>
      </c>
      <c r="K431" s="14" t="n">
        <f aca="false">INDEX(HMFPurity!B:B,MATCH(A431,HMFPurity!A:A,0))</f>
        <v>0.33</v>
      </c>
      <c r="L431" s="15" t="n">
        <f aca="false">INDEX(HMFPurity!F:F,MATCH(A431,HMFPurity!A:A,0))</f>
        <v>3.6375</v>
      </c>
      <c r="M431" s="15" t="n">
        <f aca="false">IFERROR(INDEX(LOHHLA!I:I,MATCH($S431,LOHHLA!$B:$B,0)),"na")</f>
        <v>3.242616075</v>
      </c>
      <c r="N431" s="14" t="n">
        <f aca="false">IFERROR(INDEX(LOHHLA!J:J,MATCH($S431,LOHHLA!$B:$B,0)),"na")</f>
        <v>0.31</v>
      </c>
      <c r="O431" s="16" t="n">
        <f aca="false">COUNTIFS(A:A,A431,W:W,0)</f>
        <v>0</v>
      </c>
      <c r="P431" s="16" t="str">
        <f aca="false">INDEX(LilacQC!D:D,MATCH(A431,LilacQC!C:C,0))</f>
        <v>PASS</v>
      </c>
      <c r="Q431" s="16"/>
      <c r="R431" s="16"/>
      <c r="S431" s="17" t="str">
        <f aca="false">A431&amp;MID(X431,1,1)</f>
        <v>CRUK0072_SU_T1-R1B</v>
      </c>
      <c r="T431" s="17" t="str">
        <f aca="false">IFERROR(IF(RIGHT(X431,1)="1",INDEX(LOHHLA!C:C,MATCH(S431,LOHHLA!B:B,0)),INDEX(LOHHLA!D:D,MATCH(S431,LOHHLA!B:B,0))),"HOM")</f>
        <v>hla_b_44_02_01_01</v>
      </c>
      <c r="U431" s="17" t="str">
        <f aca="false">IF(T431="HOM","HOM",UPPER(MID(T431,5,1))&amp;"*"&amp;MID(T431,7,2)&amp;":"&amp;MID(T431,10,2))</f>
        <v>B*44:02</v>
      </c>
      <c r="V431" s="17" t="s">
        <v>92</v>
      </c>
      <c r="W431" s="17" t="n">
        <f aca="false">U431=V431</f>
        <v>1</v>
      </c>
      <c r="X431" s="16" t="s">
        <v>51</v>
      </c>
      <c r="Y431" s="11" t="s">
        <v>92</v>
      </c>
      <c r="Z431" s="11" t="n">
        <v>616</v>
      </c>
      <c r="AA431" s="11" t="n">
        <v>280</v>
      </c>
      <c r="AB431" s="11" t="n">
        <v>336</v>
      </c>
      <c r="AC431" s="11" t="n">
        <v>0</v>
      </c>
      <c r="AD431" s="11" t="n">
        <v>715</v>
      </c>
      <c r="AE431" s="11" t="n">
        <v>313</v>
      </c>
      <c r="AF431" s="11" t="n">
        <v>402</v>
      </c>
      <c r="AG431" s="11" t="n">
        <v>0</v>
      </c>
      <c r="AH431" s="11" t="n">
        <v>0</v>
      </c>
      <c r="AI431" s="11" t="n">
        <v>0</v>
      </c>
      <c r="AJ431" s="11" t="n">
        <v>0</v>
      </c>
      <c r="AK431" s="11" t="n">
        <v>0</v>
      </c>
      <c r="AL431" s="15" t="n">
        <v>1.77</v>
      </c>
      <c r="AM431" s="11" t="n">
        <v>0</v>
      </c>
      <c r="AN431" s="11" t="n">
        <v>0</v>
      </c>
      <c r="AO431" s="11" t="n">
        <v>0</v>
      </c>
      <c r="AP431" s="11" t="n">
        <v>0</v>
      </c>
      <c r="AQ431" s="11" t="n">
        <v>0</v>
      </c>
    </row>
    <row r="432" customFormat="false" ht="16" hidden="false" customHeight="false" outlineLevel="0" collapsed="false">
      <c r="A432" s="11" t="s">
        <v>235</v>
      </c>
      <c r="B432" s="11"/>
      <c r="C432" s="11" t="n">
        <f aca="false">AL432&lt;0.5</f>
        <v>0</v>
      </c>
      <c r="D432" s="12" t="n">
        <f aca="false">COUNTIFS(S:S,S432,C:C,1)&gt;0</f>
        <v>0</v>
      </c>
      <c r="E432" s="12" t="n">
        <f aca="false">IFERROR(INDEX(LOHHLA!H:H,MATCH($S432,LOHHLA!$B:$B,0)),"na")</f>
        <v>0</v>
      </c>
      <c r="F432" s="12" t="n">
        <f aca="false">AND(D432&lt;&gt;E432,E432&lt;&gt;"na")</f>
        <v>0</v>
      </c>
      <c r="G432" s="12"/>
      <c r="H432" s="12"/>
      <c r="I432" s="13" t="str">
        <f aca="false">IFERROR(INDEX(LOHHLA!E:E,MATCH($S432,LOHHLA!$B:$B,0)),"na")</f>
        <v>            2.33</v>
      </c>
      <c r="J432" s="13" t="str">
        <f aca="false">IFERROR(INDEX(LOHHLA!F:F,MATCH($S432,LOHHLA!$B:$B,0)),"na")</f>
        <v>            1.13</v>
      </c>
      <c r="K432" s="14" t="n">
        <f aca="false">INDEX(HMFPurity!B:B,MATCH(A432,HMFPurity!A:A,0))</f>
        <v>0.33</v>
      </c>
      <c r="L432" s="15" t="n">
        <f aca="false">INDEX(HMFPurity!F:F,MATCH(A432,HMFPurity!A:A,0))</f>
        <v>3.6375</v>
      </c>
      <c r="M432" s="15" t="n">
        <f aca="false">IFERROR(INDEX(LOHHLA!I:I,MATCH($S432,LOHHLA!$B:$B,0)),"na")</f>
        <v>3.242616075</v>
      </c>
      <c r="N432" s="14" t="n">
        <f aca="false">IFERROR(INDEX(LOHHLA!J:J,MATCH($S432,LOHHLA!$B:$B,0)),"na")</f>
        <v>0.31</v>
      </c>
      <c r="O432" s="16" t="n">
        <f aca="false">COUNTIFS(A:A,A432,W:W,0)</f>
        <v>0</v>
      </c>
      <c r="P432" s="16" t="str">
        <f aca="false">INDEX(LilacQC!D:D,MATCH(A432,LilacQC!C:C,0))</f>
        <v>PASS</v>
      </c>
      <c r="Q432" s="16"/>
      <c r="R432" s="16"/>
      <c r="S432" s="17" t="str">
        <f aca="false">A432&amp;MID(X432,1,1)</f>
        <v>CRUK0072_SU_T1-R1C</v>
      </c>
      <c r="T432" s="17" t="str">
        <f aca="false">IFERROR(IF(RIGHT(X432,1)="1",INDEX(LOHHLA!C:C,MATCH(S432,LOHHLA!B:B,0)),INDEX(LOHHLA!D:D,MATCH(S432,LOHHLA!B:B,0))),"HOM")</f>
        <v>hla_c_05_01_01_02</v>
      </c>
      <c r="U432" s="17" t="str">
        <f aca="false">IF(T432="HOM","HOM",UPPER(MID(T432,5,1))&amp;"*"&amp;MID(T432,7,2)&amp;":"&amp;MID(T432,10,2))</f>
        <v>C*05:01</v>
      </c>
      <c r="V432" s="17" t="s">
        <v>113</v>
      </c>
      <c r="W432" s="17" t="n">
        <f aca="false">U432=V432</f>
        <v>1</v>
      </c>
      <c r="X432" s="16" t="s">
        <v>52</v>
      </c>
      <c r="Y432" s="11" t="s">
        <v>113</v>
      </c>
      <c r="Z432" s="11" t="n">
        <v>565</v>
      </c>
      <c r="AA432" s="11" t="n">
        <v>447</v>
      </c>
      <c r="AB432" s="11" t="n">
        <v>118</v>
      </c>
      <c r="AC432" s="11" t="n">
        <v>0</v>
      </c>
      <c r="AD432" s="11" t="n">
        <v>745</v>
      </c>
      <c r="AE432" s="11" t="n">
        <v>593</v>
      </c>
      <c r="AF432" s="11" t="n">
        <v>152</v>
      </c>
      <c r="AG432" s="11" t="n">
        <v>0</v>
      </c>
      <c r="AH432" s="11" t="n">
        <v>0</v>
      </c>
      <c r="AI432" s="11" t="n">
        <v>0</v>
      </c>
      <c r="AJ432" s="11" t="n">
        <v>0</v>
      </c>
      <c r="AK432" s="11" t="n">
        <v>0</v>
      </c>
      <c r="AL432" s="15" t="n">
        <v>2.33</v>
      </c>
      <c r="AM432" s="11" t="n">
        <v>0</v>
      </c>
      <c r="AN432" s="11" t="n">
        <v>0</v>
      </c>
      <c r="AO432" s="11" t="n">
        <v>0</v>
      </c>
      <c r="AP432" s="11" t="n">
        <v>0</v>
      </c>
      <c r="AQ432" s="11" t="n">
        <v>0</v>
      </c>
    </row>
    <row r="433" customFormat="false" ht="16" hidden="false" customHeight="false" outlineLevel="0" collapsed="false">
      <c r="A433" s="11" t="s">
        <v>235</v>
      </c>
      <c r="B433" s="11"/>
      <c r="C433" s="11" t="n">
        <f aca="false">AL433&lt;0.5</f>
        <v>0</v>
      </c>
      <c r="D433" s="12" t="n">
        <f aca="false">COUNTIFS(S:S,S433,C:C,1)&gt;0</f>
        <v>0</v>
      </c>
      <c r="E433" s="12" t="n">
        <f aca="false">IFERROR(INDEX(LOHHLA!H:H,MATCH($S433,LOHHLA!$B:$B,0)),"na")</f>
        <v>0</v>
      </c>
      <c r="F433" s="12" t="n">
        <f aca="false">AND(D433&lt;&gt;E433,E433&lt;&gt;"na")</f>
        <v>0</v>
      </c>
      <c r="G433" s="12"/>
      <c r="H433" s="12"/>
      <c r="I433" s="13" t="str">
        <f aca="false">IFERROR(INDEX(LOHHLA!E:E,MATCH($S433,LOHHLA!$B:$B,0)),"na")</f>
        <v>            2.33</v>
      </c>
      <c r="J433" s="13" t="str">
        <f aca="false">IFERROR(INDEX(LOHHLA!F:F,MATCH($S433,LOHHLA!$B:$B,0)),"na")</f>
        <v>            1.13</v>
      </c>
      <c r="K433" s="14" t="n">
        <f aca="false">INDEX(HMFPurity!B:B,MATCH(A433,HMFPurity!A:A,0))</f>
        <v>0.33</v>
      </c>
      <c r="L433" s="15" t="n">
        <f aca="false">INDEX(HMFPurity!F:F,MATCH(A433,HMFPurity!A:A,0))</f>
        <v>3.6375</v>
      </c>
      <c r="M433" s="15" t="n">
        <f aca="false">IFERROR(INDEX(LOHHLA!I:I,MATCH($S433,LOHHLA!$B:$B,0)),"na")</f>
        <v>3.242616075</v>
      </c>
      <c r="N433" s="14" t="n">
        <f aca="false">IFERROR(INDEX(LOHHLA!J:J,MATCH($S433,LOHHLA!$B:$B,0)),"na")</f>
        <v>0.31</v>
      </c>
      <c r="O433" s="16" t="n">
        <f aca="false">COUNTIFS(A:A,A433,W:W,0)</f>
        <v>0</v>
      </c>
      <c r="P433" s="16" t="str">
        <f aca="false">INDEX(LilacQC!D:D,MATCH(A433,LilacQC!C:C,0))</f>
        <v>PASS</v>
      </c>
      <c r="Q433" s="16"/>
      <c r="R433" s="16"/>
      <c r="S433" s="17" t="str">
        <f aca="false">A433&amp;MID(X433,1,1)</f>
        <v>CRUK0072_SU_T1-R1C</v>
      </c>
      <c r="T433" s="17" t="str">
        <f aca="false">IFERROR(IF(RIGHT(X433,1)="1",INDEX(LOHHLA!C:C,MATCH(S433,LOHHLA!B:B,0)),INDEX(LOHHLA!D:D,MATCH(S433,LOHHLA!B:B,0))),"HOM")</f>
        <v>hla_c_07_02_01_03</v>
      </c>
      <c r="U433" s="17" t="str">
        <f aca="false">IF(T433="HOM","HOM",UPPER(MID(T433,5,1))&amp;"*"&amp;MID(T433,7,2)&amp;":"&amp;MID(T433,10,2))</f>
        <v>C*07:02</v>
      </c>
      <c r="V433" s="17" t="s">
        <v>66</v>
      </c>
      <c r="W433" s="17" t="n">
        <f aca="false">U433=V433</f>
        <v>1</v>
      </c>
      <c r="X433" s="16" t="s">
        <v>54</v>
      </c>
      <c r="Y433" s="11" t="s">
        <v>66</v>
      </c>
      <c r="Z433" s="11" t="n">
        <v>733</v>
      </c>
      <c r="AA433" s="11" t="n">
        <v>606</v>
      </c>
      <c r="AB433" s="11" t="n">
        <v>127</v>
      </c>
      <c r="AC433" s="11" t="n">
        <v>0</v>
      </c>
      <c r="AD433" s="11" t="n">
        <v>781</v>
      </c>
      <c r="AE433" s="11" t="n">
        <v>622</v>
      </c>
      <c r="AF433" s="11" t="n">
        <v>159</v>
      </c>
      <c r="AG433" s="11" t="n">
        <v>0</v>
      </c>
      <c r="AH433" s="11" t="n">
        <v>0</v>
      </c>
      <c r="AI433" s="11" t="n">
        <v>0</v>
      </c>
      <c r="AJ433" s="11" t="n">
        <v>0</v>
      </c>
      <c r="AK433" s="11" t="n">
        <v>0</v>
      </c>
      <c r="AL433" s="15" t="n">
        <v>1.77</v>
      </c>
      <c r="AM433" s="11" t="n">
        <v>0</v>
      </c>
      <c r="AN433" s="11" t="n">
        <v>0</v>
      </c>
      <c r="AO433" s="11" t="n">
        <v>0</v>
      </c>
      <c r="AP433" s="11" t="n">
        <v>0</v>
      </c>
      <c r="AQ433" s="11" t="n">
        <v>0</v>
      </c>
    </row>
    <row r="434" customFormat="false" ht="16" hidden="false" customHeight="false" outlineLevel="0" collapsed="false">
      <c r="A434" s="11" t="s">
        <v>236</v>
      </c>
      <c r="B434" s="11"/>
      <c r="C434" s="11" t="n">
        <f aca="false">AL434&lt;0.5</f>
        <v>0</v>
      </c>
      <c r="D434" s="12" t="n">
        <f aca="false">COUNTIFS(S:S,S434,C:C,1)&gt;0</f>
        <v>0</v>
      </c>
      <c r="E434" s="12" t="n">
        <f aca="false">IFERROR(INDEX(LOHHLA!H:H,MATCH($S434,LOHHLA!$B:$B,0)),"na")</f>
        <v>0</v>
      </c>
      <c r="F434" s="12" t="n">
        <f aca="false">AND(D434&lt;&gt;E434,E434&lt;&gt;"na")</f>
        <v>0</v>
      </c>
      <c r="G434" s="12"/>
      <c r="H434" s="12"/>
      <c r="I434" s="13" t="str">
        <f aca="false">IFERROR(INDEX(LOHHLA!E:E,MATCH($S434,LOHHLA!$B:$B,0)),"na")</f>
        <v>            1.78</v>
      </c>
      <c r="J434" s="13" t="str">
        <f aca="false">IFERROR(INDEX(LOHHLA!F:F,MATCH($S434,LOHHLA!$B:$B,0)),"na")</f>
        <v>            1.88</v>
      </c>
      <c r="K434" s="14" t="n">
        <f aca="false">INDEX(HMFPurity!B:B,MATCH(A434,HMFPurity!A:A,0))</f>
        <v>0.78</v>
      </c>
      <c r="L434" s="15" t="n">
        <f aca="false">INDEX(HMFPurity!F:F,MATCH(A434,HMFPurity!A:A,0))</f>
        <v>1.4818</v>
      </c>
      <c r="M434" s="15" t="n">
        <f aca="false">IFERROR(INDEX(LOHHLA!I:I,MATCH($S434,LOHHLA!$B:$B,0)),"na")</f>
        <v>3.163895742</v>
      </c>
      <c r="N434" s="14" t="n">
        <f aca="false">IFERROR(INDEX(LOHHLA!J:J,MATCH($S434,LOHHLA!$B:$B,0)),"na")</f>
        <v>0.51</v>
      </c>
      <c r="O434" s="16" t="n">
        <f aca="false">COUNTIFS(A:A,A434,W:W,0)</f>
        <v>0</v>
      </c>
      <c r="P434" s="16" t="str">
        <f aca="false">INDEX(LilacQC!D:D,MATCH(A434,LilacQC!C:C,0))</f>
        <v>PASS</v>
      </c>
      <c r="Q434" s="16"/>
      <c r="R434" s="16"/>
      <c r="S434" s="17" t="str">
        <f aca="false">A434&amp;MID(X434,1,1)</f>
        <v>CRUK0073_SU_T1-R1A</v>
      </c>
      <c r="T434" s="17" t="str">
        <f aca="false">IFERROR(IF(RIGHT(X434,1)="1",INDEX(LOHHLA!C:C,MATCH(S434,LOHHLA!B:B,0)),INDEX(LOHHLA!D:D,MATCH(S434,LOHHLA!B:B,0))),"HOM")</f>
        <v>hla_a_03_01_27</v>
      </c>
      <c r="U434" s="17" t="str">
        <f aca="false">IF(T434="HOM","HOM",UPPER(MID(T434,5,1))&amp;"*"&amp;MID(T434,7,2)&amp;":"&amp;MID(T434,10,2))</f>
        <v>A*03:01</v>
      </c>
      <c r="V434" s="17" t="s">
        <v>86</v>
      </c>
      <c r="W434" s="17" t="n">
        <f aca="false">U434=V434</f>
        <v>1</v>
      </c>
      <c r="X434" s="16" t="s">
        <v>45</v>
      </c>
      <c r="Y434" s="11" t="s">
        <v>86</v>
      </c>
      <c r="Z434" s="11" t="n">
        <v>2266</v>
      </c>
      <c r="AA434" s="11" t="n">
        <v>1182</v>
      </c>
      <c r="AB434" s="11" t="n">
        <v>1084</v>
      </c>
      <c r="AC434" s="11" t="n">
        <v>0</v>
      </c>
      <c r="AD434" s="11" t="n">
        <v>1640</v>
      </c>
      <c r="AE434" s="11" t="n">
        <v>880</v>
      </c>
      <c r="AF434" s="11" t="n">
        <v>760</v>
      </c>
      <c r="AG434" s="11" t="n">
        <v>0</v>
      </c>
      <c r="AH434" s="11" t="n">
        <v>0</v>
      </c>
      <c r="AI434" s="11" t="n">
        <v>0</v>
      </c>
      <c r="AJ434" s="11" t="n">
        <v>0</v>
      </c>
      <c r="AK434" s="11" t="n">
        <v>0</v>
      </c>
      <c r="AL434" s="15" t="n">
        <v>0.98</v>
      </c>
      <c r="AM434" s="11" t="n">
        <v>0</v>
      </c>
      <c r="AN434" s="11" t="n">
        <v>0</v>
      </c>
      <c r="AO434" s="11" t="n">
        <v>0</v>
      </c>
      <c r="AP434" s="11" t="n">
        <v>0</v>
      </c>
      <c r="AQ434" s="11" t="n">
        <v>0</v>
      </c>
    </row>
    <row r="435" customFormat="false" ht="16" hidden="false" customHeight="false" outlineLevel="0" collapsed="false">
      <c r="A435" s="11" t="s">
        <v>236</v>
      </c>
      <c r="B435" s="11"/>
      <c r="C435" s="11" t="n">
        <f aca="false">AL435&lt;0.5</f>
        <v>0</v>
      </c>
      <c r="D435" s="12" t="n">
        <f aca="false">COUNTIFS(S:S,S435,C:C,1)&gt;0</f>
        <v>0</v>
      </c>
      <c r="E435" s="12" t="n">
        <f aca="false">IFERROR(INDEX(LOHHLA!H:H,MATCH($S435,LOHHLA!$B:$B,0)),"na")</f>
        <v>0</v>
      </c>
      <c r="F435" s="12" t="n">
        <f aca="false">AND(D435&lt;&gt;E435,E435&lt;&gt;"na")</f>
        <v>0</v>
      </c>
      <c r="G435" s="12"/>
      <c r="H435" s="12"/>
      <c r="I435" s="13" t="str">
        <f aca="false">IFERROR(INDEX(LOHHLA!E:E,MATCH($S435,LOHHLA!$B:$B,0)),"na")</f>
        <v>            1.78</v>
      </c>
      <c r="J435" s="13" t="str">
        <f aca="false">IFERROR(INDEX(LOHHLA!F:F,MATCH($S435,LOHHLA!$B:$B,0)),"na")</f>
        <v>            1.88</v>
      </c>
      <c r="K435" s="14" t="n">
        <f aca="false">INDEX(HMFPurity!B:B,MATCH(A435,HMFPurity!A:A,0))</f>
        <v>0.78</v>
      </c>
      <c r="L435" s="15" t="n">
        <f aca="false">INDEX(HMFPurity!F:F,MATCH(A435,HMFPurity!A:A,0))</f>
        <v>1.4818</v>
      </c>
      <c r="M435" s="15" t="n">
        <f aca="false">IFERROR(INDEX(LOHHLA!I:I,MATCH($S435,LOHHLA!$B:$B,0)),"na")</f>
        <v>3.163895742</v>
      </c>
      <c r="N435" s="14" t="n">
        <f aca="false">IFERROR(INDEX(LOHHLA!J:J,MATCH($S435,LOHHLA!$B:$B,0)),"na")</f>
        <v>0.51</v>
      </c>
      <c r="O435" s="16" t="n">
        <f aca="false">COUNTIFS(A:A,A435,W:W,0)</f>
        <v>0</v>
      </c>
      <c r="P435" s="16" t="str">
        <f aca="false">INDEX(LilacQC!D:D,MATCH(A435,LilacQC!C:C,0))</f>
        <v>PASS</v>
      </c>
      <c r="Q435" s="16"/>
      <c r="R435" s="16"/>
      <c r="S435" s="17" t="str">
        <f aca="false">A435&amp;MID(X435,1,1)</f>
        <v>CRUK0073_SU_T1-R1A</v>
      </c>
      <c r="T435" s="17" t="str">
        <f aca="false">IFERROR(IF(RIGHT(X435,1)="1",INDEX(LOHHLA!C:C,MATCH(S435,LOHHLA!B:B,0)),INDEX(LOHHLA!D:D,MATCH(S435,LOHHLA!B:B,0))),"HOM")</f>
        <v>hla_a_23_01_01</v>
      </c>
      <c r="U435" s="17" t="str">
        <f aca="false">IF(T435="HOM","HOM",UPPER(MID(T435,5,1))&amp;"*"&amp;MID(T435,7,2)&amp;":"&amp;MID(T435,10,2))</f>
        <v>A*23:01</v>
      </c>
      <c r="V435" s="17" t="s">
        <v>142</v>
      </c>
      <c r="W435" s="17" t="n">
        <f aca="false">U435=V435</f>
        <v>1</v>
      </c>
      <c r="X435" s="16" t="s">
        <v>47</v>
      </c>
      <c r="Y435" s="11" t="s">
        <v>142</v>
      </c>
      <c r="Z435" s="11" t="n">
        <v>2218</v>
      </c>
      <c r="AA435" s="11" t="n">
        <v>1109</v>
      </c>
      <c r="AB435" s="11" t="n">
        <v>1109</v>
      </c>
      <c r="AC435" s="11" t="n">
        <v>0</v>
      </c>
      <c r="AD435" s="11" t="n">
        <v>1557</v>
      </c>
      <c r="AE435" s="11" t="n">
        <v>781</v>
      </c>
      <c r="AF435" s="11" t="n">
        <v>776</v>
      </c>
      <c r="AG435" s="11" t="n">
        <v>0</v>
      </c>
      <c r="AH435" s="11" t="n">
        <v>0</v>
      </c>
      <c r="AI435" s="11" t="n">
        <v>0</v>
      </c>
      <c r="AJ435" s="11" t="n">
        <v>0</v>
      </c>
      <c r="AK435" s="11" t="n">
        <v>0</v>
      </c>
      <c r="AL435" s="15" t="n">
        <v>0.69</v>
      </c>
      <c r="AM435" s="11" t="n">
        <v>0</v>
      </c>
      <c r="AN435" s="11" t="n">
        <v>0</v>
      </c>
      <c r="AO435" s="11" t="n">
        <v>0</v>
      </c>
      <c r="AP435" s="11" t="n">
        <v>0</v>
      </c>
      <c r="AQ435" s="11" t="n">
        <v>0</v>
      </c>
    </row>
    <row r="436" customFormat="false" ht="16" hidden="false" customHeight="false" outlineLevel="0" collapsed="false">
      <c r="A436" s="11" t="s">
        <v>236</v>
      </c>
      <c r="B436" s="11"/>
      <c r="C436" s="11" t="n">
        <f aca="false">AL436&lt;0.5</f>
        <v>0</v>
      </c>
      <c r="D436" s="12" t="n">
        <f aca="false">COUNTIFS(S:S,S436,C:C,1)&gt;0</f>
        <v>0</v>
      </c>
      <c r="E436" s="12" t="n">
        <f aca="false">IFERROR(INDEX(LOHHLA!H:H,MATCH($S436,LOHHLA!$B:$B,0)),"na")</f>
        <v>0</v>
      </c>
      <c r="F436" s="12" t="n">
        <f aca="false">AND(D436&lt;&gt;E436,E436&lt;&gt;"na")</f>
        <v>0</v>
      </c>
      <c r="G436" s="12"/>
      <c r="H436" s="12"/>
      <c r="I436" s="13" t="str">
        <f aca="false">IFERROR(INDEX(LOHHLA!E:E,MATCH($S436,LOHHLA!$B:$B,0)),"na")</f>
        <v>            1.85</v>
      </c>
      <c r="J436" s="13" t="str">
        <f aca="false">IFERROR(INDEX(LOHHLA!F:F,MATCH($S436,LOHHLA!$B:$B,0)),"na")</f>
        <v>            1.90</v>
      </c>
      <c r="K436" s="14" t="n">
        <f aca="false">INDEX(HMFPurity!B:B,MATCH(A436,HMFPurity!A:A,0))</f>
        <v>0.78</v>
      </c>
      <c r="L436" s="15" t="n">
        <f aca="false">INDEX(HMFPurity!F:F,MATCH(A436,HMFPurity!A:A,0))</f>
        <v>1.4818</v>
      </c>
      <c r="M436" s="15" t="n">
        <f aca="false">IFERROR(INDEX(LOHHLA!I:I,MATCH($S436,LOHHLA!$B:$B,0)),"na")</f>
        <v>3.163895742</v>
      </c>
      <c r="N436" s="14" t="n">
        <f aca="false">IFERROR(INDEX(LOHHLA!J:J,MATCH($S436,LOHHLA!$B:$B,0)),"na")</f>
        <v>0.51</v>
      </c>
      <c r="O436" s="16" t="n">
        <f aca="false">COUNTIFS(A:A,A436,W:W,0)</f>
        <v>0</v>
      </c>
      <c r="P436" s="16" t="str">
        <f aca="false">INDEX(LilacQC!D:D,MATCH(A436,LilacQC!C:C,0))</f>
        <v>PASS</v>
      </c>
      <c r="Q436" s="16"/>
      <c r="R436" s="16"/>
      <c r="S436" s="17" t="str">
        <f aca="false">A436&amp;MID(X436,1,1)</f>
        <v>CRUK0073_SU_T1-R1B</v>
      </c>
      <c r="T436" s="17" t="str">
        <f aca="false">IFERROR(IF(RIGHT(X436,1)="1",INDEX(LOHHLA!C:C,MATCH(S436,LOHHLA!B:B,0)),INDEX(LOHHLA!D:D,MATCH(S436,LOHHLA!B:B,0))),"HOM")</f>
        <v>hla_b_07_02_01</v>
      </c>
      <c r="U436" s="17" t="str">
        <f aca="false">IF(T436="HOM","HOM",UPPER(MID(T436,5,1))&amp;"*"&amp;MID(T436,7,2)&amp;":"&amp;MID(T436,10,2))</f>
        <v>B*07:02</v>
      </c>
      <c r="V436" s="17" t="s">
        <v>63</v>
      </c>
      <c r="W436" s="17" t="n">
        <f aca="false">U436=V436</f>
        <v>1</v>
      </c>
      <c r="X436" s="16" t="s">
        <v>49</v>
      </c>
      <c r="Y436" s="11" t="s">
        <v>63</v>
      </c>
      <c r="Z436" s="11" t="n">
        <v>2211</v>
      </c>
      <c r="AA436" s="11" t="n">
        <v>1093</v>
      </c>
      <c r="AB436" s="11" t="n">
        <v>1118</v>
      </c>
      <c r="AC436" s="11" t="n">
        <v>0</v>
      </c>
      <c r="AD436" s="11" t="n">
        <v>1602</v>
      </c>
      <c r="AE436" s="11" t="n">
        <v>842</v>
      </c>
      <c r="AF436" s="11" t="n">
        <v>760</v>
      </c>
      <c r="AG436" s="11" t="n">
        <v>0</v>
      </c>
      <c r="AH436" s="11" t="n">
        <v>0</v>
      </c>
      <c r="AI436" s="11" t="n">
        <v>0</v>
      </c>
      <c r="AJ436" s="11" t="n">
        <v>0</v>
      </c>
      <c r="AK436" s="11" t="n">
        <v>0</v>
      </c>
      <c r="AL436" s="15" t="n">
        <v>0.98</v>
      </c>
      <c r="AM436" s="11" t="n">
        <v>0</v>
      </c>
      <c r="AN436" s="11" t="n">
        <v>0</v>
      </c>
      <c r="AO436" s="11" t="n">
        <v>0</v>
      </c>
      <c r="AP436" s="11" t="n">
        <v>0</v>
      </c>
      <c r="AQ436" s="11" t="n">
        <v>0</v>
      </c>
    </row>
    <row r="437" customFormat="false" ht="16" hidden="false" customHeight="false" outlineLevel="0" collapsed="false">
      <c r="A437" s="11" t="s">
        <v>236</v>
      </c>
      <c r="B437" s="11"/>
      <c r="C437" s="11" t="n">
        <f aca="false">AL437&lt;0.5</f>
        <v>0</v>
      </c>
      <c r="D437" s="12" t="n">
        <f aca="false">COUNTIFS(S:S,S437,C:C,1)&gt;0</f>
        <v>0</v>
      </c>
      <c r="E437" s="12" t="n">
        <f aca="false">IFERROR(INDEX(LOHHLA!H:H,MATCH($S437,LOHHLA!$B:$B,0)),"na")</f>
        <v>0</v>
      </c>
      <c r="F437" s="12" t="n">
        <f aca="false">AND(D437&lt;&gt;E437,E437&lt;&gt;"na")</f>
        <v>0</v>
      </c>
      <c r="G437" s="12"/>
      <c r="H437" s="12"/>
      <c r="I437" s="13" t="str">
        <f aca="false">IFERROR(INDEX(LOHHLA!E:E,MATCH($S437,LOHHLA!$B:$B,0)),"na")</f>
        <v>            1.85</v>
      </c>
      <c r="J437" s="13" t="str">
        <f aca="false">IFERROR(INDEX(LOHHLA!F:F,MATCH($S437,LOHHLA!$B:$B,0)),"na")</f>
        <v>            1.90</v>
      </c>
      <c r="K437" s="14" t="n">
        <f aca="false">INDEX(HMFPurity!B:B,MATCH(A437,HMFPurity!A:A,0))</f>
        <v>0.78</v>
      </c>
      <c r="L437" s="15" t="n">
        <f aca="false">INDEX(HMFPurity!F:F,MATCH(A437,HMFPurity!A:A,0))</f>
        <v>1.4818</v>
      </c>
      <c r="M437" s="15" t="n">
        <f aca="false">IFERROR(INDEX(LOHHLA!I:I,MATCH($S437,LOHHLA!$B:$B,0)),"na")</f>
        <v>3.163895742</v>
      </c>
      <c r="N437" s="14" t="n">
        <f aca="false">IFERROR(INDEX(LOHHLA!J:J,MATCH($S437,LOHHLA!$B:$B,0)),"na")</f>
        <v>0.51</v>
      </c>
      <c r="O437" s="16" t="n">
        <f aca="false">COUNTIFS(A:A,A437,W:W,0)</f>
        <v>0</v>
      </c>
      <c r="P437" s="16" t="str">
        <f aca="false">INDEX(LilacQC!D:D,MATCH(A437,LilacQC!C:C,0))</f>
        <v>PASS</v>
      </c>
      <c r="Q437" s="16"/>
      <c r="R437" s="16"/>
      <c r="S437" s="17" t="str">
        <f aca="false">A437&amp;MID(X437,1,1)</f>
        <v>CRUK0073_SU_T1-R1B</v>
      </c>
      <c r="T437" s="17" t="str">
        <f aca="false">IFERROR(IF(RIGHT(X437,1)="1",INDEX(LOHHLA!C:C,MATCH(S437,LOHHLA!B:B,0)),INDEX(LOHHLA!D:D,MATCH(S437,LOHHLA!B:B,0))),"HOM")</f>
        <v>hla_b_44_03_01</v>
      </c>
      <c r="U437" s="17" t="str">
        <f aca="false">IF(T437="HOM","HOM",UPPER(MID(T437,5,1))&amp;"*"&amp;MID(T437,7,2)&amp;":"&amp;MID(T437,10,2))</f>
        <v>B*44:03</v>
      </c>
      <c r="V437" s="17" t="s">
        <v>50</v>
      </c>
      <c r="W437" s="17" t="n">
        <f aca="false">U437=V437</f>
        <v>1</v>
      </c>
      <c r="X437" s="16" t="s">
        <v>51</v>
      </c>
      <c r="Y437" s="11" t="s">
        <v>50</v>
      </c>
      <c r="Z437" s="11" t="n">
        <v>1979</v>
      </c>
      <c r="AA437" s="11" t="n">
        <v>864</v>
      </c>
      <c r="AB437" s="11" t="n">
        <v>1115</v>
      </c>
      <c r="AC437" s="11" t="n">
        <v>0</v>
      </c>
      <c r="AD437" s="11" t="n">
        <v>1378</v>
      </c>
      <c r="AE437" s="11" t="n">
        <v>618</v>
      </c>
      <c r="AF437" s="11" t="n">
        <v>760</v>
      </c>
      <c r="AG437" s="11" t="n">
        <v>0</v>
      </c>
      <c r="AH437" s="11" t="n">
        <v>0</v>
      </c>
      <c r="AI437" s="11" t="n">
        <v>0</v>
      </c>
      <c r="AJ437" s="11" t="n">
        <v>0</v>
      </c>
      <c r="AK437" s="11" t="n">
        <v>0</v>
      </c>
      <c r="AL437" s="15" t="n">
        <v>0.69</v>
      </c>
      <c r="AM437" s="11" t="n">
        <v>0</v>
      </c>
      <c r="AN437" s="11" t="n">
        <v>0</v>
      </c>
      <c r="AO437" s="11" t="n">
        <v>0</v>
      </c>
      <c r="AP437" s="11" t="n">
        <v>0</v>
      </c>
      <c r="AQ437" s="11" t="n">
        <v>0</v>
      </c>
    </row>
    <row r="438" customFormat="false" ht="16" hidden="false" customHeight="false" outlineLevel="0" collapsed="false">
      <c r="A438" s="11" t="s">
        <v>236</v>
      </c>
      <c r="B438" s="11"/>
      <c r="C438" s="11" t="n">
        <f aca="false">AL438&lt;0.5</f>
        <v>0</v>
      </c>
      <c r="D438" s="12" t="n">
        <f aca="false">COUNTIFS(S:S,S438,C:C,1)&gt;0</f>
        <v>0</v>
      </c>
      <c r="E438" s="12" t="n">
        <f aca="false">IFERROR(INDEX(LOHHLA!H:H,MATCH($S438,LOHHLA!$B:$B,0)),"na")</f>
        <v>0</v>
      </c>
      <c r="F438" s="12" t="n">
        <f aca="false">AND(D438&lt;&gt;E438,E438&lt;&gt;"na")</f>
        <v>0</v>
      </c>
      <c r="G438" s="12"/>
      <c r="H438" s="12"/>
      <c r="I438" s="13" t="str">
        <f aca="false">IFERROR(INDEX(LOHHLA!E:E,MATCH($S438,LOHHLA!$B:$B,0)),"na")</f>
        <v>            1.95</v>
      </c>
      <c r="J438" s="13" t="str">
        <f aca="false">IFERROR(INDEX(LOHHLA!F:F,MATCH($S438,LOHHLA!$B:$B,0)),"na")</f>
        <v>            1.83</v>
      </c>
      <c r="K438" s="14" t="n">
        <f aca="false">INDEX(HMFPurity!B:B,MATCH(A438,HMFPurity!A:A,0))</f>
        <v>0.78</v>
      </c>
      <c r="L438" s="15" t="n">
        <f aca="false">INDEX(HMFPurity!F:F,MATCH(A438,HMFPurity!A:A,0))</f>
        <v>1.4818</v>
      </c>
      <c r="M438" s="15" t="n">
        <f aca="false">IFERROR(INDEX(LOHHLA!I:I,MATCH($S438,LOHHLA!$B:$B,0)),"na")</f>
        <v>3.163895742</v>
      </c>
      <c r="N438" s="14" t="n">
        <f aca="false">IFERROR(INDEX(LOHHLA!J:J,MATCH($S438,LOHHLA!$B:$B,0)),"na")</f>
        <v>0.51</v>
      </c>
      <c r="O438" s="16" t="n">
        <f aca="false">COUNTIFS(A:A,A438,W:W,0)</f>
        <v>0</v>
      </c>
      <c r="P438" s="16" t="str">
        <f aca="false">INDEX(LilacQC!D:D,MATCH(A438,LilacQC!C:C,0))</f>
        <v>PASS</v>
      </c>
      <c r="Q438" s="16"/>
      <c r="R438" s="16"/>
      <c r="S438" s="17" t="str">
        <f aca="false">A438&amp;MID(X438,1,1)</f>
        <v>CRUK0073_SU_T1-R1C</v>
      </c>
      <c r="T438" s="17" t="str">
        <f aca="false">IFERROR(IF(RIGHT(X438,1)="1",INDEX(LOHHLA!C:C,MATCH(S438,LOHHLA!B:B,0)),INDEX(LOHHLA!D:D,MATCH(S438,LOHHLA!B:B,0))),"HOM")</f>
        <v>hla_c_02_02_02</v>
      </c>
      <c r="U438" s="17" t="str">
        <f aca="false">IF(T438="HOM","HOM",UPPER(MID(T438,5,1))&amp;"*"&amp;MID(T438,7,2)&amp;":"&amp;MID(T438,10,2))</f>
        <v>C*02:02</v>
      </c>
      <c r="V438" s="17" t="s">
        <v>60</v>
      </c>
      <c r="W438" s="17" t="n">
        <f aca="false">U438=V438</f>
        <v>1</v>
      </c>
      <c r="X438" s="16" t="s">
        <v>52</v>
      </c>
      <c r="Y438" s="11" t="s">
        <v>60</v>
      </c>
      <c r="Z438" s="11" t="n">
        <v>1985</v>
      </c>
      <c r="AA438" s="11" t="n">
        <v>1500</v>
      </c>
      <c r="AB438" s="11" t="n">
        <v>485</v>
      </c>
      <c r="AC438" s="11" t="n">
        <v>0</v>
      </c>
      <c r="AD438" s="11" t="n">
        <v>1444</v>
      </c>
      <c r="AE438" s="11" t="n">
        <v>1108</v>
      </c>
      <c r="AF438" s="11" t="n">
        <v>336</v>
      </c>
      <c r="AG438" s="11" t="n">
        <v>0</v>
      </c>
      <c r="AH438" s="11" t="n">
        <v>0</v>
      </c>
      <c r="AI438" s="11" t="n">
        <v>0</v>
      </c>
      <c r="AJ438" s="11" t="n">
        <v>0</v>
      </c>
      <c r="AK438" s="11" t="n">
        <v>0</v>
      </c>
      <c r="AL438" s="15" t="n">
        <v>0.98</v>
      </c>
      <c r="AM438" s="11" t="n">
        <v>0</v>
      </c>
      <c r="AN438" s="11" t="n">
        <v>0</v>
      </c>
      <c r="AO438" s="11" t="n">
        <v>0</v>
      </c>
      <c r="AP438" s="11" t="n">
        <v>0</v>
      </c>
      <c r="AQ438" s="11" t="n">
        <v>0</v>
      </c>
    </row>
    <row r="439" customFormat="false" ht="16" hidden="false" customHeight="false" outlineLevel="0" collapsed="false">
      <c r="A439" s="11" t="s">
        <v>236</v>
      </c>
      <c r="B439" s="11"/>
      <c r="C439" s="11" t="n">
        <f aca="false">AL439&lt;0.5</f>
        <v>0</v>
      </c>
      <c r="D439" s="12" t="n">
        <f aca="false">COUNTIFS(S:S,S439,C:C,1)&gt;0</f>
        <v>0</v>
      </c>
      <c r="E439" s="12" t="n">
        <f aca="false">IFERROR(INDEX(LOHHLA!H:H,MATCH($S439,LOHHLA!$B:$B,0)),"na")</f>
        <v>0</v>
      </c>
      <c r="F439" s="12" t="n">
        <f aca="false">AND(D439&lt;&gt;E439,E439&lt;&gt;"na")</f>
        <v>0</v>
      </c>
      <c r="G439" s="12"/>
      <c r="H439" s="12"/>
      <c r="I439" s="13" t="str">
        <f aca="false">IFERROR(INDEX(LOHHLA!E:E,MATCH($S439,LOHHLA!$B:$B,0)),"na")</f>
        <v>            1.95</v>
      </c>
      <c r="J439" s="13" t="str">
        <f aca="false">IFERROR(INDEX(LOHHLA!F:F,MATCH($S439,LOHHLA!$B:$B,0)),"na")</f>
        <v>            1.83</v>
      </c>
      <c r="K439" s="14" t="n">
        <f aca="false">INDEX(HMFPurity!B:B,MATCH(A439,HMFPurity!A:A,0))</f>
        <v>0.78</v>
      </c>
      <c r="L439" s="15" t="n">
        <f aca="false">INDEX(HMFPurity!F:F,MATCH(A439,HMFPurity!A:A,0))</f>
        <v>1.4818</v>
      </c>
      <c r="M439" s="15" t="n">
        <f aca="false">IFERROR(INDEX(LOHHLA!I:I,MATCH($S439,LOHHLA!$B:$B,0)),"na")</f>
        <v>3.163895742</v>
      </c>
      <c r="N439" s="14" t="n">
        <f aca="false">IFERROR(INDEX(LOHHLA!J:J,MATCH($S439,LOHHLA!$B:$B,0)),"na")</f>
        <v>0.51</v>
      </c>
      <c r="O439" s="16" t="n">
        <f aca="false">COUNTIFS(A:A,A439,W:W,0)</f>
        <v>0</v>
      </c>
      <c r="P439" s="16" t="str">
        <f aca="false">INDEX(LilacQC!D:D,MATCH(A439,LilacQC!C:C,0))</f>
        <v>PASS</v>
      </c>
      <c r="Q439" s="16"/>
      <c r="R439" s="16"/>
      <c r="S439" s="17" t="str">
        <f aca="false">A439&amp;MID(X439,1,1)</f>
        <v>CRUK0073_SU_T1-R1C</v>
      </c>
      <c r="T439" s="17" t="str">
        <f aca="false">IFERROR(IF(RIGHT(X439,1)="1",INDEX(LOHHLA!C:C,MATCH(S439,LOHHLA!B:B,0)),INDEX(LOHHLA!D:D,MATCH(S439,LOHHLA!B:B,0))),"HOM")</f>
        <v>hla_c_07_02_01_03</v>
      </c>
      <c r="U439" s="17" t="str">
        <f aca="false">IF(T439="HOM","HOM",UPPER(MID(T439,5,1))&amp;"*"&amp;MID(T439,7,2)&amp;":"&amp;MID(T439,10,2))</f>
        <v>C*07:02</v>
      </c>
      <c r="V439" s="17" t="s">
        <v>66</v>
      </c>
      <c r="W439" s="17" t="n">
        <f aca="false">U439=V439</f>
        <v>1</v>
      </c>
      <c r="X439" s="16" t="s">
        <v>54</v>
      </c>
      <c r="Y439" s="11" t="s">
        <v>66</v>
      </c>
      <c r="Z439" s="11" t="n">
        <v>2233</v>
      </c>
      <c r="AA439" s="11" t="n">
        <v>1736</v>
      </c>
      <c r="AB439" s="11" t="n">
        <v>497</v>
      </c>
      <c r="AC439" s="11" t="n">
        <v>0</v>
      </c>
      <c r="AD439" s="11" t="n">
        <v>1527</v>
      </c>
      <c r="AE439" s="11" t="n">
        <v>1180</v>
      </c>
      <c r="AF439" s="11" t="n">
        <v>347</v>
      </c>
      <c r="AG439" s="11" t="n">
        <v>0</v>
      </c>
      <c r="AH439" s="11" t="n">
        <v>0</v>
      </c>
      <c r="AI439" s="11" t="n">
        <v>0</v>
      </c>
      <c r="AJ439" s="11" t="n">
        <v>0</v>
      </c>
      <c r="AK439" s="11" t="n">
        <v>0</v>
      </c>
      <c r="AL439" s="15" t="n">
        <v>0.69</v>
      </c>
      <c r="AM439" s="11" t="n">
        <v>0</v>
      </c>
      <c r="AN439" s="11" t="n">
        <v>0</v>
      </c>
      <c r="AO439" s="11" t="n">
        <v>0</v>
      </c>
      <c r="AP439" s="11" t="n">
        <v>0</v>
      </c>
      <c r="AQ439" s="11" t="n">
        <v>0</v>
      </c>
    </row>
    <row r="440" customFormat="false" ht="16" hidden="false" customHeight="false" outlineLevel="0" collapsed="false">
      <c r="A440" s="11" t="s">
        <v>237</v>
      </c>
      <c r="B440" s="11"/>
      <c r="C440" s="11" t="n">
        <f aca="false">AL440&lt;0.5</f>
        <v>0</v>
      </c>
      <c r="D440" s="12" t="n">
        <f aca="false">COUNTIFS(S:S,S440,C:C,1)&gt;0</f>
        <v>1</v>
      </c>
      <c r="E440" s="12" t="str">
        <f aca="false">IFERROR(INDEX(LOHHLA!H:H,MATCH($S440,LOHHLA!$B:$B,0)),"na")</f>
        <v>na</v>
      </c>
      <c r="F440" s="12" t="n">
        <f aca="false">AND(D440&lt;&gt;E440,E440&lt;&gt;"na")</f>
        <v>0</v>
      </c>
      <c r="G440" s="12"/>
      <c r="H440" s="12"/>
      <c r="I440" s="13" t="str">
        <f aca="false">IFERROR(INDEX(LOHHLA!E:E,MATCH($S440,LOHHLA!$B:$B,0)),"na")</f>
        <v>na</v>
      </c>
      <c r="J440" s="13" t="str">
        <f aca="false">IFERROR(INDEX(LOHHLA!F:F,MATCH($S440,LOHHLA!$B:$B,0)),"na")</f>
        <v>na</v>
      </c>
      <c r="K440" s="14" t="n">
        <f aca="false">INDEX(HMFPurity!B:B,MATCH(A440,HMFPurity!A:A,0))</f>
        <v>0.3</v>
      </c>
      <c r="L440" s="15" t="n">
        <f aca="false">INDEX(HMFPurity!F:F,MATCH(A440,HMFPurity!A:A,0))</f>
        <v>3.1511</v>
      </c>
      <c r="M440" s="15" t="str">
        <f aca="false">IFERROR(INDEX(LOHHLA!I:I,MATCH($S440,LOHHLA!$B:$B,0)),"na")</f>
        <v>na</v>
      </c>
      <c r="N440" s="14" t="str">
        <f aca="false">IFERROR(INDEX(LOHHLA!J:J,MATCH($S440,LOHHLA!$B:$B,0)),"na")</f>
        <v>na</v>
      </c>
      <c r="O440" s="16" t="n">
        <f aca="false">COUNTIFS(A:A,A440,W:W,0)</f>
        <v>0</v>
      </c>
      <c r="P440" s="16" t="str">
        <f aca="false">INDEX(LilacQC!D:D,MATCH(A440,LilacQC!C:C,0))</f>
        <v>PASS</v>
      </c>
      <c r="Q440" s="16"/>
      <c r="R440" s="16"/>
      <c r="S440" s="17" t="str">
        <f aca="false">A440&amp;MID(X440,1,1)</f>
        <v>CRUK0074_SU_T1-R1A</v>
      </c>
      <c r="T440" s="17" t="str">
        <f aca="false">IFERROR(IF(RIGHT(X440,1)="1",INDEX(LOHHLA!C:C,MATCH(S440,LOHHLA!B:B,0)),INDEX(LOHHLA!D:D,MATCH(S440,LOHHLA!B:B,0))),"HOM")</f>
        <v>HOM</v>
      </c>
      <c r="U440" s="17" t="str">
        <f aca="false">IF(T440="HOM","HOM",UPPER(MID(T440,5,1))&amp;"*"&amp;MID(T440,7,2)&amp;":"&amp;MID(T440,10,2))</f>
        <v>HOM</v>
      </c>
      <c r="V440" s="17" t="s">
        <v>48</v>
      </c>
      <c r="W440" s="17" t="n">
        <f aca="false">U440=V440</f>
        <v>1</v>
      </c>
      <c r="X440" s="16" t="s">
        <v>45</v>
      </c>
      <c r="Y440" s="11" t="s">
        <v>86</v>
      </c>
      <c r="Z440" s="11" t="n">
        <v>2736</v>
      </c>
      <c r="AA440" s="11" t="n">
        <v>2523</v>
      </c>
      <c r="AB440" s="11" t="n">
        <v>213</v>
      </c>
      <c r="AC440" s="11" t="n">
        <v>0</v>
      </c>
      <c r="AD440" s="11" t="n">
        <v>5786</v>
      </c>
      <c r="AE440" s="11" t="n">
        <v>5342</v>
      </c>
      <c r="AF440" s="11" t="n">
        <v>444</v>
      </c>
      <c r="AG440" s="11" t="n">
        <v>0</v>
      </c>
      <c r="AH440" s="11" t="n">
        <v>0</v>
      </c>
      <c r="AI440" s="11" t="n">
        <v>0</v>
      </c>
      <c r="AJ440" s="11" t="n">
        <v>0</v>
      </c>
      <c r="AK440" s="11" t="n">
        <v>0</v>
      </c>
      <c r="AL440" s="15" t="n">
        <v>1.92</v>
      </c>
      <c r="AM440" s="11" t="n">
        <v>0</v>
      </c>
      <c r="AN440" s="11" t="n">
        <v>0</v>
      </c>
      <c r="AO440" s="11" t="n">
        <v>0</v>
      </c>
      <c r="AP440" s="11" t="n">
        <v>0</v>
      </c>
      <c r="AQ440" s="11" t="n">
        <v>0</v>
      </c>
    </row>
    <row r="441" customFormat="false" ht="16" hidden="false" customHeight="false" outlineLevel="0" collapsed="false">
      <c r="A441" s="11" t="s">
        <v>237</v>
      </c>
      <c r="B441" s="11"/>
      <c r="C441" s="11" t="n">
        <f aca="false">AL441&lt;0.5</f>
        <v>1</v>
      </c>
      <c r="D441" s="12" t="n">
        <f aca="false">COUNTIFS(S:S,S441,C:C,1)&gt;0</f>
        <v>1</v>
      </c>
      <c r="E441" s="12" t="str">
        <f aca="false">IFERROR(INDEX(LOHHLA!H:H,MATCH($S441,LOHHLA!$B:$B,0)),"na")</f>
        <v>na</v>
      </c>
      <c r="F441" s="12" t="n">
        <f aca="false">AND(D441&lt;&gt;E441,E441&lt;&gt;"na")</f>
        <v>0</v>
      </c>
      <c r="G441" s="12"/>
      <c r="H441" s="12"/>
      <c r="I441" s="13" t="str">
        <f aca="false">IFERROR(INDEX(LOHHLA!E:E,MATCH($S441,LOHHLA!$B:$B,0)),"na")</f>
        <v>na</v>
      </c>
      <c r="J441" s="13" t="str">
        <f aca="false">IFERROR(INDEX(LOHHLA!F:F,MATCH($S441,LOHHLA!$B:$B,0)),"na")</f>
        <v>na</v>
      </c>
      <c r="K441" s="14" t="n">
        <f aca="false">INDEX(HMFPurity!B:B,MATCH(A441,HMFPurity!A:A,0))</f>
        <v>0.3</v>
      </c>
      <c r="L441" s="15" t="n">
        <f aca="false">INDEX(HMFPurity!F:F,MATCH(A441,HMFPurity!A:A,0))</f>
        <v>3.1511</v>
      </c>
      <c r="M441" s="15" t="str">
        <f aca="false">IFERROR(INDEX(LOHHLA!I:I,MATCH($S441,LOHHLA!$B:$B,0)),"na")</f>
        <v>na</v>
      </c>
      <c r="N441" s="14" t="str">
        <f aca="false">IFERROR(INDEX(LOHHLA!J:J,MATCH($S441,LOHHLA!$B:$B,0)),"na")</f>
        <v>na</v>
      </c>
      <c r="O441" s="16" t="n">
        <f aca="false">COUNTIFS(A:A,A441,W:W,0)</f>
        <v>0</v>
      </c>
      <c r="P441" s="16" t="str">
        <f aca="false">INDEX(LilacQC!D:D,MATCH(A441,LilacQC!C:C,0))</f>
        <v>PASS</v>
      </c>
      <c r="Q441" s="16"/>
      <c r="R441" s="16"/>
      <c r="S441" s="17" t="str">
        <f aca="false">A441&amp;MID(X441,1,1)</f>
        <v>CRUK0074_SU_T1-R1A</v>
      </c>
      <c r="T441" s="17" t="str">
        <f aca="false">IFERROR(IF(RIGHT(X441,1)="1",INDEX(LOHHLA!C:C,MATCH(S441,LOHHLA!B:B,0)),INDEX(LOHHLA!D:D,MATCH(S441,LOHHLA!B:B,0))),"HOM")</f>
        <v>HOM</v>
      </c>
      <c r="U441" s="17" t="str">
        <f aca="false">IF(T441="HOM","HOM",UPPER(MID(T441,5,1))&amp;"*"&amp;MID(T441,7,2)&amp;":"&amp;MID(T441,10,2))</f>
        <v>HOM</v>
      </c>
      <c r="V441" s="17" t="s">
        <v>48</v>
      </c>
      <c r="W441" s="17" t="n">
        <f aca="false">U441=V441</f>
        <v>1</v>
      </c>
      <c r="X441" s="16" t="s">
        <v>47</v>
      </c>
      <c r="Y441" s="11" t="s">
        <v>86</v>
      </c>
      <c r="Z441" s="11" t="n">
        <v>2737</v>
      </c>
      <c r="AA441" s="11" t="n">
        <v>2524</v>
      </c>
      <c r="AB441" s="11" t="n">
        <v>213</v>
      </c>
      <c r="AC441" s="11" t="n">
        <v>0</v>
      </c>
      <c r="AD441" s="11" t="n">
        <v>5786</v>
      </c>
      <c r="AE441" s="11" t="n">
        <v>5342</v>
      </c>
      <c r="AF441" s="11" t="n">
        <v>444</v>
      </c>
      <c r="AG441" s="11" t="n">
        <v>0</v>
      </c>
      <c r="AH441" s="11" t="n">
        <v>0</v>
      </c>
      <c r="AI441" s="11" t="n">
        <v>0</v>
      </c>
      <c r="AJ441" s="11" t="n">
        <v>0</v>
      </c>
      <c r="AK441" s="11" t="n">
        <v>0</v>
      </c>
      <c r="AL441" s="15" t="n">
        <v>0</v>
      </c>
      <c r="AM441" s="11" t="n">
        <v>0</v>
      </c>
      <c r="AN441" s="11" t="n">
        <v>0</v>
      </c>
      <c r="AO441" s="11" t="n">
        <v>0</v>
      </c>
      <c r="AP441" s="11" t="n">
        <v>0</v>
      </c>
      <c r="AQ441" s="11" t="n">
        <v>0</v>
      </c>
    </row>
    <row r="442" customFormat="false" ht="16" hidden="false" customHeight="false" outlineLevel="0" collapsed="false">
      <c r="A442" s="11" t="s">
        <v>237</v>
      </c>
      <c r="B442" s="11"/>
      <c r="C442" s="11" t="n">
        <f aca="false">AL442&lt;0.5</f>
        <v>0</v>
      </c>
      <c r="D442" s="12" t="n">
        <f aca="false">COUNTIFS(S:S,S442,C:C,1)&gt;0</f>
        <v>1</v>
      </c>
      <c r="E442" s="12" t="n">
        <f aca="false">IFERROR(INDEX(LOHHLA!H:H,MATCH($S442,LOHHLA!$B:$B,0)),"na")</f>
        <v>1</v>
      </c>
      <c r="F442" s="12" t="n">
        <f aca="false">AND(D442&lt;&gt;E442,E442&lt;&gt;"na")</f>
        <v>0</v>
      </c>
      <c r="G442" s="12"/>
      <c r="H442" s="12"/>
      <c r="I442" s="13" t="str">
        <f aca="false">IFERROR(INDEX(LOHHLA!E:E,MATCH($S442,LOHHLA!$B:$B,0)),"na")</f>
        <v>            1.64</v>
      </c>
      <c r="J442" s="13" t="str">
        <f aca="false">IFERROR(INDEX(LOHHLA!F:F,MATCH($S442,LOHHLA!$B:$B,0)),"na")</f>
        <v>            0.06</v>
      </c>
      <c r="K442" s="14" t="n">
        <f aca="false">INDEX(HMFPurity!B:B,MATCH(A442,HMFPurity!A:A,0))</f>
        <v>0.3</v>
      </c>
      <c r="L442" s="15" t="n">
        <f aca="false">INDEX(HMFPurity!F:F,MATCH(A442,HMFPurity!A:A,0))</f>
        <v>3.1511</v>
      </c>
      <c r="M442" s="15" t="n">
        <f aca="false">IFERROR(INDEX(LOHHLA!I:I,MATCH($S442,LOHHLA!$B:$B,0)),"na")</f>
        <v>3.190315295</v>
      </c>
      <c r="N442" s="14" t="n">
        <f aca="false">IFERROR(INDEX(LOHHLA!J:J,MATCH($S442,LOHHLA!$B:$B,0)),"na")</f>
        <v>0.28</v>
      </c>
      <c r="O442" s="16" t="n">
        <f aca="false">COUNTIFS(A:A,A442,W:W,0)</f>
        <v>0</v>
      </c>
      <c r="P442" s="16" t="str">
        <f aca="false">INDEX(LilacQC!D:D,MATCH(A442,LilacQC!C:C,0))</f>
        <v>PASS</v>
      </c>
      <c r="Q442" s="16"/>
      <c r="R442" s="16"/>
      <c r="S442" s="17" t="str">
        <f aca="false">A442&amp;MID(X442,1,1)</f>
        <v>CRUK0074_SU_T1-R1B</v>
      </c>
      <c r="T442" s="17" t="str">
        <f aca="false">IFERROR(IF(RIGHT(X442,1)="1",INDEX(LOHHLA!C:C,MATCH(S442,LOHHLA!B:B,0)),INDEX(LOHHLA!D:D,MATCH(S442,LOHHLA!B:B,0))),"HOM")</f>
        <v>hla_b_47_01_01_01</v>
      </c>
      <c r="U442" s="17" t="str">
        <f aca="false">IF(T442="HOM","HOM",UPPER(MID(T442,5,1))&amp;"*"&amp;MID(T442,7,2)&amp;":"&amp;MID(T442,10,2))</f>
        <v>B*47:01</v>
      </c>
      <c r="V442" s="17" t="s">
        <v>238</v>
      </c>
      <c r="W442" s="17" t="n">
        <f aca="false">U442=V442</f>
        <v>1</v>
      </c>
      <c r="X442" s="16" t="s">
        <v>49</v>
      </c>
      <c r="Y442" s="11" t="s">
        <v>238</v>
      </c>
      <c r="Z442" s="11" t="n">
        <v>2630</v>
      </c>
      <c r="AA442" s="11" t="n">
        <v>1735</v>
      </c>
      <c r="AB442" s="11" t="n">
        <v>895</v>
      </c>
      <c r="AC442" s="11" t="n">
        <v>0</v>
      </c>
      <c r="AD442" s="11" t="n">
        <v>3405</v>
      </c>
      <c r="AE442" s="11" t="n">
        <v>2480</v>
      </c>
      <c r="AF442" s="11" t="n">
        <v>925</v>
      </c>
      <c r="AG442" s="11" t="n">
        <v>0</v>
      </c>
      <c r="AH442" s="11" t="n">
        <v>0</v>
      </c>
      <c r="AI442" s="11" t="n">
        <v>0</v>
      </c>
      <c r="AJ442" s="11" t="n">
        <v>0</v>
      </c>
      <c r="AK442" s="11" t="n">
        <v>0</v>
      </c>
      <c r="AL442" s="15" t="n">
        <v>1.92</v>
      </c>
      <c r="AM442" s="11" t="n">
        <v>0</v>
      </c>
      <c r="AN442" s="11" t="n">
        <v>0</v>
      </c>
      <c r="AO442" s="11" t="n">
        <v>0</v>
      </c>
      <c r="AP442" s="11" t="n">
        <v>0</v>
      </c>
      <c r="AQ442" s="11" t="n">
        <v>0</v>
      </c>
    </row>
    <row r="443" customFormat="false" ht="16" hidden="false" customHeight="false" outlineLevel="0" collapsed="false">
      <c r="A443" s="11" t="s">
        <v>237</v>
      </c>
      <c r="B443" s="11"/>
      <c r="C443" s="11" t="n">
        <f aca="false">AL443&lt;0.5</f>
        <v>1</v>
      </c>
      <c r="D443" s="12" t="n">
        <f aca="false">COUNTIFS(S:S,S443,C:C,1)&gt;0</f>
        <v>1</v>
      </c>
      <c r="E443" s="12" t="n">
        <f aca="false">IFERROR(INDEX(LOHHLA!H:H,MATCH($S443,LOHHLA!$B:$B,0)),"na")</f>
        <v>1</v>
      </c>
      <c r="F443" s="12" t="n">
        <f aca="false">AND(D443&lt;&gt;E443,E443&lt;&gt;"na")</f>
        <v>0</v>
      </c>
      <c r="G443" s="12"/>
      <c r="H443" s="12"/>
      <c r="I443" s="13" t="str">
        <f aca="false">IFERROR(INDEX(LOHHLA!E:E,MATCH($S443,LOHHLA!$B:$B,0)),"na")</f>
        <v>            1.64</v>
      </c>
      <c r="J443" s="13" t="str">
        <f aca="false">IFERROR(INDEX(LOHHLA!F:F,MATCH($S443,LOHHLA!$B:$B,0)),"na")</f>
        <v>            0.06</v>
      </c>
      <c r="K443" s="14" t="n">
        <f aca="false">INDEX(HMFPurity!B:B,MATCH(A443,HMFPurity!A:A,0))</f>
        <v>0.3</v>
      </c>
      <c r="L443" s="15" t="n">
        <f aca="false">INDEX(HMFPurity!F:F,MATCH(A443,HMFPurity!A:A,0))</f>
        <v>3.1511</v>
      </c>
      <c r="M443" s="15" t="n">
        <f aca="false">IFERROR(INDEX(LOHHLA!I:I,MATCH($S443,LOHHLA!$B:$B,0)),"na")</f>
        <v>3.190315295</v>
      </c>
      <c r="N443" s="14" t="n">
        <f aca="false">IFERROR(INDEX(LOHHLA!J:J,MATCH($S443,LOHHLA!$B:$B,0)),"na")</f>
        <v>0.28</v>
      </c>
      <c r="O443" s="16" t="n">
        <f aca="false">COUNTIFS(A:A,A443,W:W,0)</f>
        <v>0</v>
      </c>
      <c r="P443" s="16" t="str">
        <f aca="false">INDEX(LilacQC!D:D,MATCH(A443,LilacQC!C:C,0))</f>
        <v>PASS</v>
      </c>
      <c r="Q443" s="16"/>
      <c r="R443" s="16"/>
      <c r="S443" s="17" t="str">
        <f aca="false">A443&amp;MID(X443,1,1)</f>
        <v>CRUK0074_SU_T1-R1B</v>
      </c>
      <c r="T443" s="17" t="str">
        <f aca="false">IFERROR(IF(RIGHT(X443,1)="1",INDEX(LOHHLA!C:C,MATCH(S443,LOHHLA!B:B,0)),INDEX(LOHHLA!D:D,MATCH(S443,LOHHLA!B:B,0))),"HOM")</f>
        <v>hla_b_51_01_01</v>
      </c>
      <c r="U443" s="17" t="str">
        <f aca="false">IF(T443="HOM","HOM",UPPER(MID(T443,5,1))&amp;"*"&amp;MID(T443,7,2)&amp;":"&amp;MID(T443,10,2))</f>
        <v>B*51:01</v>
      </c>
      <c r="V443" s="17" t="s">
        <v>118</v>
      </c>
      <c r="W443" s="17" t="n">
        <f aca="false">U443=V443</f>
        <v>1</v>
      </c>
      <c r="X443" s="16" t="s">
        <v>51</v>
      </c>
      <c r="Y443" s="11" t="s">
        <v>118</v>
      </c>
      <c r="Z443" s="11" t="n">
        <v>2583</v>
      </c>
      <c r="AA443" s="11" t="n">
        <v>1712</v>
      </c>
      <c r="AB443" s="11" t="n">
        <v>871</v>
      </c>
      <c r="AC443" s="11" t="n">
        <v>0</v>
      </c>
      <c r="AD443" s="11" t="n">
        <v>2256</v>
      </c>
      <c r="AE443" s="11" t="n">
        <v>1359</v>
      </c>
      <c r="AF443" s="11" t="n">
        <v>897</v>
      </c>
      <c r="AG443" s="11" t="n">
        <v>0</v>
      </c>
      <c r="AH443" s="11" t="n">
        <v>0</v>
      </c>
      <c r="AI443" s="11" t="n">
        <v>0</v>
      </c>
      <c r="AJ443" s="11" t="n">
        <v>0</v>
      </c>
      <c r="AK443" s="11" t="n">
        <v>0</v>
      </c>
      <c r="AL443" s="15" t="n">
        <v>0</v>
      </c>
      <c r="AM443" s="11" t="n">
        <v>0</v>
      </c>
      <c r="AN443" s="11" t="n">
        <v>0</v>
      </c>
      <c r="AO443" s="11" t="n">
        <v>0</v>
      </c>
      <c r="AP443" s="11" t="n">
        <v>0</v>
      </c>
      <c r="AQ443" s="11" t="n">
        <v>0</v>
      </c>
    </row>
    <row r="444" customFormat="false" ht="16" hidden="false" customHeight="false" outlineLevel="0" collapsed="false">
      <c r="A444" s="11" t="s">
        <v>237</v>
      </c>
      <c r="B444" s="11"/>
      <c r="C444" s="11" t="n">
        <f aca="false">AL444&lt;0.5</f>
        <v>1</v>
      </c>
      <c r="D444" s="12" t="n">
        <f aca="false">COUNTIFS(S:S,S444,C:C,1)&gt;0</f>
        <v>1</v>
      </c>
      <c r="E444" s="12" t="n">
        <f aca="false">IFERROR(INDEX(LOHHLA!H:H,MATCH($S444,LOHHLA!$B:$B,0)),"na")</f>
        <v>1</v>
      </c>
      <c r="F444" s="12" t="n">
        <f aca="false">AND(D444&lt;&gt;E444,E444&lt;&gt;"na")</f>
        <v>0</v>
      </c>
      <c r="G444" s="12"/>
      <c r="H444" s="12"/>
      <c r="I444" s="13" t="str">
        <f aca="false">IFERROR(INDEX(LOHHLA!E:E,MATCH($S444,LOHHLA!$B:$B,0)),"na")</f>
        <v>          (0.22)</v>
      </c>
      <c r="J444" s="13" t="str">
        <f aca="false">IFERROR(INDEX(LOHHLA!F:F,MATCH($S444,LOHHLA!$B:$B,0)),"na")</f>
        <v>            2.17</v>
      </c>
      <c r="K444" s="14" t="n">
        <f aca="false">INDEX(HMFPurity!B:B,MATCH(A444,HMFPurity!A:A,0))</f>
        <v>0.3</v>
      </c>
      <c r="L444" s="15" t="n">
        <f aca="false">INDEX(HMFPurity!F:F,MATCH(A444,HMFPurity!A:A,0))</f>
        <v>3.1511</v>
      </c>
      <c r="M444" s="15" t="n">
        <f aca="false">IFERROR(INDEX(LOHHLA!I:I,MATCH($S444,LOHHLA!$B:$B,0)),"na")</f>
        <v>3.190315295</v>
      </c>
      <c r="N444" s="14" t="n">
        <f aca="false">IFERROR(INDEX(LOHHLA!J:J,MATCH($S444,LOHHLA!$B:$B,0)),"na")</f>
        <v>0.28</v>
      </c>
      <c r="O444" s="16" t="n">
        <f aca="false">COUNTIFS(A:A,A444,W:W,0)</f>
        <v>0</v>
      </c>
      <c r="P444" s="16" t="str">
        <f aca="false">INDEX(LilacQC!D:D,MATCH(A444,LilacQC!C:C,0))</f>
        <v>PASS</v>
      </c>
      <c r="Q444" s="16"/>
      <c r="R444" s="16"/>
      <c r="S444" s="17" t="str">
        <f aca="false">A444&amp;MID(X444,1,1)</f>
        <v>CRUK0074_SU_T1-R1C</v>
      </c>
      <c r="T444" s="17" t="str">
        <f aca="false">IFERROR(IF(RIGHT(X444,1)="1",INDEX(LOHHLA!C:C,MATCH(S444,LOHHLA!B:B,0)),INDEX(LOHHLA!D:D,MATCH(S444,LOHHLA!B:B,0))),"HOM")</f>
        <v>hla_c_01_02_12</v>
      </c>
      <c r="U444" s="17" t="str">
        <f aca="false">IF(T444="HOM","HOM",UPPER(MID(T444,5,1))&amp;"*"&amp;MID(T444,7,2)&amp;":"&amp;MID(T444,10,2))</f>
        <v>C*01:02</v>
      </c>
      <c r="V444" s="17" t="s">
        <v>100</v>
      </c>
      <c r="W444" s="17" t="n">
        <f aca="false">U444=V444</f>
        <v>1</v>
      </c>
      <c r="X444" s="16" t="s">
        <v>52</v>
      </c>
      <c r="Y444" s="11" t="s">
        <v>100</v>
      </c>
      <c r="Z444" s="11" t="n">
        <v>2351</v>
      </c>
      <c r="AA444" s="11" t="n">
        <v>1034</v>
      </c>
      <c r="AB444" s="11" t="n">
        <v>1317</v>
      </c>
      <c r="AC444" s="11" t="n">
        <v>0</v>
      </c>
      <c r="AD444" s="11" t="n">
        <v>2168</v>
      </c>
      <c r="AE444" s="11" t="n">
        <v>812</v>
      </c>
      <c r="AF444" s="11" t="n">
        <v>1356</v>
      </c>
      <c r="AG444" s="11" t="n">
        <v>0</v>
      </c>
      <c r="AH444" s="11" t="n">
        <v>0</v>
      </c>
      <c r="AI444" s="11" t="n">
        <v>0</v>
      </c>
      <c r="AJ444" s="11" t="n">
        <v>0</v>
      </c>
      <c r="AK444" s="11" t="n">
        <v>0</v>
      </c>
      <c r="AL444" s="15" t="n">
        <v>0</v>
      </c>
      <c r="AM444" s="11" t="n">
        <v>0</v>
      </c>
      <c r="AN444" s="11" t="n">
        <v>0</v>
      </c>
      <c r="AO444" s="11" t="n">
        <v>0</v>
      </c>
      <c r="AP444" s="11" t="n">
        <v>0</v>
      </c>
      <c r="AQ444" s="11" t="n">
        <v>0</v>
      </c>
    </row>
    <row r="445" customFormat="false" ht="16" hidden="false" customHeight="false" outlineLevel="0" collapsed="false">
      <c r="A445" s="11" t="s">
        <v>237</v>
      </c>
      <c r="B445" s="11"/>
      <c r="C445" s="11" t="n">
        <f aca="false">AL445&lt;0.5</f>
        <v>0</v>
      </c>
      <c r="D445" s="12" t="n">
        <f aca="false">COUNTIFS(S:S,S445,C:C,1)&gt;0</f>
        <v>1</v>
      </c>
      <c r="E445" s="12" t="n">
        <f aca="false">IFERROR(INDEX(LOHHLA!H:H,MATCH($S445,LOHHLA!$B:$B,0)),"na")</f>
        <v>1</v>
      </c>
      <c r="F445" s="12" t="n">
        <f aca="false">AND(D445&lt;&gt;E445,E445&lt;&gt;"na")</f>
        <v>0</v>
      </c>
      <c r="G445" s="12"/>
      <c r="H445" s="12"/>
      <c r="I445" s="13" t="str">
        <f aca="false">IFERROR(INDEX(LOHHLA!E:E,MATCH($S445,LOHHLA!$B:$B,0)),"na")</f>
        <v>          (0.22)</v>
      </c>
      <c r="J445" s="13" t="str">
        <f aca="false">IFERROR(INDEX(LOHHLA!F:F,MATCH($S445,LOHHLA!$B:$B,0)),"na")</f>
        <v>            2.17</v>
      </c>
      <c r="K445" s="14" t="n">
        <f aca="false">INDEX(HMFPurity!B:B,MATCH(A445,HMFPurity!A:A,0))</f>
        <v>0.3</v>
      </c>
      <c r="L445" s="15" t="n">
        <f aca="false">INDEX(HMFPurity!F:F,MATCH(A445,HMFPurity!A:A,0))</f>
        <v>3.1511</v>
      </c>
      <c r="M445" s="15" t="n">
        <f aca="false">IFERROR(INDEX(LOHHLA!I:I,MATCH($S445,LOHHLA!$B:$B,0)),"na")</f>
        <v>3.190315295</v>
      </c>
      <c r="N445" s="14" t="n">
        <f aca="false">IFERROR(INDEX(LOHHLA!J:J,MATCH($S445,LOHHLA!$B:$B,0)),"na")</f>
        <v>0.28</v>
      </c>
      <c r="O445" s="16" t="n">
        <f aca="false">COUNTIFS(A:A,A445,W:W,0)</f>
        <v>0</v>
      </c>
      <c r="P445" s="16" t="str">
        <f aca="false">INDEX(LilacQC!D:D,MATCH(A445,LilacQC!C:C,0))</f>
        <v>PASS</v>
      </c>
      <c r="Q445" s="16"/>
      <c r="R445" s="16"/>
      <c r="S445" s="17" t="str">
        <f aca="false">A445&amp;MID(X445,1,1)</f>
        <v>CRUK0074_SU_T1-R1C</v>
      </c>
      <c r="T445" s="17" t="str">
        <f aca="false">IFERROR(IF(RIGHT(X445,1)="1",INDEX(LOHHLA!C:C,MATCH(S445,LOHHLA!B:B,0)),INDEX(LOHHLA!D:D,MATCH(S445,LOHHLA!B:B,0))),"HOM")</f>
        <v>hla_c_06_02_03</v>
      </c>
      <c r="U445" s="17" t="str">
        <f aca="false">IF(T445="HOM","HOM",UPPER(MID(T445,5,1))&amp;"*"&amp;MID(T445,7,2)&amp;":"&amp;MID(T445,10,2))</f>
        <v>C*06:02</v>
      </c>
      <c r="V445" s="17" t="s">
        <v>84</v>
      </c>
      <c r="W445" s="17" t="n">
        <f aca="false">U445=V445</f>
        <v>1</v>
      </c>
      <c r="X445" s="16" t="s">
        <v>54</v>
      </c>
      <c r="Y445" s="11" t="s">
        <v>84</v>
      </c>
      <c r="Z445" s="11" t="n">
        <v>2392</v>
      </c>
      <c r="AA445" s="11" t="n">
        <v>1015</v>
      </c>
      <c r="AB445" s="11" t="n">
        <v>1377</v>
      </c>
      <c r="AC445" s="11" t="n">
        <v>0</v>
      </c>
      <c r="AD445" s="11" t="n">
        <v>2916</v>
      </c>
      <c r="AE445" s="11" t="n">
        <v>1494</v>
      </c>
      <c r="AF445" s="11" t="n">
        <v>1422</v>
      </c>
      <c r="AG445" s="11" t="n">
        <v>0</v>
      </c>
      <c r="AH445" s="11" t="n">
        <v>0</v>
      </c>
      <c r="AI445" s="11" t="n">
        <v>0</v>
      </c>
      <c r="AJ445" s="11" t="n">
        <v>0</v>
      </c>
      <c r="AK445" s="11" t="n">
        <v>0</v>
      </c>
      <c r="AL445" s="15" t="n">
        <v>1.92</v>
      </c>
      <c r="AM445" s="11" t="n">
        <v>0</v>
      </c>
      <c r="AN445" s="11" t="n">
        <v>0</v>
      </c>
      <c r="AO445" s="11" t="n">
        <v>0</v>
      </c>
      <c r="AP445" s="11" t="n">
        <v>0</v>
      </c>
      <c r="AQ445" s="11" t="n">
        <v>0</v>
      </c>
    </row>
    <row r="446" customFormat="false" ht="16" hidden="false" customHeight="false" outlineLevel="0" collapsed="false">
      <c r="A446" s="11" t="s">
        <v>239</v>
      </c>
      <c r="B446" s="11"/>
      <c r="C446" s="11" t="n">
        <f aca="false">AL446&lt;0.5</f>
        <v>0</v>
      </c>
      <c r="D446" s="12" t="n">
        <f aca="false">COUNTIFS(S:S,S446,C:C,1)&gt;0</f>
        <v>0</v>
      </c>
      <c r="E446" s="12" t="n">
        <f aca="false">IFERROR(INDEX(LOHHLA!H:H,MATCH($S446,LOHHLA!$B:$B,0)),"na")</f>
        <v>1</v>
      </c>
      <c r="F446" s="12" t="n">
        <f aca="false">AND(D446&lt;&gt;E446,E446&lt;&gt;"na")</f>
        <v>1</v>
      </c>
      <c r="G446" s="12" t="s">
        <v>71</v>
      </c>
      <c r="H446" s="12" t="s">
        <v>240</v>
      </c>
      <c r="I446" s="13" t="str">
        <f aca="false">IFERROR(INDEX(LOHHLA!E:E,MATCH($S446,LOHHLA!$B:$B,0)),"na")</f>
        <v>            1.59</v>
      </c>
      <c r="J446" s="13" t="str">
        <f aca="false">IFERROR(INDEX(LOHHLA!F:F,MATCH($S446,LOHHLA!$B:$B,0)),"na")</f>
        <v>            0.28</v>
      </c>
      <c r="K446" s="14" t="n">
        <f aca="false">INDEX(HMFPurity!B:B,MATCH(A446,HMFPurity!A:A,0))</f>
        <v>0.17</v>
      </c>
      <c r="L446" s="15" t="n">
        <f aca="false">INDEX(HMFPurity!F:F,MATCH(A446,HMFPurity!A:A,0))</f>
        <v>3.2008</v>
      </c>
      <c r="M446" s="15" t="n">
        <f aca="false">IFERROR(INDEX(LOHHLA!I:I,MATCH($S446,LOHHLA!$B:$B,0)),"na")</f>
        <v>2.957826727</v>
      </c>
      <c r="N446" s="14" t="n">
        <f aca="false">IFERROR(INDEX(LOHHLA!J:J,MATCH($S446,LOHHLA!$B:$B,0)),"na")</f>
        <v>0.12</v>
      </c>
      <c r="O446" s="16" t="n">
        <f aca="false">COUNTIFS(A:A,A446,W:W,0)</f>
        <v>0</v>
      </c>
      <c r="P446" s="16" t="str">
        <f aca="false">INDEX(LilacQC!D:D,MATCH(A446,LilacQC!C:C,0))</f>
        <v>PASS</v>
      </c>
      <c r="Q446" s="16"/>
      <c r="R446" s="16"/>
      <c r="S446" s="17" t="str">
        <f aca="false">A446&amp;MID(X446,1,1)</f>
        <v>CRUK0075_SU_T1-R1A</v>
      </c>
      <c r="T446" s="17" t="str">
        <f aca="false">IFERROR(IF(RIGHT(X446,1)="1",INDEX(LOHHLA!C:C,MATCH(S446,LOHHLA!B:B,0)),INDEX(LOHHLA!D:D,MATCH(S446,LOHHLA!B:B,0))),"HOM")</f>
        <v>hla_a_01_01_01_01</v>
      </c>
      <c r="U446" s="17" t="str">
        <f aca="false">IF(T446="HOM","HOM",UPPER(MID(T446,5,1))&amp;"*"&amp;MID(T446,7,2)&amp;":"&amp;MID(T446,10,2))</f>
        <v>A*01:01</v>
      </c>
      <c r="V446" s="17" t="s">
        <v>44</v>
      </c>
      <c r="W446" s="17" t="n">
        <f aca="false">U446=V446</f>
        <v>1</v>
      </c>
      <c r="X446" s="16" t="s">
        <v>45</v>
      </c>
      <c r="Y446" s="11" t="s">
        <v>44</v>
      </c>
      <c r="Z446" s="11" t="n">
        <v>2839</v>
      </c>
      <c r="AA446" s="11" t="n">
        <v>1836</v>
      </c>
      <c r="AB446" s="11" t="n">
        <v>1003</v>
      </c>
      <c r="AC446" s="11" t="n">
        <v>0</v>
      </c>
      <c r="AD446" s="11" t="n">
        <v>3910</v>
      </c>
      <c r="AE446" s="11" t="n">
        <v>2548</v>
      </c>
      <c r="AF446" s="11" t="n">
        <v>1362</v>
      </c>
      <c r="AG446" s="11" t="n">
        <v>0</v>
      </c>
      <c r="AH446" s="11" t="n">
        <v>0</v>
      </c>
      <c r="AI446" s="11" t="n">
        <v>0</v>
      </c>
      <c r="AJ446" s="11" t="n">
        <v>0</v>
      </c>
      <c r="AK446" s="11" t="n">
        <v>0</v>
      </c>
      <c r="AL446" s="15" t="n">
        <v>2.32</v>
      </c>
      <c r="AM446" s="11" t="n">
        <v>0</v>
      </c>
      <c r="AN446" s="11" t="n">
        <v>0</v>
      </c>
      <c r="AO446" s="11" t="n">
        <v>0</v>
      </c>
      <c r="AP446" s="11" t="n">
        <v>0</v>
      </c>
      <c r="AQ446" s="11" t="n">
        <v>0</v>
      </c>
    </row>
    <row r="447" customFormat="false" ht="16" hidden="false" customHeight="false" outlineLevel="0" collapsed="false">
      <c r="A447" s="11" t="s">
        <v>239</v>
      </c>
      <c r="B447" s="11"/>
      <c r="C447" s="11" t="n">
        <f aca="false">AL447&lt;0.5</f>
        <v>0</v>
      </c>
      <c r="D447" s="12" t="n">
        <f aca="false">COUNTIFS(S:S,S447,C:C,1)&gt;0</f>
        <v>0</v>
      </c>
      <c r="E447" s="12" t="n">
        <f aca="false">IFERROR(INDEX(LOHHLA!H:H,MATCH($S447,LOHHLA!$B:$B,0)),"na")</f>
        <v>1</v>
      </c>
      <c r="F447" s="12" t="n">
        <f aca="false">AND(D447&lt;&gt;E447,E447&lt;&gt;"na")</f>
        <v>1</v>
      </c>
      <c r="G447" s="12" t="s">
        <v>71</v>
      </c>
      <c r="H447" s="12" t="s">
        <v>240</v>
      </c>
      <c r="I447" s="13" t="str">
        <f aca="false">IFERROR(INDEX(LOHHLA!E:E,MATCH($S447,LOHHLA!$B:$B,0)),"na")</f>
        <v>            1.59</v>
      </c>
      <c r="J447" s="13" t="str">
        <f aca="false">IFERROR(INDEX(LOHHLA!F:F,MATCH($S447,LOHHLA!$B:$B,0)),"na")</f>
        <v>            0.28</v>
      </c>
      <c r="K447" s="14" t="n">
        <f aca="false">INDEX(HMFPurity!B:B,MATCH(A447,HMFPurity!A:A,0))</f>
        <v>0.17</v>
      </c>
      <c r="L447" s="15" t="n">
        <f aca="false">INDEX(HMFPurity!F:F,MATCH(A447,HMFPurity!A:A,0))</f>
        <v>3.2008</v>
      </c>
      <c r="M447" s="15" t="n">
        <f aca="false">IFERROR(INDEX(LOHHLA!I:I,MATCH($S447,LOHHLA!$B:$B,0)),"na")</f>
        <v>2.957826727</v>
      </c>
      <c r="N447" s="14" t="n">
        <f aca="false">IFERROR(INDEX(LOHHLA!J:J,MATCH($S447,LOHHLA!$B:$B,0)),"na")</f>
        <v>0.12</v>
      </c>
      <c r="O447" s="16" t="n">
        <f aca="false">COUNTIFS(A:A,A447,W:W,0)</f>
        <v>0</v>
      </c>
      <c r="P447" s="16" t="str">
        <f aca="false">INDEX(LilacQC!D:D,MATCH(A447,LilacQC!C:C,0))</f>
        <v>PASS</v>
      </c>
      <c r="Q447" s="16"/>
      <c r="R447" s="16"/>
      <c r="S447" s="17" t="str">
        <f aca="false">A447&amp;MID(X447,1,1)</f>
        <v>CRUK0075_SU_T1-R1A</v>
      </c>
      <c r="T447" s="17" t="str">
        <f aca="false">IFERROR(IF(RIGHT(X447,1)="1",INDEX(LOHHLA!C:C,MATCH(S447,LOHHLA!B:B,0)),INDEX(LOHHLA!D:D,MATCH(S447,LOHHLA!B:B,0))),"HOM")</f>
        <v>hla_a_02_01_08</v>
      </c>
      <c r="U447" s="17" t="str">
        <f aca="false">IF(T447="HOM","HOM",UPPER(MID(T447,5,1))&amp;"*"&amp;MID(T447,7,2)&amp;":"&amp;MID(T447,10,2))</f>
        <v>A*02:01</v>
      </c>
      <c r="V447" s="17" t="s">
        <v>56</v>
      </c>
      <c r="W447" s="17" t="n">
        <f aca="false">U447=V447</f>
        <v>1</v>
      </c>
      <c r="X447" s="16" t="s">
        <v>47</v>
      </c>
      <c r="Y447" s="11" t="s">
        <v>56</v>
      </c>
      <c r="Z447" s="11" t="n">
        <v>2187</v>
      </c>
      <c r="AA447" s="11" t="n">
        <v>1244</v>
      </c>
      <c r="AB447" s="11" t="n">
        <v>943</v>
      </c>
      <c r="AC447" s="11" t="n">
        <v>0</v>
      </c>
      <c r="AD447" s="11" t="n">
        <v>2703</v>
      </c>
      <c r="AE447" s="11" t="n">
        <v>1412</v>
      </c>
      <c r="AF447" s="11" t="n">
        <v>1291</v>
      </c>
      <c r="AG447" s="11" t="n">
        <v>0</v>
      </c>
      <c r="AH447" s="11" t="n">
        <v>0</v>
      </c>
      <c r="AI447" s="11" t="n">
        <v>0</v>
      </c>
      <c r="AJ447" s="11" t="n">
        <v>0</v>
      </c>
      <c r="AK447" s="11" t="n">
        <v>0</v>
      </c>
      <c r="AL447" s="15" t="n">
        <v>1.08</v>
      </c>
      <c r="AM447" s="11" t="n">
        <v>0</v>
      </c>
      <c r="AN447" s="11" t="n">
        <v>0</v>
      </c>
      <c r="AO447" s="11" t="n">
        <v>0</v>
      </c>
      <c r="AP447" s="11" t="n">
        <v>0</v>
      </c>
      <c r="AQ447" s="11" t="n">
        <v>0</v>
      </c>
    </row>
    <row r="448" customFormat="false" ht="16" hidden="false" customHeight="false" outlineLevel="0" collapsed="false">
      <c r="A448" s="11" t="s">
        <v>239</v>
      </c>
      <c r="B448" s="11"/>
      <c r="C448" s="11" t="n">
        <f aca="false">AL448&lt;0.5</f>
        <v>0</v>
      </c>
      <c r="D448" s="12" t="n">
        <f aca="false">COUNTIFS(S:S,S448,C:C,1)&gt;0</f>
        <v>0</v>
      </c>
      <c r="E448" s="12" t="n">
        <f aca="false">IFERROR(INDEX(LOHHLA!H:H,MATCH($S448,LOHHLA!$B:$B,0)),"na")</f>
        <v>0</v>
      </c>
      <c r="F448" s="12" t="n">
        <f aca="false">AND(D448&lt;&gt;E448,E448&lt;&gt;"na")</f>
        <v>0</v>
      </c>
      <c r="G448" s="12"/>
      <c r="H448" s="12"/>
      <c r="I448" s="13" t="str">
        <f aca="false">IFERROR(INDEX(LOHHLA!E:E,MATCH($S448,LOHHLA!$B:$B,0)),"na")</f>
        <v>            1.15</v>
      </c>
      <c r="J448" s="13" t="str">
        <f aca="false">IFERROR(INDEX(LOHHLA!F:F,MATCH($S448,LOHHLA!$B:$B,0)),"na")</f>
        <v>            0.18</v>
      </c>
      <c r="K448" s="14" t="n">
        <f aca="false">INDEX(HMFPurity!B:B,MATCH(A448,HMFPurity!A:A,0))</f>
        <v>0.17</v>
      </c>
      <c r="L448" s="15" t="n">
        <f aca="false">INDEX(HMFPurity!F:F,MATCH(A448,HMFPurity!A:A,0))</f>
        <v>3.2008</v>
      </c>
      <c r="M448" s="15" t="n">
        <f aca="false">IFERROR(INDEX(LOHHLA!I:I,MATCH($S448,LOHHLA!$B:$B,0)),"na")</f>
        <v>2.957826727</v>
      </c>
      <c r="N448" s="14" t="n">
        <f aca="false">IFERROR(INDEX(LOHHLA!J:J,MATCH($S448,LOHHLA!$B:$B,0)),"na")</f>
        <v>0.12</v>
      </c>
      <c r="O448" s="16" t="n">
        <f aca="false">COUNTIFS(A:A,A448,W:W,0)</f>
        <v>0</v>
      </c>
      <c r="P448" s="16" t="str">
        <f aca="false">INDEX(LilacQC!D:D,MATCH(A448,LilacQC!C:C,0))</f>
        <v>PASS</v>
      </c>
      <c r="Q448" s="16"/>
      <c r="R448" s="16"/>
      <c r="S448" s="17" t="str">
        <f aca="false">A448&amp;MID(X448,1,1)</f>
        <v>CRUK0075_SU_T1-R1B</v>
      </c>
      <c r="T448" s="17" t="str">
        <f aca="false">IFERROR(IF(RIGHT(X448,1)="1",INDEX(LOHHLA!C:C,MATCH(S448,LOHHLA!B:B,0)),INDEX(LOHHLA!D:D,MATCH(S448,LOHHLA!B:B,0))),"HOM")</f>
        <v>hla_b_08_01_01</v>
      </c>
      <c r="U448" s="17" t="str">
        <f aca="false">IF(T448="HOM","HOM",UPPER(MID(T448,5,1))&amp;"*"&amp;MID(T448,7,2)&amp;":"&amp;MID(T448,10,2))</f>
        <v>B*08:01</v>
      </c>
      <c r="V448" s="17" t="s">
        <v>58</v>
      </c>
      <c r="W448" s="17" t="n">
        <f aca="false">U448=V448</f>
        <v>1</v>
      </c>
      <c r="X448" s="16" t="s">
        <v>49</v>
      </c>
      <c r="Y448" s="11" t="s">
        <v>58</v>
      </c>
      <c r="Z448" s="11" t="n">
        <v>2414</v>
      </c>
      <c r="AA448" s="11" t="n">
        <v>1167</v>
      </c>
      <c r="AB448" s="11" t="n">
        <v>1247</v>
      </c>
      <c r="AC448" s="11" t="n">
        <v>0</v>
      </c>
      <c r="AD448" s="11" t="n">
        <v>3151</v>
      </c>
      <c r="AE448" s="11" t="n">
        <v>1568</v>
      </c>
      <c r="AF448" s="11" t="n">
        <v>1583</v>
      </c>
      <c r="AG448" s="11" t="n">
        <v>0</v>
      </c>
      <c r="AH448" s="11" t="n">
        <v>0</v>
      </c>
      <c r="AI448" s="11" t="n">
        <v>0</v>
      </c>
      <c r="AJ448" s="11" t="n">
        <v>0</v>
      </c>
      <c r="AK448" s="11" t="n">
        <v>0</v>
      </c>
      <c r="AL448" s="15" t="n">
        <v>2.32</v>
      </c>
      <c r="AM448" s="11" t="n">
        <v>0</v>
      </c>
      <c r="AN448" s="11" t="n">
        <v>0</v>
      </c>
      <c r="AO448" s="11" t="n">
        <v>0</v>
      </c>
      <c r="AP448" s="11" t="n">
        <v>0</v>
      </c>
      <c r="AQ448" s="11" t="n">
        <v>0</v>
      </c>
    </row>
    <row r="449" customFormat="false" ht="16" hidden="false" customHeight="false" outlineLevel="0" collapsed="false">
      <c r="A449" s="11" t="s">
        <v>239</v>
      </c>
      <c r="B449" s="11"/>
      <c r="C449" s="11" t="n">
        <f aca="false">AL449&lt;0.5</f>
        <v>0</v>
      </c>
      <c r="D449" s="12" t="n">
        <f aca="false">COUNTIFS(S:S,S449,C:C,1)&gt;0</f>
        <v>0</v>
      </c>
      <c r="E449" s="12" t="n">
        <f aca="false">IFERROR(INDEX(LOHHLA!H:H,MATCH($S449,LOHHLA!$B:$B,0)),"na")</f>
        <v>0</v>
      </c>
      <c r="F449" s="12" t="n">
        <f aca="false">AND(D449&lt;&gt;E449,E449&lt;&gt;"na")</f>
        <v>0</v>
      </c>
      <c r="G449" s="12"/>
      <c r="H449" s="12"/>
      <c r="I449" s="13" t="str">
        <f aca="false">IFERROR(INDEX(LOHHLA!E:E,MATCH($S449,LOHHLA!$B:$B,0)),"na")</f>
        <v>            1.15</v>
      </c>
      <c r="J449" s="13" t="str">
        <f aca="false">IFERROR(INDEX(LOHHLA!F:F,MATCH($S449,LOHHLA!$B:$B,0)),"na")</f>
        <v>            0.18</v>
      </c>
      <c r="K449" s="14" t="n">
        <f aca="false">INDEX(HMFPurity!B:B,MATCH(A449,HMFPurity!A:A,0))</f>
        <v>0.17</v>
      </c>
      <c r="L449" s="15" t="n">
        <f aca="false">INDEX(HMFPurity!F:F,MATCH(A449,HMFPurity!A:A,0))</f>
        <v>3.2008</v>
      </c>
      <c r="M449" s="15" t="n">
        <f aca="false">IFERROR(INDEX(LOHHLA!I:I,MATCH($S449,LOHHLA!$B:$B,0)),"na")</f>
        <v>2.957826727</v>
      </c>
      <c r="N449" s="14" t="n">
        <f aca="false">IFERROR(INDEX(LOHHLA!J:J,MATCH($S449,LOHHLA!$B:$B,0)),"na")</f>
        <v>0.12</v>
      </c>
      <c r="O449" s="16" t="n">
        <f aca="false">COUNTIFS(A:A,A449,W:W,0)</f>
        <v>0</v>
      </c>
      <c r="P449" s="16" t="str">
        <f aca="false">INDEX(LilacQC!D:D,MATCH(A449,LilacQC!C:C,0))</f>
        <v>PASS</v>
      </c>
      <c r="Q449" s="16"/>
      <c r="R449" s="16"/>
      <c r="S449" s="17" t="str">
        <f aca="false">A449&amp;MID(X449,1,1)</f>
        <v>CRUK0075_SU_T1-R1B</v>
      </c>
      <c r="T449" s="17" t="str">
        <f aca="false">IFERROR(IF(RIGHT(X449,1)="1",INDEX(LOHHLA!C:C,MATCH(S449,LOHHLA!B:B,0)),INDEX(LOHHLA!D:D,MATCH(S449,LOHHLA!B:B,0))),"HOM")</f>
        <v>hla_b_44_02_01_01</v>
      </c>
      <c r="U449" s="17" t="str">
        <f aca="false">IF(T449="HOM","HOM",UPPER(MID(T449,5,1))&amp;"*"&amp;MID(T449,7,2)&amp;":"&amp;MID(T449,10,2))</f>
        <v>B*44:02</v>
      </c>
      <c r="V449" s="17" t="s">
        <v>92</v>
      </c>
      <c r="W449" s="17" t="n">
        <f aca="false">U449=V449</f>
        <v>1</v>
      </c>
      <c r="X449" s="16" t="s">
        <v>51</v>
      </c>
      <c r="Y449" s="11" t="s">
        <v>92</v>
      </c>
      <c r="Z449" s="11" t="n">
        <v>2117</v>
      </c>
      <c r="AA449" s="11" t="n">
        <v>867</v>
      </c>
      <c r="AB449" s="11" t="n">
        <v>1250</v>
      </c>
      <c r="AC449" s="11" t="n">
        <v>0</v>
      </c>
      <c r="AD449" s="11" t="n">
        <v>2735</v>
      </c>
      <c r="AE449" s="11" t="n">
        <v>1133</v>
      </c>
      <c r="AF449" s="11" t="n">
        <v>1602</v>
      </c>
      <c r="AG449" s="11" t="n">
        <v>0</v>
      </c>
      <c r="AH449" s="11" t="n">
        <v>0</v>
      </c>
      <c r="AI449" s="11" t="n">
        <v>0</v>
      </c>
      <c r="AJ449" s="11" t="n">
        <v>0</v>
      </c>
      <c r="AK449" s="11" t="n">
        <v>0</v>
      </c>
      <c r="AL449" s="15" t="n">
        <v>1.08</v>
      </c>
      <c r="AM449" s="11" t="n">
        <v>0</v>
      </c>
      <c r="AN449" s="11" t="n">
        <v>0</v>
      </c>
      <c r="AO449" s="11" t="n">
        <v>0</v>
      </c>
      <c r="AP449" s="11" t="n">
        <v>0</v>
      </c>
      <c r="AQ449" s="11" t="n">
        <v>0</v>
      </c>
    </row>
    <row r="450" customFormat="false" ht="16" hidden="false" customHeight="false" outlineLevel="0" collapsed="false">
      <c r="A450" s="11" t="s">
        <v>239</v>
      </c>
      <c r="B450" s="11"/>
      <c r="C450" s="11" t="n">
        <f aca="false">AL450&lt;0.5</f>
        <v>0</v>
      </c>
      <c r="D450" s="12" t="n">
        <f aca="false">COUNTIFS(S:S,S450,C:C,1)&gt;0</f>
        <v>0</v>
      </c>
      <c r="E450" s="12" t="n">
        <f aca="false">IFERROR(INDEX(LOHHLA!H:H,MATCH($S450,LOHHLA!$B:$B,0)),"na")</f>
        <v>0</v>
      </c>
      <c r="F450" s="12" t="n">
        <f aca="false">AND(D450&lt;&gt;E450,E450&lt;&gt;"na")</f>
        <v>0</v>
      </c>
      <c r="G450" s="12"/>
      <c r="H450" s="12"/>
      <c r="I450" s="13" t="str">
        <f aca="false">IFERROR(INDEX(LOHHLA!E:E,MATCH($S450,LOHHLA!$B:$B,0)),"na")</f>
        <v>            0.52</v>
      </c>
      <c r="J450" s="13" t="str">
        <f aca="false">IFERROR(INDEX(LOHHLA!F:F,MATCH($S450,LOHHLA!$B:$B,0)),"na")</f>
        <v>            1.16</v>
      </c>
      <c r="K450" s="14" t="n">
        <f aca="false">INDEX(HMFPurity!B:B,MATCH(A450,HMFPurity!A:A,0))</f>
        <v>0.17</v>
      </c>
      <c r="L450" s="15" t="n">
        <f aca="false">INDEX(HMFPurity!F:F,MATCH(A450,HMFPurity!A:A,0))</f>
        <v>3.2008</v>
      </c>
      <c r="M450" s="15" t="n">
        <f aca="false">IFERROR(INDEX(LOHHLA!I:I,MATCH($S450,LOHHLA!$B:$B,0)),"na")</f>
        <v>2.957826727</v>
      </c>
      <c r="N450" s="14" t="n">
        <f aca="false">IFERROR(INDEX(LOHHLA!J:J,MATCH($S450,LOHHLA!$B:$B,0)),"na")</f>
        <v>0.12</v>
      </c>
      <c r="O450" s="16" t="n">
        <f aca="false">COUNTIFS(A:A,A450,W:W,0)</f>
        <v>0</v>
      </c>
      <c r="P450" s="16" t="str">
        <f aca="false">INDEX(LilacQC!D:D,MATCH(A450,LilacQC!C:C,0))</f>
        <v>PASS</v>
      </c>
      <c r="Q450" s="16"/>
      <c r="R450" s="16"/>
      <c r="S450" s="17" t="str">
        <f aca="false">A450&amp;MID(X450,1,1)</f>
        <v>CRUK0075_SU_T1-R1C</v>
      </c>
      <c r="T450" s="17" t="str">
        <f aca="false">IFERROR(IF(RIGHT(X450,1)="1",INDEX(LOHHLA!C:C,MATCH(S450,LOHHLA!B:B,0)),INDEX(LOHHLA!D:D,MATCH(S450,LOHHLA!B:B,0))),"HOM")</f>
        <v>hla_c_05_01_01_02</v>
      </c>
      <c r="U450" s="17" t="str">
        <f aca="false">IF(T450="HOM","HOM",UPPER(MID(T450,5,1))&amp;"*"&amp;MID(T450,7,2)&amp;":"&amp;MID(T450,10,2))</f>
        <v>C*05:01</v>
      </c>
      <c r="V450" s="17" t="s">
        <v>113</v>
      </c>
      <c r="W450" s="17" t="n">
        <f aca="false">U450=V450</f>
        <v>1</v>
      </c>
      <c r="X450" s="16" t="s">
        <v>52</v>
      </c>
      <c r="Y450" s="11" t="s">
        <v>113</v>
      </c>
      <c r="Z450" s="11" t="n">
        <v>1925</v>
      </c>
      <c r="AA450" s="11" t="n">
        <v>1471</v>
      </c>
      <c r="AB450" s="11" t="n">
        <v>454</v>
      </c>
      <c r="AC450" s="11" t="n">
        <v>0</v>
      </c>
      <c r="AD450" s="11" t="n">
        <v>2415</v>
      </c>
      <c r="AE450" s="11" t="n">
        <v>1788</v>
      </c>
      <c r="AF450" s="11" t="n">
        <v>627</v>
      </c>
      <c r="AG450" s="11" t="n">
        <v>0</v>
      </c>
      <c r="AH450" s="11" t="n">
        <v>0</v>
      </c>
      <c r="AI450" s="11" t="n">
        <v>0</v>
      </c>
      <c r="AJ450" s="11" t="n">
        <v>0</v>
      </c>
      <c r="AK450" s="11" t="n">
        <v>0</v>
      </c>
      <c r="AL450" s="15" t="n">
        <v>1.08</v>
      </c>
      <c r="AM450" s="11" t="n">
        <v>0</v>
      </c>
      <c r="AN450" s="11" t="n">
        <v>0</v>
      </c>
      <c r="AO450" s="11" t="n">
        <v>0</v>
      </c>
      <c r="AP450" s="11" t="n">
        <v>0</v>
      </c>
      <c r="AQ450" s="11" t="n">
        <v>0</v>
      </c>
    </row>
    <row r="451" customFormat="false" ht="16" hidden="false" customHeight="false" outlineLevel="0" collapsed="false">
      <c r="A451" s="11" t="s">
        <v>239</v>
      </c>
      <c r="B451" s="11"/>
      <c r="C451" s="11" t="n">
        <f aca="false">AL451&lt;0.5</f>
        <v>0</v>
      </c>
      <c r="D451" s="12" t="n">
        <f aca="false">COUNTIFS(S:S,S451,C:C,1)&gt;0</f>
        <v>0</v>
      </c>
      <c r="E451" s="12" t="n">
        <f aca="false">IFERROR(INDEX(LOHHLA!H:H,MATCH($S451,LOHHLA!$B:$B,0)),"na")</f>
        <v>0</v>
      </c>
      <c r="F451" s="12" t="n">
        <f aca="false">AND(D451&lt;&gt;E451,E451&lt;&gt;"na")</f>
        <v>0</v>
      </c>
      <c r="G451" s="12"/>
      <c r="H451" s="12"/>
      <c r="I451" s="13" t="str">
        <f aca="false">IFERROR(INDEX(LOHHLA!E:E,MATCH($S451,LOHHLA!$B:$B,0)),"na")</f>
        <v>            0.52</v>
      </c>
      <c r="J451" s="13" t="str">
        <f aca="false">IFERROR(INDEX(LOHHLA!F:F,MATCH($S451,LOHHLA!$B:$B,0)),"na")</f>
        <v>            1.16</v>
      </c>
      <c r="K451" s="14" t="n">
        <f aca="false">INDEX(HMFPurity!B:B,MATCH(A451,HMFPurity!A:A,0))</f>
        <v>0.17</v>
      </c>
      <c r="L451" s="15" t="n">
        <f aca="false">INDEX(HMFPurity!F:F,MATCH(A451,HMFPurity!A:A,0))</f>
        <v>3.2008</v>
      </c>
      <c r="M451" s="15" t="n">
        <f aca="false">IFERROR(INDEX(LOHHLA!I:I,MATCH($S451,LOHHLA!$B:$B,0)),"na")</f>
        <v>2.957826727</v>
      </c>
      <c r="N451" s="14" t="n">
        <f aca="false">IFERROR(INDEX(LOHHLA!J:J,MATCH($S451,LOHHLA!$B:$B,0)),"na")</f>
        <v>0.12</v>
      </c>
      <c r="O451" s="16" t="n">
        <f aca="false">COUNTIFS(A:A,A451,W:W,0)</f>
        <v>0</v>
      </c>
      <c r="P451" s="16" t="str">
        <f aca="false">INDEX(LilacQC!D:D,MATCH(A451,LilacQC!C:C,0))</f>
        <v>PASS</v>
      </c>
      <c r="Q451" s="16"/>
      <c r="R451" s="16"/>
      <c r="S451" s="17" t="str">
        <f aca="false">A451&amp;MID(X451,1,1)</f>
        <v>CRUK0075_SU_T1-R1C</v>
      </c>
      <c r="T451" s="17" t="str">
        <f aca="false">IFERROR(IF(RIGHT(X451,1)="1",INDEX(LOHHLA!C:C,MATCH(S451,LOHHLA!B:B,0)),INDEX(LOHHLA!D:D,MATCH(S451,LOHHLA!B:B,0))),"HOM")</f>
        <v>hla_c_07_01_01_01</v>
      </c>
      <c r="U451" s="17" t="str">
        <f aca="false">IF(T451="HOM","HOM",UPPER(MID(T451,5,1))&amp;"*"&amp;MID(T451,7,2)&amp;":"&amp;MID(T451,10,2))</f>
        <v>C*07:01</v>
      </c>
      <c r="V451" s="17" t="s">
        <v>61</v>
      </c>
      <c r="W451" s="17" t="n">
        <f aca="false">U451=V451</f>
        <v>1</v>
      </c>
      <c r="X451" s="16" t="s">
        <v>54</v>
      </c>
      <c r="Y451" s="11" t="s">
        <v>61</v>
      </c>
      <c r="Z451" s="11" t="n">
        <v>2393</v>
      </c>
      <c r="AA451" s="11" t="n">
        <v>1874</v>
      </c>
      <c r="AB451" s="11" t="n">
        <v>519</v>
      </c>
      <c r="AC451" s="11" t="n">
        <v>0</v>
      </c>
      <c r="AD451" s="11" t="n">
        <v>3349</v>
      </c>
      <c r="AE451" s="11" t="n">
        <v>2637</v>
      </c>
      <c r="AF451" s="11" t="n">
        <v>712</v>
      </c>
      <c r="AG451" s="11" t="n">
        <v>0</v>
      </c>
      <c r="AH451" s="11" t="n">
        <v>0</v>
      </c>
      <c r="AI451" s="11" t="n">
        <v>0</v>
      </c>
      <c r="AJ451" s="11" t="n">
        <v>0</v>
      </c>
      <c r="AK451" s="11" t="n">
        <v>0</v>
      </c>
      <c r="AL451" s="15" t="n">
        <v>2.32</v>
      </c>
      <c r="AM451" s="11" t="n">
        <v>0</v>
      </c>
      <c r="AN451" s="11" t="n">
        <v>0</v>
      </c>
      <c r="AO451" s="11" t="n">
        <v>0</v>
      </c>
      <c r="AP451" s="11" t="n">
        <v>0</v>
      </c>
      <c r="AQ451" s="11" t="n">
        <v>0</v>
      </c>
    </row>
    <row r="452" customFormat="false" ht="16" hidden="false" customHeight="false" outlineLevel="0" collapsed="false">
      <c r="A452" s="11" t="s">
        <v>241</v>
      </c>
      <c r="B452" s="11"/>
      <c r="C452" s="11" t="n">
        <f aca="false">AL452&lt;0.5</f>
        <v>1</v>
      </c>
      <c r="D452" s="12" t="n">
        <f aca="false">COUNTIFS(S:S,S452,C:C,1)&gt;0</f>
        <v>1</v>
      </c>
      <c r="E452" s="12" t="n">
        <f aca="false">IFERROR(INDEX(LOHHLA!H:H,MATCH($S452,LOHHLA!$B:$B,0)),"na")</f>
        <v>1</v>
      </c>
      <c r="F452" s="12" t="n">
        <f aca="false">AND(D452&lt;&gt;E452,E452&lt;&gt;"na")</f>
        <v>0</v>
      </c>
      <c r="G452" s="12"/>
      <c r="H452" s="12"/>
      <c r="I452" s="13" t="str">
        <f aca="false">IFERROR(INDEX(LOHHLA!E:E,MATCH($S452,LOHHLA!$B:$B,0)),"na")</f>
        <v>            0.26</v>
      </c>
      <c r="J452" s="13" t="str">
        <f aca="false">IFERROR(INDEX(LOHHLA!F:F,MATCH($S452,LOHHLA!$B:$B,0)),"na")</f>
        <v>            0.76</v>
      </c>
      <c r="K452" s="14" t="n">
        <f aca="false">INDEX(HMFPurity!B:B,MATCH(A452,HMFPurity!A:A,0))</f>
        <v>0.45</v>
      </c>
      <c r="L452" s="15" t="n">
        <f aca="false">INDEX(HMFPurity!F:F,MATCH(A452,HMFPurity!A:A,0))</f>
        <v>2.7535</v>
      </c>
      <c r="M452" s="15" t="n">
        <f aca="false">IFERROR(INDEX(LOHHLA!I:I,MATCH($S452,LOHHLA!$B:$B,0)),"na")</f>
        <v>3.05065548</v>
      </c>
      <c r="N452" s="14" t="n">
        <f aca="false">IFERROR(INDEX(LOHHLA!J:J,MATCH($S452,LOHHLA!$B:$B,0)),"na")</f>
        <v>0.39</v>
      </c>
      <c r="O452" s="16" t="n">
        <f aca="false">COUNTIFS(A:A,A452,W:W,0)</f>
        <v>0</v>
      </c>
      <c r="P452" s="16" t="str">
        <f aca="false">INDEX(LilacQC!D:D,MATCH(A452,LilacQC!C:C,0))</f>
        <v>PASS</v>
      </c>
      <c r="Q452" s="16"/>
      <c r="R452" s="16"/>
      <c r="S452" s="17" t="str">
        <f aca="false">A452&amp;MID(X452,1,1)</f>
        <v>CRUK0076_SU_T1-R1A</v>
      </c>
      <c r="T452" s="17" t="str">
        <f aca="false">IFERROR(IF(RIGHT(X452,1)="1",INDEX(LOHHLA!C:C,MATCH(S452,LOHHLA!B:B,0)),INDEX(LOHHLA!D:D,MATCH(S452,LOHHLA!B:B,0))),"HOM")</f>
        <v>hla_a_02_01_01_01</v>
      </c>
      <c r="U452" s="17" t="str">
        <f aca="false">IF(T452="HOM","HOM",UPPER(MID(T452,5,1))&amp;"*"&amp;MID(T452,7,2)&amp;":"&amp;MID(T452,10,2))</f>
        <v>A*02:01</v>
      </c>
      <c r="V452" s="17" t="s">
        <v>56</v>
      </c>
      <c r="W452" s="17" t="n">
        <f aca="false">U452=V452</f>
        <v>1</v>
      </c>
      <c r="X452" s="16" t="s">
        <v>45</v>
      </c>
      <c r="Y452" s="11" t="s">
        <v>56</v>
      </c>
      <c r="Z452" s="11" t="n">
        <v>1069</v>
      </c>
      <c r="AA452" s="11" t="n">
        <v>599</v>
      </c>
      <c r="AB452" s="11" t="n">
        <v>470</v>
      </c>
      <c r="AC452" s="11" t="n">
        <v>0</v>
      </c>
      <c r="AD452" s="11" t="n">
        <v>687</v>
      </c>
      <c r="AE452" s="11" t="n">
        <v>330</v>
      </c>
      <c r="AF452" s="11" t="n">
        <v>357</v>
      </c>
      <c r="AG452" s="11" t="n">
        <v>0</v>
      </c>
      <c r="AH452" s="11" t="n">
        <v>0</v>
      </c>
      <c r="AI452" s="11" t="n">
        <v>0</v>
      </c>
      <c r="AJ452" s="11" t="n">
        <v>0</v>
      </c>
      <c r="AK452" s="11" t="n">
        <v>0</v>
      </c>
      <c r="AL452" s="15" t="n">
        <v>0.15</v>
      </c>
      <c r="AM452" s="11" t="n">
        <v>0</v>
      </c>
      <c r="AN452" s="11" t="n">
        <v>0</v>
      </c>
      <c r="AO452" s="11" t="n">
        <v>0</v>
      </c>
      <c r="AP452" s="11" t="n">
        <v>0</v>
      </c>
      <c r="AQ452" s="11" t="n">
        <v>0</v>
      </c>
    </row>
    <row r="453" customFormat="false" ht="16" hidden="false" customHeight="false" outlineLevel="0" collapsed="false">
      <c r="A453" s="11" t="s">
        <v>241</v>
      </c>
      <c r="B453" s="11"/>
      <c r="C453" s="11" t="n">
        <f aca="false">AL453&lt;0.5</f>
        <v>0</v>
      </c>
      <c r="D453" s="12" t="n">
        <f aca="false">COUNTIFS(S:S,S453,C:C,1)&gt;0</f>
        <v>1</v>
      </c>
      <c r="E453" s="12" t="n">
        <f aca="false">IFERROR(INDEX(LOHHLA!H:H,MATCH($S453,LOHHLA!$B:$B,0)),"na")</f>
        <v>1</v>
      </c>
      <c r="F453" s="12" t="n">
        <f aca="false">AND(D453&lt;&gt;E453,E453&lt;&gt;"na")</f>
        <v>0</v>
      </c>
      <c r="G453" s="12"/>
      <c r="H453" s="12"/>
      <c r="I453" s="13" t="str">
        <f aca="false">IFERROR(INDEX(LOHHLA!E:E,MATCH($S453,LOHHLA!$B:$B,0)),"na")</f>
        <v>            0.26</v>
      </c>
      <c r="J453" s="13" t="str">
        <f aca="false">IFERROR(INDEX(LOHHLA!F:F,MATCH($S453,LOHHLA!$B:$B,0)),"na")</f>
        <v>            0.76</v>
      </c>
      <c r="K453" s="14" t="n">
        <f aca="false">INDEX(HMFPurity!B:B,MATCH(A453,HMFPurity!A:A,0))</f>
        <v>0.45</v>
      </c>
      <c r="L453" s="15" t="n">
        <f aca="false">INDEX(HMFPurity!F:F,MATCH(A453,HMFPurity!A:A,0))</f>
        <v>2.7535</v>
      </c>
      <c r="M453" s="15" t="n">
        <f aca="false">IFERROR(INDEX(LOHHLA!I:I,MATCH($S453,LOHHLA!$B:$B,0)),"na")</f>
        <v>3.05065548</v>
      </c>
      <c r="N453" s="14" t="n">
        <f aca="false">IFERROR(INDEX(LOHHLA!J:J,MATCH($S453,LOHHLA!$B:$B,0)),"na")</f>
        <v>0.39</v>
      </c>
      <c r="O453" s="16" t="n">
        <f aca="false">COUNTIFS(A:A,A453,W:W,0)</f>
        <v>0</v>
      </c>
      <c r="P453" s="16" t="str">
        <f aca="false">INDEX(LilacQC!D:D,MATCH(A453,LilacQC!C:C,0))</f>
        <v>PASS</v>
      </c>
      <c r="Q453" s="16"/>
      <c r="R453" s="16"/>
      <c r="S453" s="17" t="str">
        <f aca="false">A453&amp;MID(X453,1,1)</f>
        <v>CRUK0076_SU_T1-R1A</v>
      </c>
      <c r="T453" s="17" t="str">
        <f aca="false">IFERROR(IF(RIGHT(X453,1)="1",INDEX(LOHHLA!C:C,MATCH(S453,LOHHLA!B:B,0)),INDEX(LOHHLA!D:D,MATCH(S453,LOHHLA!B:B,0))),"HOM")</f>
        <v>hla_a_33_03_01</v>
      </c>
      <c r="U453" s="17" t="str">
        <f aca="false">IF(T453="HOM","HOM",UPPER(MID(T453,5,1))&amp;"*"&amp;MID(T453,7,2)&amp;":"&amp;MID(T453,10,2))</f>
        <v>A*33:03</v>
      </c>
      <c r="V453" s="17" t="s">
        <v>242</v>
      </c>
      <c r="W453" s="17" t="n">
        <f aca="false">U453=V453</f>
        <v>1</v>
      </c>
      <c r="X453" s="16" t="s">
        <v>47</v>
      </c>
      <c r="Y453" s="11" t="s">
        <v>242</v>
      </c>
      <c r="Z453" s="11" t="n">
        <v>1175</v>
      </c>
      <c r="AA453" s="11" t="n">
        <v>713</v>
      </c>
      <c r="AB453" s="11" t="n">
        <v>462</v>
      </c>
      <c r="AC453" s="11" t="n">
        <v>0</v>
      </c>
      <c r="AD453" s="11" t="n">
        <v>942</v>
      </c>
      <c r="AE453" s="11" t="n">
        <v>592</v>
      </c>
      <c r="AF453" s="11" t="n">
        <v>350</v>
      </c>
      <c r="AG453" s="11" t="n">
        <v>0</v>
      </c>
      <c r="AH453" s="11" t="n">
        <v>0</v>
      </c>
      <c r="AI453" s="11" t="n">
        <v>0</v>
      </c>
      <c r="AJ453" s="11" t="n">
        <v>0</v>
      </c>
      <c r="AK453" s="11" t="n">
        <v>0</v>
      </c>
      <c r="AL453" s="15" t="n">
        <v>1</v>
      </c>
      <c r="AM453" s="11" t="n">
        <v>0</v>
      </c>
      <c r="AN453" s="11" t="n">
        <v>0</v>
      </c>
      <c r="AO453" s="11" t="n">
        <v>0</v>
      </c>
      <c r="AP453" s="11" t="n">
        <v>0</v>
      </c>
      <c r="AQ453" s="11" t="n">
        <v>0</v>
      </c>
    </row>
    <row r="454" customFormat="false" ht="16" hidden="false" customHeight="false" outlineLevel="0" collapsed="false">
      <c r="A454" s="11" t="s">
        <v>241</v>
      </c>
      <c r="B454" s="11"/>
      <c r="C454" s="11" t="n">
        <f aca="false">AL454&lt;0.5</f>
        <v>0</v>
      </c>
      <c r="D454" s="12" t="n">
        <f aca="false">COUNTIFS(S:S,S454,C:C,1)&gt;0</f>
        <v>0</v>
      </c>
      <c r="E454" s="12" t="n">
        <f aca="false">IFERROR(INDEX(LOHHLA!H:H,MATCH($S454,LOHHLA!$B:$B,0)),"na")</f>
        <v>0</v>
      </c>
      <c r="F454" s="12" t="n">
        <f aca="false">AND(D454&lt;&gt;E454,E454&lt;&gt;"na")</f>
        <v>0</v>
      </c>
      <c r="G454" s="12"/>
      <c r="H454" s="12"/>
      <c r="I454" s="13" t="str">
        <f aca="false">IFERROR(INDEX(LOHHLA!E:E,MATCH($S454,LOHHLA!$B:$B,0)),"na")</f>
        <v>            0.67</v>
      </c>
      <c r="J454" s="13" t="str">
        <f aca="false">IFERROR(INDEX(LOHHLA!F:F,MATCH($S454,LOHHLA!$B:$B,0)),"na")</f>
        <v>            0.95</v>
      </c>
      <c r="K454" s="14" t="n">
        <f aca="false">INDEX(HMFPurity!B:B,MATCH(A454,HMFPurity!A:A,0))</f>
        <v>0.45</v>
      </c>
      <c r="L454" s="15" t="n">
        <f aca="false">INDEX(HMFPurity!F:F,MATCH(A454,HMFPurity!A:A,0))</f>
        <v>2.7535</v>
      </c>
      <c r="M454" s="15" t="n">
        <f aca="false">IFERROR(INDEX(LOHHLA!I:I,MATCH($S454,LOHHLA!$B:$B,0)),"na")</f>
        <v>3.05065548</v>
      </c>
      <c r="N454" s="14" t="n">
        <f aca="false">IFERROR(INDEX(LOHHLA!J:J,MATCH($S454,LOHHLA!$B:$B,0)),"na")</f>
        <v>0.39</v>
      </c>
      <c r="O454" s="16" t="n">
        <f aca="false">COUNTIFS(A:A,A454,W:W,0)</f>
        <v>0</v>
      </c>
      <c r="P454" s="16" t="str">
        <f aca="false">INDEX(LilacQC!D:D,MATCH(A454,LilacQC!C:C,0))</f>
        <v>PASS</v>
      </c>
      <c r="Q454" s="16"/>
      <c r="R454" s="16"/>
      <c r="S454" s="17" t="str">
        <f aca="false">A454&amp;MID(X454,1,1)</f>
        <v>CRUK0076_SU_T1-R1B</v>
      </c>
      <c r="T454" s="17" t="str">
        <f aca="false">IFERROR(IF(RIGHT(X454,1)="1",INDEX(LOHHLA!C:C,MATCH(S454,LOHHLA!B:B,0)),INDEX(LOHHLA!D:D,MATCH(S454,LOHHLA!B:B,0))),"HOM")</f>
        <v>hla_b_37_01_01</v>
      </c>
      <c r="U454" s="17" t="str">
        <f aca="false">IF(T454="HOM","HOM",UPPER(MID(T454,5,1))&amp;"*"&amp;MID(T454,7,2)&amp;":"&amp;MID(T454,10,2))</f>
        <v>B*37:01</v>
      </c>
      <c r="V454" s="17" t="s">
        <v>224</v>
      </c>
      <c r="W454" s="17" t="n">
        <f aca="false">U454=V454</f>
        <v>1</v>
      </c>
      <c r="X454" s="16" t="s">
        <v>49</v>
      </c>
      <c r="Y454" s="11" t="s">
        <v>224</v>
      </c>
      <c r="Z454" s="11" t="n">
        <v>1376</v>
      </c>
      <c r="AA454" s="11" t="n">
        <v>844</v>
      </c>
      <c r="AB454" s="11" t="n">
        <v>532</v>
      </c>
      <c r="AC454" s="11" t="n">
        <v>0</v>
      </c>
      <c r="AD454" s="11" t="n">
        <v>1155</v>
      </c>
      <c r="AE454" s="11" t="n">
        <v>708</v>
      </c>
      <c r="AF454" s="11" t="n">
        <v>447</v>
      </c>
      <c r="AG454" s="11" t="n">
        <v>0</v>
      </c>
      <c r="AH454" s="11" t="n">
        <v>0</v>
      </c>
      <c r="AI454" s="11" t="n">
        <v>0</v>
      </c>
      <c r="AJ454" s="11" t="n">
        <v>0</v>
      </c>
      <c r="AK454" s="11" t="n">
        <v>0</v>
      </c>
      <c r="AL454" s="15" t="n">
        <v>1.42</v>
      </c>
      <c r="AM454" s="11" t="n">
        <v>0</v>
      </c>
      <c r="AN454" s="11" t="n">
        <v>0</v>
      </c>
      <c r="AO454" s="11" t="n">
        <v>0</v>
      </c>
      <c r="AP454" s="11" t="n">
        <v>0</v>
      </c>
      <c r="AQ454" s="11" t="n">
        <v>0</v>
      </c>
    </row>
    <row r="455" customFormat="false" ht="16" hidden="false" customHeight="false" outlineLevel="0" collapsed="false">
      <c r="A455" s="11" t="s">
        <v>241</v>
      </c>
      <c r="B455" s="11"/>
      <c r="C455" s="11" t="n">
        <f aca="false">AL455&lt;0.5</f>
        <v>0</v>
      </c>
      <c r="D455" s="12" t="n">
        <f aca="false">COUNTIFS(S:S,S455,C:C,1)&gt;0</f>
        <v>0</v>
      </c>
      <c r="E455" s="12" t="n">
        <f aca="false">IFERROR(INDEX(LOHHLA!H:H,MATCH($S455,LOHHLA!$B:$B,0)),"na")</f>
        <v>0</v>
      </c>
      <c r="F455" s="12" t="n">
        <f aca="false">AND(D455&lt;&gt;E455,E455&lt;&gt;"na")</f>
        <v>0</v>
      </c>
      <c r="G455" s="12"/>
      <c r="H455" s="12"/>
      <c r="I455" s="13" t="str">
        <f aca="false">IFERROR(INDEX(LOHHLA!E:E,MATCH($S455,LOHHLA!$B:$B,0)),"na")</f>
        <v>            0.67</v>
      </c>
      <c r="J455" s="13" t="str">
        <f aca="false">IFERROR(INDEX(LOHHLA!F:F,MATCH($S455,LOHHLA!$B:$B,0)),"na")</f>
        <v>            0.95</v>
      </c>
      <c r="K455" s="14" t="n">
        <f aca="false">INDEX(HMFPurity!B:B,MATCH(A455,HMFPurity!A:A,0))</f>
        <v>0.45</v>
      </c>
      <c r="L455" s="15" t="n">
        <f aca="false">INDEX(HMFPurity!F:F,MATCH(A455,HMFPurity!A:A,0))</f>
        <v>2.7535</v>
      </c>
      <c r="M455" s="15" t="n">
        <f aca="false">IFERROR(INDEX(LOHHLA!I:I,MATCH($S455,LOHHLA!$B:$B,0)),"na")</f>
        <v>3.05065548</v>
      </c>
      <c r="N455" s="14" t="n">
        <f aca="false">IFERROR(INDEX(LOHHLA!J:J,MATCH($S455,LOHHLA!$B:$B,0)),"na")</f>
        <v>0.39</v>
      </c>
      <c r="O455" s="16" t="n">
        <f aca="false">COUNTIFS(A:A,A455,W:W,0)</f>
        <v>0</v>
      </c>
      <c r="P455" s="16" t="str">
        <f aca="false">INDEX(LilacQC!D:D,MATCH(A455,LilacQC!C:C,0))</f>
        <v>PASS</v>
      </c>
      <c r="Q455" s="16"/>
      <c r="R455" s="16"/>
      <c r="S455" s="17" t="str">
        <f aca="false">A455&amp;MID(X455,1,1)</f>
        <v>CRUK0076_SU_T1-R1B</v>
      </c>
      <c r="T455" s="17" t="str">
        <f aca="false">IFERROR(IF(RIGHT(X455,1)="1",INDEX(LOHHLA!C:C,MATCH(S455,LOHHLA!B:B,0)),INDEX(LOHHLA!D:D,MATCH(S455,LOHHLA!B:B,0))),"HOM")</f>
        <v>hla_b_40_01_02</v>
      </c>
      <c r="U455" s="17" t="str">
        <f aca="false">IF(T455="HOM","HOM",UPPER(MID(T455,5,1))&amp;"*"&amp;MID(T455,7,2)&amp;":"&amp;MID(T455,10,2))</f>
        <v>B*40:01</v>
      </c>
      <c r="V455" s="17" t="s">
        <v>91</v>
      </c>
      <c r="W455" s="17" t="n">
        <f aca="false">U455=V455</f>
        <v>1</v>
      </c>
      <c r="X455" s="16" t="s">
        <v>51</v>
      </c>
      <c r="Y455" s="11" t="s">
        <v>91</v>
      </c>
      <c r="Z455" s="11" t="n">
        <v>1423</v>
      </c>
      <c r="AA455" s="11" t="n">
        <v>920</v>
      </c>
      <c r="AB455" s="11" t="n">
        <v>503</v>
      </c>
      <c r="AC455" s="11" t="n">
        <v>0</v>
      </c>
      <c r="AD455" s="11" t="n">
        <v>1151</v>
      </c>
      <c r="AE455" s="11" t="n">
        <v>738</v>
      </c>
      <c r="AF455" s="11" t="n">
        <v>413</v>
      </c>
      <c r="AG455" s="11" t="n">
        <v>0</v>
      </c>
      <c r="AH455" s="11" t="n">
        <v>0</v>
      </c>
      <c r="AI455" s="11" t="n">
        <v>0</v>
      </c>
      <c r="AJ455" s="11" t="n">
        <v>0</v>
      </c>
      <c r="AK455" s="11" t="n">
        <v>0</v>
      </c>
      <c r="AL455" s="15" t="n">
        <v>1.05</v>
      </c>
      <c r="AM455" s="11" t="n">
        <v>0</v>
      </c>
      <c r="AN455" s="11" t="n">
        <v>0</v>
      </c>
      <c r="AO455" s="11" t="n">
        <v>0</v>
      </c>
      <c r="AP455" s="11" t="n">
        <v>0</v>
      </c>
      <c r="AQ455" s="11" t="n">
        <v>0</v>
      </c>
    </row>
    <row r="456" customFormat="false" ht="16" hidden="false" customHeight="false" outlineLevel="0" collapsed="false">
      <c r="A456" s="11" t="s">
        <v>241</v>
      </c>
      <c r="B456" s="11"/>
      <c r="C456" s="11" t="n">
        <f aca="false">AL456&lt;0.5</f>
        <v>0</v>
      </c>
      <c r="D456" s="12" t="n">
        <f aca="false">COUNTIFS(S:S,S456,C:C,1)&gt;0</f>
        <v>0</v>
      </c>
      <c r="E456" s="12" t="n">
        <f aca="false">IFERROR(INDEX(LOHHLA!H:H,MATCH($S456,LOHHLA!$B:$B,0)),"na")</f>
        <v>0</v>
      </c>
      <c r="F456" s="12" t="n">
        <f aca="false">AND(D456&lt;&gt;E456,E456&lt;&gt;"na")</f>
        <v>0</v>
      </c>
      <c r="G456" s="12"/>
      <c r="H456" s="12"/>
      <c r="I456" s="13" t="str">
        <f aca="false">IFERROR(INDEX(LOHHLA!E:E,MATCH($S456,LOHHLA!$B:$B,0)),"na")</f>
        <v>            0.99</v>
      </c>
      <c r="J456" s="13" t="str">
        <f aca="false">IFERROR(INDEX(LOHHLA!F:F,MATCH($S456,LOHHLA!$B:$B,0)),"na")</f>
        <v>            1.08</v>
      </c>
      <c r="K456" s="14" t="n">
        <f aca="false">INDEX(HMFPurity!B:B,MATCH(A456,HMFPurity!A:A,0))</f>
        <v>0.45</v>
      </c>
      <c r="L456" s="15" t="n">
        <f aca="false">INDEX(HMFPurity!F:F,MATCH(A456,HMFPurity!A:A,0))</f>
        <v>2.7535</v>
      </c>
      <c r="M456" s="15" t="n">
        <f aca="false">IFERROR(INDEX(LOHHLA!I:I,MATCH($S456,LOHHLA!$B:$B,0)),"na")</f>
        <v>3.05065548</v>
      </c>
      <c r="N456" s="14" t="n">
        <f aca="false">IFERROR(INDEX(LOHHLA!J:J,MATCH($S456,LOHHLA!$B:$B,0)),"na")</f>
        <v>0.39</v>
      </c>
      <c r="O456" s="16" t="n">
        <f aca="false">COUNTIFS(A:A,A456,W:W,0)</f>
        <v>0</v>
      </c>
      <c r="P456" s="16" t="str">
        <f aca="false">INDEX(LilacQC!D:D,MATCH(A456,LilacQC!C:C,0))</f>
        <v>PASS</v>
      </c>
      <c r="Q456" s="16"/>
      <c r="R456" s="16"/>
      <c r="S456" s="17" t="str">
        <f aca="false">A456&amp;MID(X456,1,1)</f>
        <v>CRUK0076_SU_T1-R1C</v>
      </c>
      <c r="T456" s="17" t="str">
        <f aca="false">IFERROR(IF(RIGHT(X456,1)="1",INDEX(LOHHLA!C:C,MATCH(S456,LOHHLA!B:B,0)),INDEX(LOHHLA!D:D,MATCH(S456,LOHHLA!B:B,0))),"HOM")</f>
        <v>hla_c_03_04_01_01</v>
      </c>
      <c r="U456" s="17" t="str">
        <f aca="false">IF(T456="HOM","HOM",UPPER(MID(T456,5,1))&amp;"*"&amp;MID(T456,7,2)&amp;":"&amp;MID(T456,10,2))</f>
        <v>C*03:04</v>
      </c>
      <c r="V456" s="17" t="s">
        <v>93</v>
      </c>
      <c r="W456" s="17" t="n">
        <f aca="false">U456=V456</f>
        <v>1</v>
      </c>
      <c r="X456" s="16" t="s">
        <v>52</v>
      </c>
      <c r="Y456" s="11" t="s">
        <v>93</v>
      </c>
      <c r="Z456" s="11" t="n">
        <v>1326</v>
      </c>
      <c r="AA456" s="11" t="n">
        <v>530</v>
      </c>
      <c r="AB456" s="11" t="n">
        <v>796</v>
      </c>
      <c r="AC456" s="11" t="n">
        <v>0</v>
      </c>
      <c r="AD456" s="11" t="n">
        <v>1130</v>
      </c>
      <c r="AE456" s="11" t="n">
        <v>441</v>
      </c>
      <c r="AF456" s="11" t="n">
        <v>689</v>
      </c>
      <c r="AG456" s="11" t="n">
        <v>0</v>
      </c>
      <c r="AH456" s="11" t="n">
        <v>0</v>
      </c>
      <c r="AI456" s="11" t="n">
        <v>0</v>
      </c>
      <c r="AJ456" s="11" t="n">
        <v>0</v>
      </c>
      <c r="AK456" s="11" t="n">
        <v>0</v>
      </c>
      <c r="AL456" s="15" t="n">
        <v>1.05</v>
      </c>
      <c r="AM456" s="11" t="n">
        <v>0</v>
      </c>
      <c r="AN456" s="11" t="n">
        <v>0</v>
      </c>
      <c r="AO456" s="11" t="n">
        <v>0</v>
      </c>
      <c r="AP456" s="11" t="n">
        <v>0</v>
      </c>
      <c r="AQ456" s="11" t="n">
        <v>0</v>
      </c>
    </row>
    <row r="457" customFormat="false" ht="16" hidden="false" customHeight="false" outlineLevel="0" collapsed="false">
      <c r="A457" s="11" t="s">
        <v>241</v>
      </c>
      <c r="B457" s="11"/>
      <c r="C457" s="11" t="n">
        <f aca="false">AL457&lt;0.5</f>
        <v>0</v>
      </c>
      <c r="D457" s="12" t="n">
        <f aca="false">COUNTIFS(S:S,S457,C:C,1)&gt;0</f>
        <v>0</v>
      </c>
      <c r="E457" s="12" t="n">
        <f aca="false">IFERROR(INDEX(LOHHLA!H:H,MATCH($S457,LOHHLA!$B:$B,0)),"na")</f>
        <v>0</v>
      </c>
      <c r="F457" s="12" t="n">
        <f aca="false">AND(D457&lt;&gt;E457,E457&lt;&gt;"na")</f>
        <v>0</v>
      </c>
      <c r="G457" s="12"/>
      <c r="H457" s="12"/>
      <c r="I457" s="13" t="str">
        <f aca="false">IFERROR(INDEX(LOHHLA!E:E,MATCH($S457,LOHHLA!$B:$B,0)),"na")</f>
        <v>            0.99</v>
      </c>
      <c r="J457" s="13" t="str">
        <f aca="false">IFERROR(INDEX(LOHHLA!F:F,MATCH($S457,LOHHLA!$B:$B,0)),"na")</f>
        <v>            1.08</v>
      </c>
      <c r="K457" s="14" t="n">
        <f aca="false">INDEX(HMFPurity!B:B,MATCH(A457,HMFPurity!A:A,0))</f>
        <v>0.45</v>
      </c>
      <c r="L457" s="15" t="n">
        <f aca="false">INDEX(HMFPurity!F:F,MATCH(A457,HMFPurity!A:A,0))</f>
        <v>2.7535</v>
      </c>
      <c r="M457" s="15" t="n">
        <f aca="false">IFERROR(INDEX(LOHHLA!I:I,MATCH($S457,LOHHLA!$B:$B,0)),"na")</f>
        <v>3.05065548</v>
      </c>
      <c r="N457" s="14" t="n">
        <f aca="false">IFERROR(INDEX(LOHHLA!J:J,MATCH($S457,LOHHLA!$B:$B,0)),"na")</f>
        <v>0.39</v>
      </c>
      <c r="O457" s="16" t="n">
        <f aca="false">COUNTIFS(A:A,A457,W:W,0)</f>
        <v>0</v>
      </c>
      <c r="P457" s="16" t="str">
        <f aca="false">INDEX(LilacQC!D:D,MATCH(A457,LilacQC!C:C,0))</f>
        <v>PASS</v>
      </c>
      <c r="Q457" s="16"/>
      <c r="R457" s="16"/>
      <c r="S457" s="17" t="str">
        <f aca="false">A457&amp;MID(X457,1,1)</f>
        <v>CRUK0076_SU_T1-R1C</v>
      </c>
      <c r="T457" s="17" t="str">
        <f aca="false">IFERROR(IF(RIGHT(X457,1)="1",INDEX(LOHHLA!C:C,MATCH(S457,LOHHLA!B:B,0)),INDEX(LOHHLA!D:D,MATCH(S457,LOHHLA!B:B,0))),"HOM")</f>
        <v>hla_c_06_02_01_01</v>
      </c>
      <c r="U457" s="17" t="str">
        <f aca="false">IF(T457="HOM","HOM",UPPER(MID(T457,5,1))&amp;"*"&amp;MID(T457,7,2)&amp;":"&amp;MID(T457,10,2))</f>
        <v>C*06:02</v>
      </c>
      <c r="V457" s="17" t="s">
        <v>84</v>
      </c>
      <c r="W457" s="17" t="n">
        <f aca="false">U457=V457</f>
        <v>1</v>
      </c>
      <c r="X457" s="16" t="s">
        <v>54</v>
      </c>
      <c r="Y457" s="11" t="s">
        <v>84</v>
      </c>
      <c r="Z457" s="11" t="n">
        <v>1341</v>
      </c>
      <c r="AA457" s="11" t="n">
        <v>515</v>
      </c>
      <c r="AB457" s="11" t="n">
        <v>826</v>
      </c>
      <c r="AC457" s="11" t="n">
        <v>0</v>
      </c>
      <c r="AD457" s="11" t="n">
        <v>1170</v>
      </c>
      <c r="AE457" s="11" t="n">
        <v>448</v>
      </c>
      <c r="AF457" s="11" t="n">
        <v>722</v>
      </c>
      <c r="AG457" s="11" t="n">
        <v>0</v>
      </c>
      <c r="AH457" s="11" t="n">
        <v>0</v>
      </c>
      <c r="AI457" s="11" t="n">
        <v>0</v>
      </c>
      <c r="AJ457" s="11" t="n">
        <v>0</v>
      </c>
      <c r="AK457" s="11" t="n">
        <v>0</v>
      </c>
      <c r="AL457" s="15" t="n">
        <v>1.42</v>
      </c>
      <c r="AM457" s="11" t="n">
        <v>0</v>
      </c>
      <c r="AN457" s="11" t="n">
        <v>0</v>
      </c>
      <c r="AO457" s="11" t="n">
        <v>0</v>
      </c>
      <c r="AP457" s="11" t="n">
        <v>0</v>
      </c>
      <c r="AQ457" s="11" t="n">
        <v>0</v>
      </c>
    </row>
    <row r="458" customFormat="false" ht="16" hidden="false" customHeight="false" outlineLevel="0" collapsed="false">
      <c r="A458" s="11" t="s">
        <v>243</v>
      </c>
      <c r="B458" s="11"/>
      <c r="C458" s="11" t="n">
        <f aca="false">AL458&lt;0.5</f>
        <v>0</v>
      </c>
      <c r="D458" s="12" t="n">
        <f aca="false">COUNTIFS(S:S,S458,C:C,1)&gt;0</f>
        <v>0</v>
      </c>
      <c r="E458" s="12" t="str">
        <f aca="false">IFERROR(INDEX(LOHHLA!H:H,MATCH($S458,LOHHLA!$B:$B,0)),"na")</f>
        <v>na</v>
      </c>
      <c r="F458" s="12" t="n">
        <f aca="false">AND(D458&lt;&gt;E458,E458&lt;&gt;"na")</f>
        <v>0</v>
      </c>
      <c r="G458" s="12"/>
      <c r="H458" s="12"/>
      <c r="I458" s="13" t="str">
        <f aca="false">IFERROR(INDEX(LOHHLA!E:E,MATCH($S458,LOHHLA!$B:$B,0)),"na")</f>
        <v>na</v>
      </c>
      <c r="J458" s="13" t="str">
        <f aca="false">IFERROR(INDEX(LOHHLA!F:F,MATCH($S458,LOHHLA!$B:$B,0)),"na")</f>
        <v>na</v>
      </c>
      <c r="K458" s="14" t="n">
        <f aca="false">INDEX(HMFPurity!B:B,MATCH(A458,HMFPurity!A:A,0))</f>
        <v>0.27</v>
      </c>
      <c r="L458" s="15" t="n">
        <f aca="false">INDEX(HMFPurity!F:F,MATCH(A458,HMFPurity!A:A,0))</f>
        <v>3.2525</v>
      </c>
      <c r="M458" s="15" t="str">
        <f aca="false">IFERROR(INDEX(LOHHLA!I:I,MATCH($S458,LOHHLA!$B:$B,0)),"na")</f>
        <v>na</v>
      </c>
      <c r="N458" s="14" t="str">
        <f aca="false">IFERROR(INDEX(LOHHLA!J:J,MATCH($S458,LOHHLA!$B:$B,0)),"na")</f>
        <v>na</v>
      </c>
      <c r="O458" s="16" t="n">
        <f aca="false">COUNTIFS(A:A,A458,W:W,0)</f>
        <v>2</v>
      </c>
      <c r="P458" s="16" t="str">
        <f aca="false">INDEX(LilacQC!D:D,MATCH(A458,LilacQC!C:C,0))</f>
        <v>WARN_UNMATCHED_HAPLOTYPE</v>
      </c>
      <c r="Q458" s="16" t="s">
        <v>148</v>
      </c>
      <c r="R458" s="16" t="s">
        <v>149</v>
      </c>
      <c r="S458" s="17" t="str">
        <f aca="false">A458&amp;MID(X458,1,1)</f>
        <v>CRUK0077_SU_T1-R1A</v>
      </c>
      <c r="T458" s="17" t="str">
        <f aca="false">IFERROR(IF(RIGHT(X458,1)="1",INDEX(LOHHLA!C:C,MATCH(S458,LOHHLA!B:B,0)),INDEX(LOHHLA!D:D,MATCH(S458,LOHHLA!B:B,0))),"HOM")</f>
        <v>HOM</v>
      </c>
      <c r="U458" s="17" t="str">
        <f aca="false">IF(T458="HOM","HOM",UPPER(MID(T458,5,1))&amp;"*"&amp;MID(T458,7,2)&amp;":"&amp;MID(T458,10,2))</f>
        <v>HOM</v>
      </c>
      <c r="V458" s="20" t="s">
        <v>44</v>
      </c>
      <c r="W458" s="17" t="n">
        <f aca="false">U458=V458</f>
        <v>0</v>
      </c>
      <c r="X458" s="16" t="s">
        <v>45</v>
      </c>
      <c r="Y458" s="20" t="s">
        <v>44</v>
      </c>
      <c r="Z458" s="11" t="n">
        <v>689</v>
      </c>
      <c r="AA458" s="11" t="n">
        <v>117</v>
      </c>
      <c r="AB458" s="11" t="n">
        <v>572</v>
      </c>
      <c r="AC458" s="11" t="n">
        <v>0</v>
      </c>
      <c r="AD458" s="11" t="n">
        <v>918</v>
      </c>
      <c r="AE458" s="11" t="n">
        <v>147</v>
      </c>
      <c r="AF458" s="11" t="n">
        <v>771</v>
      </c>
      <c r="AG458" s="11" t="n">
        <v>0</v>
      </c>
      <c r="AH458" s="11" t="n">
        <v>0</v>
      </c>
      <c r="AI458" s="11" t="n">
        <v>0</v>
      </c>
      <c r="AJ458" s="11" t="n">
        <v>0</v>
      </c>
      <c r="AK458" s="11" t="n">
        <v>0</v>
      </c>
      <c r="AL458" s="11" t="n">
        <v>2.15</v>
      </c>
      <c r="AM458" s="11" t="n">
        <v>0</v>
      </c>
      <c r="AN458" s="11" t="n">
        <v>0</v>
      </c>
      <c r="AO458" s="11" t="n">
        <v>0</v>
      </c>
      <c r="AP458" s="11" t="n">
        <v>0</v>
      </c>
      <c r="AQ458" s="11" t="n">
        <v>0</v>
      </c>
    </row>
    <row r="459" customFormat="false" ht="16" hidden="false" customHeight="false" outlineLevel="0" collapsed="false">
      <c r="A459" s="11" t="s">
        <v>243</v>
      </c>
      <c r="B459" s="11"/>
      <c r="C459" s="11" t="n">
        <f aca="false">AL459&lt;0.5</f>
        <v>0</v>
      </c>
      <c r="D459" s="12" t="n">
        <f aca="false">COUNTIFS(S:S,S459,C:C,1)&gt;0</f>
        <v>0</v>
      </c>
      <c r="E459" s="12" t="str">
        <f aca="false">IFERROR(INDEX(LOHHLA!H:H,MATCH($S459,LOHHLA!$B:$B,0)),"na")</f>
        <v>na</v>
      </c>
      <c r="F459" s="12" t="n">
        <f aca="false">AND(D459&lt;&gt;E459,E459&lt;&gt;"na")</f>
        <v>0</v>
      </c>
      <c r="G459" s="12"/>
      <c r="H459" s="12"/>
      <c r="I459" s="13" t="str">
        <f aca="false">IFERROR(INDEX(LOHHLA!E:E,MATCH($S459,LOHHLA!$B:$B,0)),"na")</f>
        <v>na</v>
      </c>
      <c r="J459" s="13" t="str">
        <f aca="false">IFERROR(INDEX(LOHHLA!F:F,MATCH($S459,LOHHLA!$B:$B,0)),"na")</f>
        <v>na</v>
      </c>
      <c r="K459" s="14" t="n">
        <f aca="false">INDEX(HMFPurity!B:B,MATCH(A459,HMFPurity!A:A,0))</f>
        <v>0.27</v>
      </c>
      <c r="L459" s="15" t="n">
        <f aca="false">INDEX(HMFPurity!F:F,MATCH(A459,HMFPurity!A:A,0))</f>
        <v>3.2525</v>
      </c>
      <c r="M459" s="15" t="str">
        <f aca="false">IFERROR(INDEX(LOHHLA!I:I,MATCH($S459,LOHHLA!$B:$B,0)),"na")</f>
        <v>na</v>
      </c>
      <c r="N459" s="14" t="str">
        <f aca="false">IFERROR(INDEX(LOHHLA!J:J,MATCH($S459,LOHHLA!$B:$B,0)),"na")</f>
        <v>na</v>
      </c>
      <c r="O459" s="16" t="n">
        <f aca="false">COUNTIFS(A:A,A459,W:W,0)</f>
        <v>2</v>
      </c>
      <c r="P459" s="16" t="str">
        <f aca="false">INDEX(LilacQC!D:D,MATCH(A459,LilacQC!C:C,0))</f>
        <v>WARN_UNMATCHED_HAPLOTYPE</v>
      </c>
      <c r="Q459" s="16" t="s">
        <v>139</v>
      </c>
      <c r="R459" s="16" t="s">
        <v>244</v>
      </c>
      <c r="S459" s="17" t="str">
        <f aca="false">A459&amp;MID(X459,1,1)</f>
        <v>CRUK0077_SU_T1-R1A</v>
      </c>
      <c r="T459" s="17" t="str">
        <f aca="false">IFERROR(IF(RIGHT(X459,1)="1",INDEX(LOHHLA!C:C,MATCH(S459,LOHHLA!B:B,0)),INDEX(LOHHLA!D:D,MATCH(S459,LOHHLA!B:B,0))),"HOM")</f>
        <v>HOM</v>
      </c>
      <c r="U459" s="17" t="str">
        <f aca="false">IF(T459="HOM","HOM",UPPER(MID(T459,5,1))&amp;"*"&amp;MID(T459,7,2)&amp;":"&amp;MID(T459,10,2))</f>
        <v>HOM</v>
      </c>
      <c r="V459" s="20" t="s">
        <v>56</v>
      </c>
      <c r="W459" s="17" t="n">
        <f aca="false">U459=V459</f>
        <v>0</v>
      </c>
      <c r="X459" s="16" t="s">
        <v>47</v>
      </c>
      <c r="Y459" s="20" t="s">
        <v>56</v>
      </c>
      <c r="Z459" s="11" t="n">
        <v>1962</v>
      </c>
      <c r="AA459" s="11" t="n">
        <v>1370</v>
      </c>
      <c r="AB459" s="11" t="n">
        <v>592</v>
      </c>
      <c r="AC459" s="11" t="n">
        <v>0</v>
      </c>
      <c r="AD459" s="11" t="n">
        <v>2545</v>
      </c>
      <c r="AE459" s="11" t="n">
        <v>1771</v>
      </c>
      <c r="AF459" s="11" t="n">
        <v>774</v>
      </c>
      <c r="AG459" s="11" t="n">
        <v>0</v>
      </c>
      <c r="AH459" s="11" t="n">
        <v>0</v>
      </c>
      <c r="AI459" s="11" t="n">
        <v>0</v>
      </c>
      <c r="AJ459" s="11" t="n">
        <v>0</v>
      </c>
      <c r="AK459" s="11" t="n">
        <v>0</v>
      </c>
      <c r="AL459" s="11" t="n">
        <v>1.22</v>
      </c>
      <c r="AM459" s="11" t="n">
        <v>0</v>
      </c>
      <c r="AN459" s="11" t="n">
        <v>0</v>
      </c>
      <c r="AO459" s="11" t="n">
        <v>0</v>
      </c>
      <c r="AP459" s="11" t="n">
        <v>0</v>
      </c>
      <c r="AQ459" s="11" t="n">
        <v>0</v>
      </c>
    </row>
    <row r="460" customFormat="false" ht="16" hidden="false" customHeight="false" outlineLevel="0" collapsed="false">
      <c r="A460" s="11" t="s">
        <v>243</v>
      </c>
      <c r="B460" s="11"/>
      <c r="C460" s="11" t="n">
        <f aca="false">AL460&lt;0.5</f>
        <v>0</v>
      </c>
      <c r="D460" s="12" t="n">
        <f aca="false">COUNTIFS(S:S,S460,C:C,1)&gt;0</f>
        <v>0</v>
      </c>
      <c r="E460" s="12" t="str">
        <f aca="false">IFERROR(INDEX(LOHHLA!H:H,MATCH($S460,LOHHLA!$B:$B,0)),"na")</f>
        <v>na</v>
      </c>
      <c r="F460" s="12" t="n">
        <f aca="false">AND(D460&lt;&gt;E460,E460&lt;&gt;"na")</f>
        <v>0</v>
      </c>
      <c r="G460" s="12"/>
      <c r="H460" s="12"/>
      <c r="I460" s="13" t="str">
        <f aca="false">IFERROR(INDEX(LOHHLA!E:E,MATCH($S460,LOHHLA!$B:$B,0)),"na")</f>
        <v>na</v>
      </c>
      <c r="J460" s="13" t="str">
        <f aca="false">IFERROR(INDEX(LOHHLA!F:F,MATCH($S460,LOHHLA!$B:$B,0)),"na")</f>
        <v>na</v>
      </c>
      <c r="K460" s="14" t="n">
        <f aca="false">INDEX(HMFPurity!B:B,MATCH(A460,HMFPurity!A:A,0))</f>
        <v>0.27</v>
      </c>
      <c r="L460" s="15" t="n">
        <f aca="false">INDEX(HMFPurity!F:F,MATCH(A460,HMFPurity!A:A,0))</f>
        <v>3.2525</v>
      </c>
      <c r="M460" s="15" t="str">
        <f aca="false">IFERROR(INDEX(LOHHLA!I:I,MATCH($S460,LOHHLA!$B:$B,0)),"na")</f>
        <v>na</v>
      </c>
      <c r="N460" s="14" t="str">
        <f aca="false">IFERROR(INDEX(LOHHLA!J:J,MATCH($S460,LOHHLA!$B:$B,0)),"na")</f>
        <v>na</v>
      </c>
      <c r="O460" s="16" t="n">
        <f aca="false">COUNTIFS(A:A,A460,W:W,0)</f>
        <v>2</v>
      </c>
      <c r="P460" s="16" t="str">
        <f aca="false">INDEX(LilacQC!D:D,MATCH(A460,LilacQC!C:C,0))</f>
        <v>WARN_UNMATCHED_HAPLOTYPE</v>
      </c>
      <c r="Q460" s="16" t="s">
        <v>148</v>
      </c>
      <c r="R460" s="16" t="s">
        <v>245</v>
      </c>
      <c r="S460" s="17" t="str">
        <f aca="false">A460&amp;MID(X460,1,1)</f>
        <v>CRUK0077_SU_T1-R1B</v>
      </c>
      <c r="T460" s="17" t="str">
        <f aca="false">IFERROR(IF(RIGHT(X460,1)="1",INDEX(LOHHLA!C:C,MATCH(S460,LOHHLA!B:B,0)),INDEX(LOHHLA!D:D,MATCH(S460,LOHHLA!B:B,0))),"HOM")</f>
        <v>HOM</v>
      </c>
      <c r="U460" s="17" t="str">
        <f aca="false">IF(T460="HOM","HOM",UPPER(MID(T460,5,1))&amp;"*"&amp;MID(T460,7,2)&amp;":"&amp;MID(T460,10,2))</f>
        <v>HOM</v>
      </c>
      <c r="V460" s="17" t="s">
        <v>48</v>
      </c>
      <c r="W460" s="17" t="n">
        <f aca="false">U460=V460</f>
        <v>1</v>
      </c>
      <c r="X460" s="16" t="s">
        <v>49</v>
      </c>
      <c r="Y460" s="20" t="s">
        <v>63</v>
      </c>
      <c r="Z460" s="11" t="n">
        <v>1340</v>
      </c>
      <c r="AA460" s="11" t="n">
        <v>1232</v>
      </c>
      <c r="AB460" s="11" t="n">
        <v>108</v>
      </c>
      <c r="AC460" s="11" t="n">
        <v>0</v>
      </c>
      <c r="AD460" s="11" t="n">
        <v>3600</v>
      </c>
      <c r="AE460" s="11" t="n">
        <v>3308</v>
      </c>
      <c r="AF460" s="11" t="n">
        <v>292</v>
      </c>
      <c r="AG460" s="11" t="n">
        <v>0</v>
      </c>
      <c r="AH460" s="11" t="n">
        <v>0</v>
      </c>
      <c r="AI460" s="11" t="n">
        <v>0</v>
      </c>
      <c r="AJ460" s="11" t="n">
        <v>0</v>
      </c>
      <c r="AK460" s="11" t="n">
        <v>0</v>
      </c>
      <c r="AL460" s="11" t="n">
        <v>2.15</v>
      </c>
      <c r="AM460" s="11" t="n">
        <v>0</v>
      </c>
      <c r="AN460" s="11" t="n">
        <v>0</v>
      </c>
      <c r="AO460" s="11" t="n">
        <v>0</v>
      </c>
      <c r="AP460" s="11" t="n">
        <v>0</v>
      </c>
      <c r="AQ460" s="11" t="n">
        <v>0</v>
      </c>
    </row>
    <row r="461" customFormat="false" ht="16" hidden="false" customHeight="false" outlineLevel="0" collapsed="false">
      <c r="A461" s="11" t="s">
        <v>243</v>
      </c>
      <c r="B461" s="11"/>
      <c r="C461" s="11" t="n">
        <f aca="false">AL461&lt;0.5</f>
        <v>0</v>
      </c>
      <c r="D461" s="12" t="n">
        <f aca="false">COUNTIFS(S:S,S461,C:C,1)&gt;0</f>
        <v>0</v>
      </c>
      <c r="E461" s="12" t="str">
        <f aca="false">IFERROR(INDEX(LOHHLA!H:H,MATCH($S461,LOHHLA!$B:$B,0)),"na")</f>
        <v>na</v>
      </c>
      <c r="F461" s="12" t="n">
        <f aca="false">AND(D461&lt;&gt;E461,E461&lt;&gt;"na")</f>
        <v>0</v>
      </c>
      <c r="G461" s="12"/>
      <c r="H461" s="12"/>
      <c r="I461" s="13" t="str">
        <f aca="false">IFERROR(INDEX(LOHHLA!E:E,MATCH($S461,LOHHLA!$B:$B,0)),"na")</f>
        <v>na</v>
      </c>
      <c r="J461" s="13" t="str">
        <f aca="false">IFERROR(INDEX(LOHHLA!F:F,MATCH($S461,LOHHLA!$B:$B,0)),"na")</f>
        <v>na</v>
      </c>
      <c r="K461" s="14" t="n">
        <f aca="false">INDEX(HMFPurity!B:B,MATCH(A461,HMFPurity!A:A,0))</f>
        <v>0.27</v>
      </c>
      <c r="L461" s="15" t="n">
        <f aca="false">INDEX(HMFPurity!F:F,MATCH(A461,HMFPurity!A:A,0))</f>
        <v>3.2525</v>
      </c>
      <c r="M461" s="15" t="str">
        <f aca="false">IFERROR(INDEX(LOHHLA!I:I,MATCH($S461,LOHHLA!$B:$B,0)),"na")</f>
        <v>na</v>
      </c>
      <c r="N461" s="14" t="str">
        <f aca="false">IFERROR(INDEX(LOHHLA!J:J,MATCH($S461,LOHHLA!$B:$B,0)),"na")</f>
        <v>na</v>
      </c>
      <c r="O461" s="16" t="n">
        <f aca="false">COUNTIFS(A:A,A461,W:W,0)</f>
        <v>2</v>
      </c>
      <c r="P461" s="16" t="str">
        <f aca="false">INDEX(LilacQC!D:D,MATCH(A461,LilacQC!C:C,0))</f>
        <v>WARN_UNMATCHED_HAPLOTYPE</v>
      </c>
      <c r="Q461" s="16"/>
      <c r="R461" s="16"/>
      <c r="S461" s="17" t="str">
        <f aca="false">A461&amp;MID(X461,1,1)</f>
        <v>CRUK0077_SU_T1-R1B</v>
      </c>
      <c r="T461" s="17" t="str">
        <f aca="false">IFERROR(IF(RIGHT(X461,1)="1",INDEX(LOHHLA!C:C,MATCH(S461,LOHHLA!B:B,0)),INDEX(LOHHLA!D:D,MATCH(S461,LOHHLA!B:B,0))),"HOM")</f>
        <v>HOM</v>
      </c>
      <c r="U461" s="17" t="str">
        <f aca="false">IF(T461="HOM","HOM",UPPER(MID(T461,5,1))&amp;"*"&amp;MID(T461,7,2)&amp;":"&amp;MID(T461,10,2))</f>
        <v>HOM</v>
      </c>
      <c r="V461" s="17" t="s">
        <v>48</v>
      </c>
      <c r="W461" s="17" t="n">
        <f aca="false">U461=V461</f>
        <v>1</v>
      </c>
      <c r="X461" s="16" t="s">
        <v>51</v>
      </c>
      <c r="Y461" s="20" t="s">
        <v>63</v>
      </c>
      <c r="Z461" s="11" t="n">
        <v>1341</v>
      </c>
      <c r="AA461" s="11" t="n">
        <v>1233</v>
      </c>
      <c r="AB461" s="11" t="n">
        <v>108</v>
      </c>
      <c r="AC461" s="11" t="n">
        <v>0</v>
      </c>
      <c r="AD461" s="11" t="n">
        <v>3600</v>
      </c>
      <c r="AE461" s="11" t="n">
        <v>3308</v>
      </c>
      <c r="AF461" s="11" t="n">
        <v>292</v>
      </c>
      <c r="AG461" s="11" t="n">
        <v>0</v>
      </c>
      <c r="AH461" s="11" t="n">
        <v>0</v>
      </c>
      <c r="AI461" s="11" t="n">
        <v>0</v>
      </c>
      <c r="AJ461" s="11" t="n">
        <v>0</v>
      </c>
      <c r="AK461" s="11" t="n">
        <v>0</v>
      </c>
      <c r="AL461" s="11" t="n">
        <v>1.22</v>
      </c>
      <c r="AM461" s="11" t="n">
        <v>0</v>
      </c>
      <c r="AN461" s="11" t="n">
        <v>0</v>
      </c>
      <c r="AO461" s="11" t="n">
        <v>0</v>
      </c>
      <c r="AP461" s="11" t="n">
        <v>0</v>
      </c>
      <c r="AQ461" s="11" t="n">
        <v>0</v>
      </c>
    </row>
    <row r="462" customFormat="false" ht="16" hidden="false" customHeight="false" outlineLevel="0" collapsed="false">
      <c r="A462" s="11" t="s">
        <v>243</v>
      </c>
      <c r="B462" s="11"/>
      <c r="C462" s="11" t="n">
        <f aca="false">AL462&lt;0.5</f>
        <v>0</v>
      </c>
      <c r="D462" s="12" t="n">
        <f aca="false">COUNTIFS(S:S,S462,C:C,1)&gt;0</f>
        <v>0</v>
      </c>
      <c r="E462" s="12" t="str">
        <f aca="false">IFERROR(INDEX(LOHHLA!H:H,MATCH($S462,LOHHLA!$B:$B,0)),"na")</f>
        <v>na</v>
      </c>
      <c r="F462" s="12" t="n">
        <f aca="false">AND(D462&lt;&gt;E462,E462&lt;&gt;"na")</f>
        <v>0</v>
      </c>
      <c r="G462" s="12"/>
      <c r="H462" s="12"/>
      <c r="I462" s="13" t="str">
        <f aca="false">IFERROR(INDEX(LOHHLA!E:E,MATCH($S462,LOHHLA!$B:$B,0)),"na")</f>
        <v>na</v>
      </c>
      <c r="J462" s="13" t="str">
        <f aca="false">IFERROR(INDEX(LOHHLA!F:F,MATCH($S462,LOHHLA!$B:$B,0)),"na")</f>
        <v>na</v>
      </c>
      <c r="K462" s="14" t="n">
        <f aca="false">INDEX(HMFPurity!B:B,MATCH(A462,HMFPurity!A:A,0))</f>
        <v>0.27</v>
      </c>
      <c r="L462" s="15" t="n">
        <f aca="false">INDEX(HMFPurity!F:F,MATCH(A462,HMFPurity!A:A,0))</f>
        <v>3.2525</v>
      </c>
      <c r="M462" s="15" t="str">
        <f aca="false">IFERROR(INDEX(LOHHLA!I:I,MATCH($S462,LOHHLA!$B:$B,0)),"na")</f>
        <v>na</v>
      </c>
      <c r="N462" s="14" t="str">
        <f aca="false">IFERROR(INDEX(LOHHLA!J:J,MATCH($S462,LOHHLA!$B:$B,0)),"na")</f>
        <v>na</v>
      </c>
      <c r="O462" s="16" t="n">
        <f aca="false">COUNTIFS(A:A,A462,W:W,0)</f>
        <v>2</v>
      </c>
      <c r="P462" s="16" t="str">
        <f aca="false">INDEX(LilacQC!D:D,MATCH(A462,LilacQC!C:C,0))</f>
        <v>WARN_UNMATCHED_HAPLOTYPE</v>
      </c>
      <c r="Q462" s="16"/>
      <c r="R462" s="16"/>
      <c r="S462" s="17" t="str">
        <f aca="false">A462&amp;MID(X462,1,1)</f>
        <v>CRUK0077_SU_T1-R1C</v>
      </c>
      <c r="T462" s="17" t="str">
        <f aca="false">IFERROR(IF(RIGHT(X462,1)="1",INDEX(LOHHLA!C:C,MATCH(S462,LOHHLA!B:B,0)),INDEX(LOHHLA!D:D,MATCH(S462,LOHHLA!B:B,0))),"HOM")</f>
        <v>HOM</v>
      </c>
      <c r="U462" s="17" t="str">
        <f aca="false">IF(T462="HOM","HOM",UPPER(MID(T462,5,1))&amp;"*"&amp;MID(T462,7,2)&amp;":"&amp;MID(T462,10,2))</f>
        <v>HOM</v>
      </c>
      <c r="V462" s="17" t="s">
        <v>48</v>
      </c>
      <c r="W462" s="17" t="n">
        <f aca="false">U462=V462</f>
        <v>1</v>
      </c>
      <c r="X462" s="16" t="s">
        <v>52</v>
      </c>
      <c r="Y462" s="20" t="s">
        <v>66</v>
      </c>
      <c r="Z462" s="11" t="n">
        <v>1356</v>
      </c>
      <c r="AA462" s="11" t="n">
        <v>1301</v>
      </c>
      <c r="AB462" s="11" t="n">
        <v>55</v>
      </c>
      <c r="AC462" s="11" t="n">
        <v>0</v>
      </c>
      <c r="AD462" s="11" t="n">
        <v>3665</v>
      </c>
      <c r="AE462" s="11" t="n">
        <v>3513</v>
      </c>
      <c r="AF462" s="11" t="n">
        <v>152</v>
      </c>
      <c r="AG462" s="11" t="n">
        <v>0</v>
      </c>
      <c r="AH462" s="11" t="n">
        <v>0</v>
      </c>
      <c r="AI462" s="11" t="n">
        <v>0</v>
      </c>
      <c r="AJ462" s="11" t="n">
        <v>0</v>
      </c>
      <c r="AK462" s="11" t="n">
        <v>0</v>
      </c>
      <c r="AL462" s="11" t="n">
        <v>2.15</v>
      </c>
      <c r="AM462" s="11" t="n">
        <v>0</v>
      </c>
      <c r="AN462" s="11" t="n">
        <v>0</v>
      </c>
      <c r="AO462" s="11" t="n">
        <v>0</v>
      </c>
      <c r="AP462" s="11" t="n">
        <v>0</v>
      </c>
      <c r="AQ462" s="11" t="n">
        <v>0</v>
      </c>
    </row>
    <row r="463" customFormat="false" ht="16" hidden="false" customHeight="false" outlineLevel="0" collapsed="false">
      <c r="A463" s="11" t="s">
        <v>243</v>
      </c>
      <c r="B463" s="11"/>
      <c r="C463" s="11" t="n">
        <f aca="false">AL463&lt;0.5</f>
        <v>0</v>
      </c>
      <c r="D463" s="12" t="n">
        <f aca="false">COUNTIFS(S:S,S463,C:C,1)&gt;0</f>
        <v>0</v>
      </c>
      <c r="E463" s="12" t="str">
        <f aca="false">IFERROR(INDEX(LOHHLA!H:H,MATCH($S463,LOHHLA!$B:$B,0)),"na")</f>
        <v>na</v>
      </c>
      <c r="F463" s="12" t="n">
        <f aca="false">AND(D463&lt;&gt;E463,E463&lt;&gt;"na")</f>
        <v>0</v>
      </c>
      <c r="G463" s="12"/>
      <c r="H463" s="12"/>
      <c r="I463" s="13" t="str">
        <f aca="false">IFERROR(INDEX(LOHHLA!E:E,MATCH($S463,LOHHLA!$B:$B,0)),"na")</f>
        <v>na</v>
      </c>
      <c r="J463" s="13" t="str">
        <f aca="false">IFERROR(INDEX(LOHHLA!F:F,MATCH($S463,LOHHLA!$B:$B,0)),"na")</f>
        <v>na</v>
      </c>
      <c r="K463" s="14" t="n">
        <f aca="false">INDEX(HMFPurity!B:B,MATCH(A463,HMFPurity!A:A,0))</f>
        <v>0.27</v>
      </c>
      <c r="L463" s="15" t="n">
        <f aca="false">INDEX(HMFPurity!F:F,MATCH(A463,HMFPurity!A:A,0))</f>
        <v>3.2525</v>
      </c>
      <c r="M463" s="15" t="str">
        <f aca="false">IFERROR(INDEX(LOHHLA!I:I,MATCH($S463,LOHHLA!$B:$B,0)),"na")</f>
        <v>na</v>
      </c>
      <c r="N463" s="14" t="str">
        <f aca="false">IFERROR(INDEX(LOHHLA!J:J,MATCH($S463,LOHHLA!$B:$B,0)),"na")</f>
        <v>na</v>
      </c>
      <c r="O463" s="16" t="n">
        <f aca="false">COUNTIFS(A:A,A463,W:W,0)</f>
        <v>2</v>
      </c>
      <c r="P463" s="16" t="str">
        <f aca="false">INDEX(LilacQC!D:D,MATCH(A463,LilacQC!C:C,0))</f>
        <v>WARN_UNMATCHED_HAPLOTYPE</v>
      </c>
      <c r="Q463" s="16"/>
      <c r="R463" s="16"/>
      <c r="S463" s="17" t="str">
        <f aca="false">A463&amp;MID(X463,1,1)</f>
        <v>CRUK0077_SU_T1-R1C</v>
      </c>
      <c r="T463" s="17" t="str">
        <f aca="false">IFERROR(IF(RIGHT(X463,1)="1",INDEX(LOHHLA!C:C,MATCH(S463,LOHHLA!B:B,0)),INDEX(LOHHLA!D:D,MATCH(S463,LOHHLA!B:B,0))),"HOM")</f>
        <v>HOM</v>
      </c>
      <c r="U463" s="17" t="str">
        <f aca="false">IF(T463="HOM","HOM",UPPER(MID(T463,5,1))&amp;"*"&amp;MID(T463,7,2)&amp;":"&amp;MID(T463,10,2))</f>
        <v>HOM</v>
      </c>
      <c r="V463" s="17" t="s">
        <v>48</v>
      </c>
      <c r="W463" s="17" t="n">
        <f aca="false">U463=V463</f>
        <v>1</v>
      </c>
      <c r="X463" s="16" t="s">
        <v>54</v>
      </c>
      <c r="Y463" s="20" t="s">
        <v>66</v>
      </c>
      <c r="Z463" s="11" t="n">
        <v>1356</v>
      </c>
      <c r="AA463" s="11" t="n">
        <v>1301</v>
      </c>
      <c r="AB463" s="11" t="n">
        <v>55</v>
      </c>
      <c r="AC463" s="11" t="n">
        <v>0</v>
      </c>
      <c r="AD463" s="11" t="n">
        <v>3665</v>
      </c>
      <c r="AE463" s="11" t="n">
        <v>3513</v>
      </c>
      <c r="AF463" s="11" t="n">
        <v>152</v>
      </c>
      <c r="AG463" s="11" t="n">
        <v>0</v>
      </c>
      <c r="AH463" s="11" t="n">
        <v>0</v>
      </c>
      <c r="AI463" s="11" t="n">
        <v>0</v>
      </c>
      <c r="AJ463" s="11" t="n">
        <v>0</v>
      </c>
      <c r="AK463" s="11" t="n">
        <v>0</v>
      </c>
      <c r="AL463" s="11" t="n">
        <v>1.22</v>
      </c>
      <c r="AM463" s="11" t="n">
        <v>0</v>
      </c>
      <c r="AN463" s="11" t="n">
        <v>0</v>
      </c>
      <c r="AO463" s="11" t="n">
        <v>0</v>
      </c>
      <c r="AP463" s="11" t="n">
        <v>0</v>
      </c>
      <c r="AQ463" s="11" t="n">
        <v>0</v>
      </c>
    </row>
    <row r="464" customFormat="false" ht="16" hidden="false" customHeight="false" outlineLevel="0" collapsed="false">
      <c r="A464" s="11" t="s">
        <v>246</v>
      </c>
      <c r="B464" s="11"/>
      <c r="C464" s="11" t="n">
        <f aca="false">AL464&lt;0.5</f>
        <v>1</v>
      </c>
      <c r="D464" s="12" t="n">
        <f aca="false">COUNTIFS(S:S,S464,C:C,1)&gt;0</f>
        <v>1</v>
      </c>
      <c r="E464" s="12" t="n">
        <f aca="false">IFERROR(INDEX(LOHHLA!H:H,MATCH($S464,LOHHLA!$B:$B,0)),"na")</f>
        <v>1</v>
      </c>
      <c r="F464" s="12" t="n">
        <f aca="false">AND(D464&lt;&gt;E464,E464&lt;&gt;"na")</f>
        <v>0</v>
      </c>
      <c r="G464" s="12"/>
      <c r="H464" s="12"/>
      <c r="I464" s="13" t="str">
        <f aca="false">IFERROR(INDEX(LOHHLA!E:E,MATCH($S464,LOHHLA!$B:$B,0)),"na")</f>
        <v>            0.33</v>
      </c>
      <c r="J464" s="13" t="str">
        <f aca="false">IFERROR(INDEX(LOHHLA!F:F,MATCH($S464,LOHHLA!$B:$B,0)),"na")</f>
        <v>            2.84</v>
      </c>
      <c r="K464" s="14" t="n">
        <f aca="false">INDEX(HMFPurity!B:B,MATCH(A464,HMFPurity!A:A,0))</f>
        <v>0.26</v>
      </c>
      <c r="L464" s="15" t="n">
        <f aca="false">INDEX(HMFPurity!F:F,MATCH(A464,HMFPurity!A:A,0))</f>
        <v>3.4504</v>
      </c>
      <c r="M464" s="15" t="n">
        <f aca="false">IFERROR(INDEX(LOHHLA!I:I,MATCH($S464,LOHHLA!$B:$B,0)),"na")</f>
        <v>3.555448991</v>
      </c>
      <c r="N464" s="14" t="n">
        <f aca="false">IFERROR(INDEX(LOHHLA!J:J,MATCH($S464,LOHHLA!$B:$B,0)),"na")</f>
        <v>0.23</v>
      </c>
      <c r="O464" s="16" t="n">
        <f aca="false">COUNTIFS(A:A,A464,W:W,0)</f>
        <v>0</v>
      </c>
      <c r="P464" s="16" t="str">
        <f aca="false">INDEX(LilacQC!D:D,MATCH(A464,LilacQC!C:C,0))</f>
        <v>PASS</v>
      </c>
      <c r="Q464" s="16"/>
      <c r="R464" s="16"/>
      <c r="S464" s="17" t="str">
        <f aca="false">A464&amp;MID(X464,1,1)</f>
        <v>CRUK0078_SU_T1-R2A</v>
      </c>
      <c r="T464" s="17" t="str">
        <f aca="false">IFERROR(IF(RIGHT(X464,1)="1",INDEX(LOHHLA!C:C,MATCH(S464,LOHHLA!B:B,0)),INDEX(LOHHLA!D:D,MATCH(S464,LOHHLA!B:B,0))),"HOM")</f>
        <v>hla_a_01_01_01_01</v>
      </c>
      <c r="U464" s="17" t="str">
        <f aca="false">IF(T464="HOM","HOM",UPPER(MID(T464,5,1))&amp;"*"&amp;MID(T464,7,2)&amp;":"&amp;MID(T464,10,2))</f>
        <v>A*01:01</v>
      </c>
      <c r="V464" s="17" t="s">
        <v>44</v>
      </c>
      <c r="W464" s="17" t="n">
        <f aca="false">U464=V464</f>
        <v>1</v>
      </c>
      <c r="X464" s="16" t="s">
        <v>45</v>
      </c>
      <c r="Y464" s="11" t="s">
        <v>44</v>
      </c>
      <c r="Z464" s="11" t="n">
        <v>3318</v>
      </c>
      <c r="AA464" s="11" t="n">
        <v>2002</v>
      </c>
      <c r="AB464" s="11" t="n">
        <v>1316</v>
      </c>
      <c r="AC464" s="11" t="n">
        <v>0</v>
      </c>
      <c r="AD464" s="11" t="n">
        <v>2645</v>
      </c>
      <c r="AE464" s="11" t="n">
        <v>1489</v>
      </c>
      <c r="AF464" s="11" t="n">
        <v>1156</v>
      </c>
      <c r="AG464" s="11" t="n">
        <v>0</v>
      </c>
      <c r="AH464" s="11" t="n">
        <v>0</v>
      </c>
      <c r="AI464" s="11" t="n">
        <v>0</v>
      </c>
      <c r="AJ464" s="11" t="n">
        <v>0</v>
      </c>
      <c r="AK464" s="11" t="n">
        <v>0</v>
      </c>
      <c r="AL464" s="15" t="n">
        <v>0</v>
      </c>
      <c r="AM464" s="11" t="n">
        <v>0</v>
      </c>
      <c r="AN464" s="11" t="n">
        <v>0</v>
      </c>
      <c r="AO464" s="11" t="n">
        <v>0</v>
      </c>
      <c r="AP464" s="11" t="n">
        <v>0</v>
      </c>
      <c r="AQ464" s="11" t="n">
        <v>0</v>
      </c>
    </row>
    <row r="465" customFormat="false" ht="16" hidden="false" customHeight="false" outlineLevel="0" collapsed="false">
      <c r="A465" s="11" t="s">
        <v>246</v>
      </c>
      <c r="B465" s="11"/>
      <c r="C465" s="11" t="n">
        <f aca="false">AL465&lt;0.5</f>
        <v>0</v>
      </c>
      <c r="D465" s="12" t="n">
        <f aca="false">COUNTIFS(S:S,S465,C:C,1)&gt;0</f>
        <v>1</v>
      </c>
      <c r="E465" s="12" t="n">
        <f aca="false">IFERROR(INDEX(LOHHLA!H:H,MATCH($S465,LOHHLA!$B:$B,0)),"na")</f>
        <v>1</v>
      </c>
      <c r="F465" s="12" t="n">
        <f aca="false">AND(D465&lt;&gt;E465,E465&lt;&gt;"na")</f>
        <v>0</v>
      </c>
      <c r="G465" s="12"/>
      <c r="H465" s="12"/>
      <c r="I465" s="13" t="str">
        <f aca="false">IFERROR(INDEX(LOHHLA!E:E,MATCH($S465,LOHHLA!$B:$B,0)),"na")</f>
        <v>            0.33</v>
      </c>
      <c r="J465" s="13" t="str">
        <f aca="false">IFERROR(INDEX(LOHHLA!F:F,MATCH($S465,LOHHLA!$B:$B,0)),"na")</f>
        <v>            2.84</v>
      </c>
      <c r="K465" s="14" t="n">
        <f aca="false">INDEX(HMFPurity!B:B,MATCH(A465,HMFPurity!A:A,0))</f>
        <v>0.26</v>
      </c>
      <c r="L465" s="15" t="n">
        <f aca="false">INDEX(HMFPurity!F:F,MATCH(A465,HMFPurity!A:A,0))</f>
        <v>3.4504</v>
      </c>
      <c r="M465" s="15" t="n">
        <f aca="false">IFERROR(INDEX(LOHHLA!I:I,MATCH($S465,LOHHLA!$B:$B,0)),"na")</f>
        <v>3.555448991</v>
      </c>
      <c r="N465" s="14" t="n">
        <f aca="false">IFERROR(INDEX(LOHHLA!J:J,MATCH($S465,LOHHLA!$B:$B,0)),"na")</f>
        <v>0.23</v>
      </c>
      <c r="O465" s="16" t="n">
        <f aca="false">COUNTIFS(A:A,A465,W:W,0)</f>
        <v>0</v>
      </c>
      <c r="P465" s="16" t="str">
        <f aca="false">INDEX(LilacQC!D:D,MATCH(A465,LilacQC!C:C,0))</f>
        <v>PASS</v>
      </c>
      <c r="Q465" s="16"/>
      <c r="R465" s="16"/>
      <c r="S465" s="17" t="str">
        <f aca="false">A465&amp;MID(X465,1,1)</f>
        <v>CRUK0078_SU_T1-R2A</v>
      </c>
      <c r="T465" s="17" t="str">
        <f aca="false">IFERROR(IF(RIGHT(X465,1)="1",INDEX(LOHHLA!C:C,MATCH(S465,LOHHLA!B:B,0)),INDEX(LOHHLA!D:D,MATCH(S465,LOHHLA!B:B,0))),"HOM")</f>
        <v>hla_a_02_01_01_01</v>
      </c>
      <c r="U465" s="17" t="str">
        <f aca="false">IF(T465="HOM","HOM",UPPER(MID(T465,5,1))&amp;"*"&amp;MID(T465,7,2)&amp;":"&amp;MID(T465,10,2))</f>
        <v>A*02:01</v>
      </c>
      <c r="V465" s="17" t="s">
        <v>56</v>
      </c>
      <c r="W465" s="17" t="n">
        <f aca="false">U465=V465</f>
        <v>1</v>
      </c>
      <c r="X465" s="16" t="s">
        <v>47</v>
      </c>
      <c r="Y465" s="11" t="s">
        <v>56</v>
      </c>
      <c r="Z465" s="11" t="n">
        <v>2690</v>
      </c>
      <c r="AA465" s="11" t="n">
        <v>1439</v>
      </c>
      <c r="AB465" s="11" t="n">
        <v>1251</v>
      </c>
      <c r="AC465" s="11" t="n">
        <v>0</v>
      </c>
      <c r="AD465" s="11" t="n">
        <v>3020</v>
      </c>
      <c r="AE465" s="11" t="n">
        <v>1907</v>
      </c>
      <c r="AF465" s="11" t="n">
        <v>1113</v>
      </c>
      <c r="AG465" s="11" t="n">
        <v>0</v>
      </c>
      <c r="AH465" s="11" t="n">
        <v>0</v>
      </c>
      <c r="AI465" s="11" t="n">
        <v>0</v>
      </c>
      <c r="AJ465" s="11" t="n">
        <v>0</v>
      </c>
      <c r="AK465" s="11" t="n">
        <v>0</v>
      </c>
      <c r="AL465" s="15" t="n">
        <v>2.29</v>
      </c>
      <c r="AM465" s="11" t="n">
        <v>0</v>
      </c>
      <c r="AN465" s="11" t="n">
        <v>0</v>
      </c>
      <c r="AO465" s="11" t="n">
        <v>0</v>
      </c>
      <c r="AP465" s="11" t="n">
        <v>0</v>
      </c>
      <c r="AQ465" s="11" t="n">
        <v>0</v>
      </c>
    </row>
    <row r="466" customFormat="false" ht="16" hidden="false" customHeight="false" outlineLevel="0" collapsed="false">
      <c r="A466" s="11" t="s">
        <v>246</v>
      </c>
      <c r="B466" s="11"/>
      <c r="C466" s="11" t="n">
        <f aca="false">AL466&lt;0.5</f>
        <v>1</v>
      </c>
      <c r="D466" s="12" t="n">
        <f aca="false">COUNTIFS(S:S,S466,C:C,1)&gt;0</f>
        <v>1</v>
      </c>
      <c r="E466" s="12" t="n">
        <f aca="false">IFERROR(INDEX(LOHHLA!H:H,MATCH($S466,LOHHLA!$B:$B,0)),"na")</f>
        <v>1</v>
      </c>
      <c r="F466" s="12" t="n">
        <f aca="false">AND(D466&lt;&gt;E466,E466&lt;&gt;"na")</f>
        <v>0</v>
      </c>
      <c r="G466" s="12"/>
      <c r="H466" s="12"/>
      <c r="I466" s="13" t="str">
        <f aca="false">IFERROR(INDEX(LOHHLA!E:E,MATCH($S466,LOHHLA!$B:$B,0)),"na")</f>
        <v>            0.19</v>
      </c>
      <c r="J466" s="13" t="str">
        <f aca="false">IFERROR(INDEX(LOHHLA!F:F,MATCH($S466,LOHHLA!$B:$B,0)),"na")</f>
        <v>            3.45</v>
      </c>
      <c r="K466" s="14" t="n">
        <f aca="false">INDEX(HMFPurity!B:B,MATCH(A466,HMFPurity!A:A,0))</f>
        <v>0.26</v>
      </c>
      <c r="L466" s="15" t="n">
        <f aca="false">INDEX(HMFPurity!F:F,MATCH(A466,HMFPurity!A:A,0))</f>
        <v>3.4504</v>
      </c>
      <c r="M466" s="15" t="n">
        <f aca="false">IFERROR(INDEX(LOHHLA!I:I,MATCH($S466,LOHHLA!$B:$B,0)),"na")</f>
        <v>3.555448991</v>
      </c>
      <c r="N466" s="14" t="n">
        <f aca="false">IFERROR(INDEX(LOHHLA!J:J,MATCH($S466,LOHHLA!$B:$B,0)),"na")</f>
        <v>0.23</v>
      </c>
      <c r="O466" s="16" t="n">
        <f aca="false">COUNTIFS(A:A,A466,W:W,0)</f>
        <v>0</v>
      </c>
      <c r="P466" s="16" t="str">
        <f aca="false">INDEX(LilacQC!D:D,MATCH(A466,LilacQC!C:C,0))</f>
        <v>PASS</v>
      </c>
      <c r="Q466" s="16"/>
      <c r="R466" s="16"/>
      <c r="S466" s="17" t="str">
        <f aca="false">A466&amp;MID(X466,1,1)</f>
        <v>CRUK0078_SU_T1-R2B</v>
      </c>
      <c r="T466" s="17" t="str">
        <f aca="false">IFERROR(IF(RIGHT(X466,1)="1",INDEX(LOHHLA!C:C,MATCH(S466,LOHHLA!B:B,0)),INDEX(LOHHLA!D:D,MATCH(S466,LOHHLA!B:B,0))),"HOM")</f>
        <v>hla_b_08_01_01</v>
      </c>
      <c r="U466" s="17" t="str">
        <f aca="false">IF(T466="HOM","HOM",UPPER(MID(T466,5,1))&amp;"*"&amp;MID(T466,7,2)&amp;":"&amp;MID(T466,10,2))</f>
        <v>B*08:01</v>
      </c>
      <c r="V466" s="17" t="s">
        <v>58</v>
      </c>
      <c r="W466" s="17" t="n">
        <f aca="false">U466=V466</f>
        <v>1</v>
      </c>
      <c r="X466" s="16" t="s">
        <v>49</v>
      </c>
      <c r="Y466" s="11" t="s">
        <v>58</v>
      </c>
      <c r="Z466" s="11" t="n">
        <v>2645</v>
      </c>
      <c r="AA466" s="11" t="n">
        <v>912</v>
      </c>
      <c r="AB466" s="11" t="n">
        <v>1733</v>
      </c>
      <c r="AC466" s="11" t="n">
        <v>0</v>
      </c>
      <c r="AD466" s="11" t="n">
        <v>2266</v>
      </c>
      <c r="AE466" s="11" t="n">
        <v>560</v>
      </c>
      <c r="AF466" s="11" t="n">
        <v>1706</v>
      </c>
      <c r="AG466" s="11" t="n">
        <v>0</v>
      </c>
      <c r="AH466" s="11" t="n">
        <v>0</v>
      </c>
      <c r="AI466" s="11" t="n">
        <v>0</v>
      </c>
      <c r="AJ466" s="11" t="n">
        <v>0</v>
      </c>
      <c r="AK466" s="11" t="n">
        <v>0</v>
      </c>
      <c r="AL466" s="15" t="n">
        <v>0</v>
      </c>
      <c r="AM466" s="11" t="n">
        <v>0</v>
      </c>
      <c r="AN466" s="11" t="n">
        <v>0</v>
      </c>
      <c r="AO466" s="11" t="n">
        <v>0</v>
      </c>
      <c r="AP466" s="11" t="n">
        <v>0</v>
      </c>
      <c r="AQ466" s="11" t="n">
        <v>0</v>
      </c>
    </row>
    <row r="467" customFormat="false" ht="16" hidden="false" customHeight="false" outlineLevel="0" collapsed="false">
      <c r="A467" s="11" t="s">
        <v>246</v>
      </c>
      <c r="B467" s="11"/>
      <c r="C467" s="11" t="n">
        <f aca="false">AL467&lt;0.5</f>
        <v>0</v>
      </c>
      <c r="D467" s="12" t="n">
        <f aca="false">COUNTIFS(S:S,S467,C:C,1)&gt;0</f>
        <v>1</v>
      </c>
      <c r="E467" s="12" t="n">
        <f aca="false">IFERROR(INDEX(LOHHLA!H:H,MATCH($S467,LOHHLA!$B:$B,0)),"na")</f>
        <v>1</v>
      </c>
      <c r="F467" s="12" t="n">
        <f aca="false">AND(D467&lt;&gt;E467,E467&lt;&gt;"na")</f>
        <v>0</v>
      </c>
      <c r="G467" s="12"/>
      <c r="H467" s="12"/>
      <c r="I467" s="13" t="str">
        <f aca="false">IFERROR(INDEX(LOHHLA!E:E,MATCH($S467,LOHHLA!$B:$B,0)),"na")</f>
        <v>            0.19</v>
      </c>
      <c r="J467" s="13" t="str">
        <f aca="false">IFERROR(INDEX(LOHHLA!F:F,MATCH($S467,LOHHLA!$B:$B,0)),"na")</f>
        <v>            3.45</v>
      </c>
      <c r="K467" s="14" t="n">
        <f aca="false">INDEX(HMFPurity!B:B,MATCH(A467,HMFPurity!A:A,0))</f>
        <v>0.26</v>
      </c>
      <c r="L467" s="15" t="n">
        <f aca="false">INDEX(HMFPurity!F:F,MATCH(A467,HMFPurity!A:A,0))</f>
        <v>3.4504</v>
      </c>
      <c r="M467" s="15" t="n">
        <f aca="false">IFERROR(INDEX(LOHHLA!I:I,MATCH($S467,LOHHLA!$B:$B,0)),"na")</f>
        <v>3.555448991</v>
      </c>
      <c r="N467" s="14" t="n">
        <f aca="false">IFERROR(INDEX(LOHHLA!J:J,MATCH($S467,LOHHLA!$B:$B,0)),"na")</f>
        <v>0.23</v>
      </c>
      <c r="O467" s="16" t="n">
        <f aca="false">COUNTIFS(A:A,A467,W:W,0)</f>
        <v>0</v>
      </c>
      <c r="P467" s="16" t="str">
        <f aca="false">INDEX(LilacQC!D:D,MATCH(A467,LilacQC!C:C,0))</f>
        <v>PASS</v>
      </c>
      <c r="Q467" s="16"/>
      <c r="R467" s="16"/>
      <c r="S467" s="17" t="str">
        <f aca="false">A467&amp;MID(X467,1,1)</f>
        <v>CRUK0078_SU_T1-R2B</v>
      </c>
      <c r="T467" s="17" t="str">
        <f aca="false">IFERROR(IF(RIGHT(X467,1)="1",INDEX(LOHHLA!C:C,MATCH(S467,LOHHLA!B:B,0)),INDEX(LOHHLA!D:D,MATCH(S467,LOHHLA!B:B,0))),"HOM")</f>
        <v>hla_b_40_01_02</v>
      </c>
      <c r="U467" s="17" t="str">
        <f aca="false">IF(T467="HOM","HOM",UPPER(MID(T467,5,1))&amp;"*"&amp;MID(T467,7,2)&amp;":"&amp;MID(T467,10,2))</f>
        <v>B*40:01</v>
      </c>
      <c r="V467" s="17" t="s">
        <v>91</v>
      </c>
      <c r="W467" s="17" t="n">
        <f aca="false">U467=V467</f>
        <v>1</v>
      </c>
      <c r="X467" s="16" t="s">
        <v>51</v>
      </c>
      <c r="Y467" s="11" t="s">
        <v>91</v>
      </c>
      <c r="Z467" s="11" t="n">
        <v>2501</v>
      </c>
      <c r="AA467" s="11" t="n">
        <v>752</v>
      </c>
      <c r="AB467" s="11" t="n">
        <v>1749</v>
      </c>
      <c r="AC467" s="11" t="n">
        <v>0</v>
      </c>
      <c r="AD467" s="11" t="n">
        <v>2724</v>
      </c>
      <c r="AE467" s="11" t="n">
        <v>999</v>
      </c>
      <c r="AF467" s="11" t="n">
        <v>1725</v>
      </c>
      <c r="AG467" s="11" t="n">
        <v>0</v>
      </c>
      <c r="AH467" s="11" t="n">
        <v>0</v>
      </c>
      <c r="AI467" s="11" t="n">
        <v>0</v>
      </c>
      <c r="AJ467" s="11" t="n">
        <v>0</v>
      </c>
      <c r="AK467" s="11" t="n">
        <v>0</v>
      </c>
      <c r="AL467" s="15" t="n">
        <v>2.29</v>
      </c>
      <c r="AM467" s="11" t="n">
        <v>0</v>
      </c>
      <c r="AN467" s="11" t="n">
        <v>0</v>
      </c>
      <c r="AO467" s="11" t="n">
        <v>0</v>
      </c>
      <c r="AP467" s="11" t="n">
        <v>0</v>
      </c>
      <c r="AQ467" s="11" t="n">
        <v>0</v>
      </c>
    </row>
    <row r="468" customFormat="false" ht="16" hidden="false" customHeight="false" outlineLevel="0" collapsed="false">
      <c r="A468" s="11" t="s">
        <v>246</v>
      </c>
      <c r="B468" s="11"/>
      <c r="C468" s="11" t="n">
        <f aca="false">AL468&lt;0.5</f>
        <v>0</v>
      </c>
      <c r="D468" s="12" t="n">
        <f aca="false">COUNTIFS(S:S,S468,C:C,1)&gt;0</f>
        <v>1</v>
      </c>
      <c r="E468" s="12" t="n">
        <f aca="false">IFERROR(INDEX(LOHHLA!H:H,MATCH($S468,LOHHLA!$B:$B,0)),"na")</f>
        <v>1</v>
      </c>
      <c r="F468" s="12" t="n">
        <f aca="false">AND(D468&lt;&gt;E468,E468&lt;&gt;"na")</f>
        <v>0</v>
      </c>
      <c r="G468" s="12"/>
      <c r="H468" s="12"/>
      <c r="I468" s="13" t="str">
        <f aca="false">IFERROR(INDEX(LOHHLA!E:E,MATCH($S468,LOHHLA!$B:$B,0)),"na")</f>
        <v>            3.22</v>
      </c>
      <c r="J468" s="13" t="str">
        <f aca="false">IFERROR(INDEX(LOHHLA!F:F,MATCH($S468,LOHHLA!$B:$B,0)),"na")</f>
        <v>            0.22</v>
      </c>
      <c r="K468" s="14" t="n">
        <f aca="false">INDEX(HMFPurity!B:B,MATCH(A468,HMFPurity!A:A,0))</f>
        <v>0.26</v>
      </c>
      <c r="L468" s="15" t="n">
        <f aca="false">INDEX(HMFPurity!F:F,MATCH(A468,HMFPurity!A:A,0))</f>
        <v>3.4504</v>
      </c>
      <c r="M468" s="15" t="n">
        <f aca="false">IFERROR(INDEX(LOHHLA!I:I,MATCH($S468,LOHHLA!$B:$B,0)),"na")</f>
        <v>3.555448991</v>
      </c>
      <c r="N468" s="14" t="n">
        <f aca="false">IFERROR(INDEX(LOHHLA!J:J,MATCH($S468,LOHHLA!$B:$B,0)),"na")</f>
        <v>0.23</v>
      </c>
      <c r="O468" s="16" t="n">
        <f aca="false">COUNTIFS(A:A,A468,W:W,0)</f>
        <v>0</v>
      </c>
      <c r="P468" s="16" t="str">
        <f aca="false">INDEX(LilacQC!D:D,MATCH(A468,LilacQC!C:C,0))</f>
        <v>PASS</v>
      </c>
      <c r="Q468" s="16"/>
      <c r="R468" s="16"/>
      <c r="S468" s="17" t="str">
        <f aca="false">A468&amp;MID(X468,1,1)</f>
        <v>CRUK0078_SU_T1-R2C</v>
      </c>
      <c r="T468" s="17" t="str">
        <f aca="false">IFERROR(IF(RIGHT(X468,1)="1",INDEX(LOHHLA!C:C,MATCH(S468,LOHHLA!B:B,0)),INDEX(LOHHLA!D:D,MATCH(S468,LOHHLA!B:B,0))),"HOM")</f>
        <v>hla_c_03_04_01_01</v>
      </c>
      <c r="U468" s="17" t="str">
        <f aca="false">IF(T468="HOM","HOM",UPPER(MID(T468,5,1))&amp;"*"&amp;MID(T468,7,2)&amp;":"&amp;MID(T468,10,2))</f>
        <v>C*03:04</v>
      </c>
      <c r="V468" s="17" t="s">
        <v>93</v>
      </c>
      <c r="W468" s="17" t="n">
        <f aca="false">U468=V468</f>
        <v>1</v>
      </c>
      <c r="X468" s="16" t="s">
        <v>52</v>
      </c>
      <c r="Y468" s="11" t="s">
        <v>93</v>
      </c>
      <c r="Z468" s="11" t="n">
        <v>2294</v>
      </c>
      <c r="AA468" s="11" t="n">
        <v>1721</v>
      </c>
      <c r="AB468" s="11" t="n">
        <v>573</v>
      </c>
      <c r="AC468" s="11" t="n">
        <v>0</v>
      </c>
      <c r="AD468" s="11" t="n">
        <v>2754</v>
      </c>
      <c r="AE468" s="11" t="n">
        <v>2223</v>
      </c>
      <c r="AF468" s="11" t="n">
        <v>531</v>
      </c>
      <c r="AG468" s="11" t="n">
        <v>0</v>
      </c>
      <c r="AH468" s="11" t="n">
        <v>0</v>
      </c>
      <c r="AI468" s="11" t="n">
        <v>0</v>
      </c>
      <c r="AJ468" s="11" t="n">
        <v>0</v>
      </c>
      <c r="AK468" s="11" t="n">
        <v>0</v>
      </c>
      <c r="AL468" s="15" t="n">
        <v>2.29</v>
      </c>
      <c r="AM468" s="11" t="n">
        <v>0</v>
      </c>
      <c r="AN468" s="11" t="n">
        <v>0</v>
      </c>
      <c r="AO468" s="11" t="n">
        <v>0</v>
      </c>
      <c r="AP468" s="11" t="n">
        <v>0</v>
      </c>
      <c r="AQ468" s="11" t="n">
        <v>0</v>
      </c>
    </row>
    <row r="469" customFormat="false" ht="16" hidden="false" customHeight="false" outlineLevel="0" collapsed="false">
      <c r="A469" s="11" t="s">
        <v>246</v>
      </c>
      <c r="B469" s="11"/>
      <c r="C469" s="11" t="n">
        <f aca="false">AL469&lt;0.5</f>
        <v>1</v>
      </c>
      <c r="D469" s="12" t="n">
        <f aca="false">COUNTIFS(S:S,S469,C:C,1)&gt;0</f>
        <v>1</v>
      </c>
      <c r="E469" s="12" t="n">
        <f aca="false">IFERROR(INDEX(LOHHLA!H:H,MATCH($S469,LOHHLA!$B:$B,0)),"na")</f>
        <v>1</v>
      </c>
      <c r="F469" s="12" t="n">
        <f aca="false">AND(D469&lt;&gt;E469,E469&lt;&gt;"na")</f>
        <v>0</v>
      </c>
      <c r="G469" s="12"/>
      <c r="H469" s="12"/>
      <c r="I469" s="13" t="str">
        <f aca="false">IFERROR(INDEX(LOHHLA!E:E,MATCH($S469,LOHHLA!$B:$B,0)),"na")</f>
        <v>            3.22</v>
      </c>
      <c r="J469" s="13" t="str">
        <f aca="false">IFERROR(INDEX(LOHHLA!F:F,MATCH($S469,LOHHLA!$B:$B,0)),"na")</f>
        <v>            0.22</v>
      </c>
      <c r="K469" s="14" t="n">
        <f aca="false">INDEX(HMFPurity!B:B,MATCH(A469,HMFPurity!A:A,0))</f>
        <v>0.26</v>
      </c>
      <c r="L469" s="15" t="n">
        <f aca="false">INDEX(HMFPurity!F:F,MATCH(A469,HMFPurity!A:A,0))</f>
        <v>3.4504</v>
      </c>
      <c r="M469" s="15" t="n">
        <f aca="false">IFERROR(INDEX(LOHHLA!I:I,MATCH($S469,LOHHLA!$B:$B,0)),"na")</f>
        <v>3.555448991</v>
      </c>
      <c r="N469" s="14" t="n">
        <f aca="false">IFERROR(INDEX(LOHHLA!J:J,MATCH($S469,LOHHLA!$B:$B,0)),"na")</f>
        <v>0.23</v>
      </c>
      <c r="O469" s="16" t="n">
        <f aca="false">COUNTIFS(A:A,A469,W:W,0)</f>
        <v>0</v>
      </c>
      <c r="P469" s="16" t="str">
        <f aca="false">INDEX(LilacQC!D:D,MATCH(A469,LilacQC!C:C,0))</f>
        <v>PASS</v>
      </c>
      <c r="Q469" s="16"/>
      <c r="R469" s="16"/>
      <c r="S469" s="17" t="str">
        <f aca="false">A469&amp;MID(X469,1,1)</f>
        <v>CRUK0078_SU_T1-R2C</v>
      </c>
      <c r="T469" s="17" t="str">
        <f aca="false">IFERROR(IF(RIGHT(X469,1)="1",INDEX(LOHHLA!C:C,MATCH(S469,LOHHLA!B:B,0)),INDEX(LOHHLA!D:D,MATCH(S469,LOHHLA!B:B,0))),"HOM")</f>
        <v>hla_c_07_01_02</v>
      </c>
      <c r="U469" s="17" t="str">
        <f aca="false">IF(T469="HOM","HOM",UPPER(MID(T469,5,1))&amp;"*"&amp;MID(T469,7,2)&amp;":"&amp;MID(T469,10,2))</f>
        <v>C*07:01</v>
      </c>
      <c r="V469" s="17" t="s">
        <v>61</v>
      </c>
      <c r="W469" s="17" t="n">
        <f aca="false">U469=V469</f>
        <v>1</v>
      </c>
      <c r="X469" s="16" t="s">
        <v>54</v>
      </c>
      <c r="Y469" s="11" t="s">
        <v>61</v>
      </c>
      <c r="Z469" s="11" t="n">
        <v>2753</v>
      </c>
      <c r="AA469" s="11" t="n">
        <v>2135</v>
      </c>
      <c r="AB469" s="11" t="n">
        <v>618</v>
      </c>
      <c r="AC469" s="11" t="n">
        <v>0</v>
      </c>
      <c r="AD469" s="11" t="n">
        <v>1960</v>
      </c>
      <c r="AE469" s="11" t="n">
        <v>1403</v>
      </c>
      <c r="AF469" s="11" t="n">
        <v>557</v>
      </c>
      <c r="AG469" s="11" t="n">
        <v>0</v>
      </c>
      <c r="AH469" s="11" t="n">
        <v>0</v>
      </c>
      <c r="AI469" s="11" t="n">
        <v>0</v>
      </c>
      <c r="AJ469" s="11" t="n">
        <v>0</v>
      </c>
      <c r="AK469" s="11" t="n">
        <v>0</v>
      </c>
      <c r="AL469" s="15" t="n">
        <v>0</v>
      </c>
      <c r="AM469" s="11" t="n">
        <v>0</v>
      </c>
      <c r="AN469" s="11" t="n">
        <v>0</v>
      </c>
      <c r="AO469" s="11" t="n">
        <v>0</v>
      </c>
      <c r="AP469" s="11" t="n">
        <v>0</v>
      </c>
      <c r="AQ469" s="11" t="n">
        <v>0</v>
      </c>
    </row>
    <row r="470" customFormat="false" ht="16" hidden="false" customHeight="false" outlineLevel="0" collapsed="false">
      <c r="A470" s="11" t="s">
        <v>247</v>
      </c>
      <c r="B470" s="11"/>
      <c r="C470" s="11" t="n">
        <f aca="false">AL470&lt;0.5</f>
        <v>0</v>
      </c>
      <c r="D470" s="12" t="n">
        <f aca="false">COUNTIFS(S:S,S470,C:C,1)&gt;0</f>
        <v>1</v>
      </c>
      <c r="E470" s="12" t="n">
        <f aca="false">IFERROR(INDEX(LOHHLA!H:H,MATCH($S470,LOHHLA!$B:$B,0)),"na")</f>
        <v>1</v>
      </c>
      <c r="F470" s="12" t="n">
        <f aca="false">AND(D470&lt;&gt;E470,E470&lt;&gt;"na")</f>
        <v>0</v>
      </c>
      <c r="G470" s="12"/>
      <c r="H470" s="12"/>
      <c r="I470" s="13" t="str">
        <f aca="false">IFERROR(INDEX(LOHHLA!E:E,MATCH($S470,LOHHLA!$B:$B,0)),"na")</f>
        <v>            1.59</v>
      </c>
      <c r="J470" s="13" t="str">
        <f aca="false">IFERROR(INDEX(LOHHLA!F:F,MATCH($S470,LOHHLA!$B:$B,0)),"na")</f>
        <v>          (0.20)</v>
      </c>
      <c r="K470" s="14" t="n">
        <f aca="false">INDEX(HMFPurity!B:B,MATCH(A470,HMFPurity!A:A,0))</f>
        <v>0.43</v>
      </c>
      <c r="L470" s="15" t="n">
        <f aca="false">INDEX(HMFPurity!F:F,MATCH(A470,HMFPurity!A:A,0))</f>
        <v>1.9845</v>
      </c>
      <c r="M470" s="15" t="n">
        <f aca="false">IFERROR(INDEX(LOHHLA!I:I,MATCH($S470,LOHHLA!$B:$B,0)),"na")</f>
        <v>3.300616134</v>
      </c>
      <c r="N470" s="14" t="n">
        <f aca="false">IFERROR(INDEX(LOHHLA!J:J,MATCH($S470,LOHHLA!$B:$B,0)),"na")</f>
        <v>0.28</v>
      </c>
      <c r="O470" s="16" t="n">
        <f aca="false">COUNTIFS(A:A,A470,W:W,0)</f>
        <v>0</v>
      </c>
      <c r="P470" s="16" t="str">
        <f aca="false">INDEX(LilacQC!D:D,MATCH(A470,LilacQC!C:C,0))</f>
        <v>PASS</v>
      </c>
      <c r="Q470" s="16"/>
      <c r="R470" s="16"/>
      <c r="S470" s="17" t="str">
        <f aca="false">A470&amp;MID(X470,1,1)</f>
        <v>CRUK0079_SU_T1-R1A</v>
      </c>
      <c r="T470" s="17" t="str">
        <f aca="false">IFERROR(IF(RIGHT(X470,1)="1",INDEX(LOHHLA!C:C,MATCH(S470,LOHHLA!B:B,0)),INDEX(LOHHLA!D:D,MATCH(S470,LOHHLA!B:B,0))),"HOM")</f>
        <v>hla_a_01_01_01_01</v>
      </c>
      <c r="U470" s="17" t="str">
        <f aca="false">IF(T470="HOM","HOM",UPPER(MID(T470,5,1))&amp;"*"&amp;MID(T470,7,2)&amp;":"&amp;MID(T470,10,2))</f>
        <v>A*01:01</v>
      </c>
      <c r="V470" s="17" t="s">
        <v>44</v>
      </c>
      <c r="W470" s="17" t="n">
        <f aca="false">U470=V470</f>
        <v>1</v>
      </c>
      <c r="X470" s="16" t="s">
        <v>45</v>
      </c>
      <c r="Y470" s="11" t="s">
        <v>44</v>
      </c>
      <c r="Z470" s="11" t="n">
        <v>2115</v>
      </c>
      <c r="AA470" s="11" t="n">
        <v>1050</v>
      </c>
      <c r="AB470" s="11" t="n">
        <v>1065</v>
      </c>
      <c r="AC470" s="11" t="n">
        <v>0</v>
      </c>
      <c r="AD470" s="11" t="n">
        <v>2272</v>
      </c>
      <c r="AE470" s="11" t="n">
        <v>1253</v>
      </c>
      <c r="AF470" s="11" t="n">
        <v>1019</v>
      </c>
      <c r="AG470" s="11" t="n">
        <v>0</v>
      </c>
      <c r="AH470" s="11" t="n">
        <v>0</v>
      </c>
      <c r="AI470" s="11" t="n">
        <v>0</v>
      </c>
      <c r="AJ470" s="11" t="n">
        <v>0</v>
      </c>
      <c r="AK470" s="11" t="n">
        <v>0</v>
      </c>
      <c r="AL470" s="15" t="n">
        <v>1.39</v>
      </c>
      <c r="AM470" s="11" t="n">
        <v>0</v>
      </c>
      <c r="AN470" s="11" t="n">
        <v>0</v>
      </c>
      <c r="AO470" s="11" t="n">
        <v>0</v>
      </c>
      <c r="AP470" s="11" t="n">
        <v>0</v>
      </c>
      <c r="AQ470" s="11" t="n">
        <v>0</v>
      </c>
    </row>
    <row r="471" customFormat="false" ht="16" hidden="false" customHeight="false" outlineLevel="0" collapsed="false">
      <c r="A471" s="11" t="s">
        <v>247</v>
      </c>
      <c r="B471" s="11"/>
      <c r="C471" s="11" t="n">
        <f aca="false">AL471&lt;0.5</f>
        <v>1</v>
      </c>
      <c r="D471" s="12" t="n">
        <f aca="false">COUNTIFS(S:S,S471,C:C,1)&gt;0</f>
        <v>1</v>
      </c>
      <c r="E471" s="12" t="n">
        <f aca="false">IFERROR(INDEX(LOHHLA!H:H,MATCH($S471,LOHHLA!$B:$B,0)),"na")</f>
        <v>1</v>
      </c>
      <c r="F471" s="12" t="n">
        <f aca="false">AND(D471&lt;&gt;E471,E471&lt;&gt;"na")</f>
        <v>0</v>
      </c>
      <c r="G471" s="12"/>
      <c r="H471" s="12"/>
      <c r="I471" s="13" t="str">
        <f aca="false">IFERROR(INDEX(LOHHLA!E:E,MATCH($S471,LOHHLA!$B:$B,0)),"na")</f>
        <v>            1.59</v>
      </c>
      <c r="J471" s="13" t="str">
        <f aca="false">IFERROR(INDEX(LOHHLA!F:F,MATCH($S471,LOHHLA!$B:$B,0)),"na")</f>
        <v>          (0.20)</v>
      </c>
      <c r="K471" s="14" t="n">
        <f aca="false">INDEX(HMFPurity!B:B,MATCH(A471,HMFPurity!A:A,0))</f>
        <v>0.43</v>
      </c>
      <c r="L471" s="15" t="n">
        <f aca="false">INDEX(HMFPurity!F:F,MATCH(A471,HMFPurity!A:A,0))</f>
        <v>1.9845</v>
      </c>
      <c r="M471" s="15" t="n">
        <f aca="false">IFERROR(INDEX(LOHHLA!I:I,MATCH($S471,LOHHLA!$B:$B,0)),"na")</f>
        <v>3.300616134</v>
      </c>
      <c r="N471" s="14" t="n">
        <f aca="false">IFERROR(INDEX(LOHHLA!J:J,MATCH($S471,LOHHLA!$B:$B,0)),"na")</f>
        <v>0.28</v>
      </c>
      <c r="O471" s="16" t="n">
        <f aca="false">COUNTIFS(A:A,A471,W:W,0)</f>
        <v>0</v>
      </c>
      <c r="P471" s="16" t="str">
        <f aca="false">INDEX(LilacQC!D:D,MATCH(A471,LilacQC!C:C,0))</f>
        <v>PASS</v>
      </c>
      <c r="Q471" s="16"/>
      <c r="R471" s="16"/>
      <c r="S471" s="17" t="str">
        <f aca="false">A471&amp;MID(X471,1,1)</f>
        <v>CRUK0079_SU_T1-R1A</v>
      </c>
      <c r="T471" s="17" t="str">
        <f aca="false">IFERROR(IF(RIGHT(X471,1)="1",INDEX(LOHHLA!C:C,MATCH(S471,LOHHLA!B:B,0)),INDEX(LOHHLA!D:D,MATCH(S471,LOHHLA!B:B,0))),"HOM")</f>
        <v>hla_a_24_02_01_01</v>
      </c>
      <c r="U471" s="17" t="str">
        <f aca="false">IF(T471="HOM","HOM",UPPER(MID(T471,5,1))&amp;"*"&amp;MID(T471,7,2)&amp;":"&amp;MID(T471,10,2))</f>
        <v>A*24:02</v>
      </c>
      <c r="V471" s="17" t="s">
        <v>125</v>
      </c>
      <c r="W471" s="17" t="n">
        <f aca="false">U471=V471</f>
        <v>1</v>
      </c>
      <c r="X471" s="16" t="s">
        <v>47</v>
      </c>
      <c r="Y471" s="11" t="s">
        <v>125</v>
      </c>
      <c r="Z471" s="11" t="n">
        <v>2128</v>
      </c>
      <c r="AA471" s="11" t="n">
        <v>1028</v>
      </c>
      <c r="AB471" s="11" t="n">
        <v>1100</v>
      </c>
      <c r="AC471" s="11" t="n">
        <v>0</v>
      </c>
      <c r="AD471" s="11" t="n">
        <v>1641</v>
      </c>
      <c r="AE471" s="11" t="n">
        <v>595</v>
      </c>
      <c r="AF471" s="11" t="n">
        <v>1046</v>
      </c>
      <c r="AG471" s="11" t="n">
        <v>0</v>
      </c>
      <c r="AH471" s="11" t="n">
        <v>0</v>
      </c>
      <c r="AI471" s="11" t="n">
        <v>0</v>
      </c>
      <c r="AJ471" s="11" t="n">
        <v>0</v>
      </c>
      <c r="AK471" s="11" t="n">
        <v>0</v>
      </c>
      <c r="AL471" s="15" t="n">
        <v>0.38</v>
      </c>
      <c r="AM471" s="11" t="n">
        <v>0</v>
      </c>
      <c r="AN471" s="11" t="n">
        <v>0</v>
      </c>
      <c r="AO471" s="11" t="n">
        <v>0</v>
      </c>
      <c r="AP471" s="11" t="n">
        <v>0</v>
      </c>
      <c r="AQ471" s="11" t="n">
        <v>0</v>
      </c>
    </row>
    <row r="472" customFormat="false" ht="16" hidden="false" customHeight="false" outlineLevel="0" collapsed="false">
      <c r="A472" s="11" t="s">
        <v>247</v>
      </c>
      <c r="B472" s="11"/>
      <c r="C472" s="11" t="n">
        <f aca="false">AL472&lt;0.5</f>
        <v>1</v>
      </c>
      <c r="D472" s="12" t="n">
        <f aca="false">COUNTIFS(S:S,S472,C:C,1)&gt;0</f>
        <v>1</v>
      </c>
      <c r="E472" s="12" t="n">
        <f aca="false">IFERROR(INDEX(LOHHLA!H:H,MATCH($S472,LOHHLA!$B:$B,0)),"na")</f>
        <v>1</v>
      </c>
      <c r="F472" s="12" t="n">
        <f aca="false">AND(D472&lt;&gt;E472,E472&lt;&gt;"na")</f>
        <v>0</v>
      </c>
      <c r="G472" s="12"/>
      <c r="H472" s="12"/>
      <c r="I472" s="13" t="str">
        <f aca="false">IFERROR(INDEX(LOHHLA!E:E,MATCH($S472,LOHHLA!$B:$B,0)),"na")</f>
        <v>          (0.19)</v>
      </c>
      <c r="J472" s="13" t="str">
        <f aca="false">IFERROR(INDEX(LOHHLA!F:F,MATCH($S472,LOHHLA!$B:$B,0)),"na")</f>
        <v>            1.26</v>
      </c>
      <c r="K472" s="14" t="n">
        <f aca="false">INDEX(HMFPurity!B:B,MATCH(A472,HMFPurity!A:A,0))</f>
        <v>0.43</v>
      </c>
      <c r="L472" s="15" t="n">
        <f aca="false">INDEX(HMFPurity!F:F,MATCH(A472,HMFPurity!A:A,0))</f>
        <v>1.9845</v>
      </c>
      <c r="M472" s="15" t="n">
        <f aca="false">IFERROR(INDEX(LOHHLA!I:I,MATCH($S472,LOHHLA!$B:$B,0)),"na")</f>
        <v>3.300616134</v>
      </c>
      <c r="N472" s="14" t="n">
        <f aca="false">IFERROR(INDEX(LOHHLA!J:J,MATCH($S472,LOHHLA!$B:$B,0)),"na")</f>
        <v>0.28</v>
      </c>
      <c r="O472" s="16" t="n">
        <f aca="false">COUNTIFS(A:A,A472,W:W,0)</f>
        <v>0</v>
      </c>
      <c r="P472" s="16" t="str">
        <f aca="false">INDEX(LilacQC!D:D,MATCH(A472,LilacQC!C:C,0))</f>
        <v>PASS</v>
      </c>
      <c r="Q472" s="16"/>
      <c r="R472" s="16"/>
      <c r="S472" s="17" t="str">
        <f aca="false">A472&amp;MID(X472,1,1)</f>
        <v>CRUK0079_SU_T1-R1B</v>
      </c>
      <c r="T472" s="17" t="str">
        <f aca="false">IFERROR(IF(RIGHT(X472,1)="1",INDEX(LOHHLA!C:C,MATCH(S472,LOHHLA!B:B,0)),INDEX(LOHHLA!D:D,MATCH(S472,LOHHLA!B:B,0))),"HOM")</f>
        <v>hla_b_07_02_01</v>
      </c>
      <c r="U472" s="17" t="str">
        <f aca="false">IF(T472="HOM","HOM",UPPER(MID(T472,5,1))&amp;"*"&amp;MID(T472,7,2)&amp;":"&amp;MID(T472,10,2))</f>
        <v>B*07:02</v>
      </c>
      <c r="V472" s="17" t="s">
        <v>63</v>
      </c>
      <c r="W472" s="17" t="n">
        <f aca="false">U472=V472</f>
        <v>1</v>
      </c>
      <c r="X472" s="16" t="s">
        <v>49</v>
      </c>
      <c r="Y472" s="11" t="s">
        <v>63</v>
      </c>
      <c r="Z472" s="11" t="n">
        <v>1910</v>
      </c>
      <c r="AA472" s="11" t="n">
        <v>916</v>
      </c>
      <c r="AB472" s="11" t="n">
        <v>994</v>
      </c>
      <c r="AC472" s="11" t="n">
        <v>0</v>
      </c>
      <c r="AD472" s="11" t="n">
        <v>1484</v>
      </c>
      <c r="AE472" s="11" t="n">
        <v>603</v>
      </c>
      <c r="AF472" s="11" t="n">
        <v>881</v>
      </c>
      <c r="AG472" s="11" t="n">
        <v>0</v>
      </c>
      <c r="AH472" s="11" t="n">
        <v>0</v>
      </c>
      <c r="AI472" s="11" t="n">
        <v>0</v>
      </c>
      <c r="AJ472" s="11" t="n">
        <v>0</v>
      </c>
      <c r="AK472" s="11" t="n">
        <v>0</v>
      </c>
      <c r="AL472" s="15" t="n">
        <v>0.38</v>
      </c>
      <c r="AM472" s="11" t="n">
        <v>0</v>
      </c>
      <c r="AN472" s="11" t="n">
        <v>0</v>
      </c>
      <c r="AO472" s="11" t="n">
        <v>0</v>
      </c>
      <c r="AP472" s="11" t="n">
        <v>0</v>
      </c>
      <c r="AQ472" s="11" t="n">
        <v>0</v>
      </c>
    </row>
    <row r="473" customFormat="false" ht="16" hidden="false" customHeight="false" outlineLevel="0" collapsed="false">
      <c r="A473" s="11" t="s">
        <v>247</v>
      </c>
      <c r="B473" s="11"/>
      <c r="C473" s="11" t="n">
        <f aca="false">AL473&lt;0.5</f>
        <v>0</v>
      </c>
      <c r="D473" s="12" t="n">
        <f aca="false">COUNTIFS(S:S,S473,C:C,1)&gt;0</f>
        <v>1</v>
      </c>
      <c r="E473" s="12" t="n">
        <f aca="false">IFERROR(INDEX(LOHHLA!H:H,MATCH($S473,LOHHLA!$B:$B,0)),"na")</f>
        <v>1</v>
      </c>
      <c r="F473" s="12" t="n">
        <f aca="false">AND(D473&lt;&gt;E473,E473&lt;&gt;"na")</f>
        <v>0</v>
      </c>
      <c r="G473" s="12"/>
      <c r="H473" s="12"/>
      <c r="I473" s="13" t="str">
        <f aca="false">IFERROR(INDEX(LOHHLA!E:E,MATCH($S473,LOHHLA!$B:$B,0)),"na")</f>
        <v>          (0.19)</v>
      </c>
      <c r="J473" s="13" t="str">
        <f aca="false">IFERROR(INDEX(LOHHLA!F:F,MATCH($S473,LOHHLA!$B:$B,0)),"na")</f>
        <v>            1.26</v>
      </c>
      <c r="K473" s="14" t="n">
        <f aca="false">INDEX(HMFPurity!B:B,MATCH(A473,HMFPurity!A:A,0))</f>
        <v>0.43</v>
      </c>
      <c r="L473" s="15" t="n">
        <f aca="false">INDEX(HMFPurity!F:F,MATCH(A473,HMFPurity!A:A,0))</f>
        <v>1.9845</v>
      </c>
      <c r="M473" s="15" t="n">
        <f aca="false">IFERROR(INDEX(LOHHLA!I:I,MATCH($S473,LOHHLA!$B:$B,0)),"na")</f>
        <v>3.300616134</v>
      </c>
      <c r="N473" s="14" t="n">
        <f aca="false">IFERROR(INDEX(LOHHLA!J:J,MATCH($S473,LOHHLA!$B:$B,0)),"na")</f>
        <v>0.28</v>
      </c>
      <c r="O473" s="16" t="n">
        <f aca="false">COUNTIFS(A:A,A473,W:W,0)</f>
        <v>0</v>
      </c>
      <c r="P473" s="16" t="str">
        <f aca="false">INDEX(LilacQC!D:D,MATCH(A473,LilacQC!C:C,0))</f>
        <v>PASS</v>
      </c>
      <c r="Q473" s="16"/>
      <c r="R473" s="16"/>
      <c r="S473" s="17" t="str">
        <f aca="false">A473&amp;MID(X473,1,1)</f>
        <v>CRUK0079_SU_T1-R1B</v>
      </c>
      <c r="T473" s="17" t="str">
        <f aca="false">IFERROR(IF(RIGHT(X473,1)="1",INDEX(LOHHLA!C:C,MATCH(S473,LOHHLA!B:B,0)),INDEX(LOHHLA!D:D,MATCH(S473,LOHHLA!B:B,0))),"HOM")</f>
        <v>hla_b_44_05_01</v>
      </c>
      <c r="U473" s="17" t="str">
        <f aca="false">IF(T473="HOM","HOM",UPPER(MID(T473,5,1))&amp;"*"&amp;MID(T473,7,2)&amp;":"&amp;MID(T473,10,2))</f>
        <v>B*44:05</v>
      </c>
      <c r="V473" s="17" t="s">
        <v>248</v>
      </c>
      <c r="W473" s="17" t="n">
        <f aca="false">U473=V473</f>
        <v>1</v>
      </c>
      <c r="X473" s="16" t="s">
        <v>51</v>
      </c>
      <c r="Y473" s="11" t="s">
        <v>248</v>
      </c>
      <c r="Z473" s="11" t="n">
        <v>1745</v>
      </c>
      <c r="AA473" s="11" t="n">
        <v>742</v>
      </c>
      <c r="AB473" s="11" t="n">
        <v>1003</v>
      </c>
      <c r="AC473" s="11" t="n">
        <v>0</v>
      </c>
      <c r="AD473" s="11" t="n">
        <v>1667</v>
      </c>
      <c r="AE473" s="11" t="n">
        <v>773</v>
      </c>
      <c r="AF473" s="11" t="n">
        <v>894</v>
      </c>
      <c r="AG473" s="11" t="n">
        <v>0</v>
      </c>
      <c r="AH473" s="11" t="n">
        <v>0</v>
      </c>
      <c r="AI473" s="11" t="n">
        <v>0</v>
      </c>
      <c r="AJ473" s="11" t="n">
        <v>0</v>
      </c>
      <c r="AK473" s="11" t="n">
        <v>0</v>
      </c>
      <c r="AL473" s="15" t="n">
        <v>1.39</v>
      </c>
      <c r="AM473" s="11" t="n">
        <v>0</v>
      </c>
      <c r="AN473" s="11" t="n">
        <v>0</v>
      </c>
      <c r="AO473" s="11" t="n">
        <v>0</v>
      </c>
      <c r="AP473" s="11" t="n">
        <v>0</v>
      </c>
      <c r="AQ473" s="11" t="n">
        <v>0</v>
      </c>
    </row>
    <row r="474" customFormat="false" ht="16" hidden="false" customHeight="false" outlineLevel="0" collapsed="false">
      <c r="A474" s="11" t="s">
        <v>247</v>
      </c>
      <c r="B474" s="11"/>
      <c r="C474" s="11" t="n">
        <f aca="false">AL474&lt;0.5</f>
        <v>0</v>
      </c>
      <c r="D474" s="12" t="n">
        <f aca="false">COUNTIFS(S:S,S474,C:C,1)&gt;0</f>
        <v>1</v>
      </c>
      <c r="E474" s="12" t="n">
        <f aca="false">IFERROR(INDEX(LOHHLA!H:H,MATCH($S474,LOHHLA!$B:$B,0)),"na")</f>
        <v>1</v>
      </c>
      <c r="F474" s="12" t="n">
        <f aca="false">AND(D474&lt;&gt;E474,E474&lt;&gt;"na")</f>
        <v>0</v>
      </c>
      <c r="G474" s="12"/>
      <c r="H474" s="12"/>
      <c r="I474" s="13" t="str">
        <f aca="false">IFERROR(INDEX(LOHHLA!E:E,MATCH($S474,LOHHLA!$B:$B,0)),"na")</f>
        <v>            1.63</v>
      </c>
      <c r="J474" s="13" t="str">
        <f aca="false">IFERROR(INDEX(LOHHLA!F:F,MATCH($S474,LOHHLA!$B:$B,0)),"na")</f>
        <v>          (0.48)</v>
      </c>
      <c r="K474" s="14" t="n">
        <f aca="false">INDEX(HMFPurity!B:B,MATCH(A474,HMFPurity!A:A,0))</f>
        <v>0.43</v>
      </c>
      <c r="L474" s="15" t="n">
        <f aca="false">INDEX(HMFPurity!F:F,MATCH(A474,HMFPurity!A:A,0))</f>
        <v>1.9845</v>
      </c>
      <c r="M474" s="15" t="n">
        <f aca="false">IFERROR(INDEX(LOHHLA!I:I,MATCH($S474,LOHHLA!$B:$B,0)),"na")</f>
        <v>3.300616134</v>
      </c>
      <c r="N474" s="14" t="n">
        <f aca="false">IFERROR(INDEX(LOHHLA!J:J,MATCH($S474,LOHHLA!$B:$B,0)),"na")</f>
        <v>0.28</v>
      </c>
      <c r="O474" s="16" t="n">
        <f aca="false">COUNTIFS(A:A,A474,W:W,0)</f>
        <v>0</v>
      </c>
      <c r="P474" s="16" t="str">
        <f aca="false">INDEX(LilacQC!D:D,MATCH(A474,LilacQC!C:C,0))</f>
        <v>PASS</v>
      </c>
      <c r="Q474" s="16"/>
      <c r="R474" s="16"/>
      <c r="S474" s="17" t="str">
        <f aca="false">A474&amp;MID(X474,1,1)</f>
        <v>CRUK0079_SU_T1-R1C</v>
      </c>
      <c r="T474" s="17" t="str">
        <f aca="false">IFERROR(IF(RIGHT(X474,1)="1",INDEX(LOHHLA!C:C,MATCH(S474,LOHHLA!B:B,0)),INDEX(LOHHLA!D:D,MATCH(S474,LOHHLA!B:B,0))),"HOM")</f>
        <v>hla_c_02_02_02</v>
      </c>
      <c r="U474" s="17" t="str">
        <f aca="false">IF(T474="HOM","HOM",UPPER(MID(T474,5,1))&amp;"*"&amp;MID(T474,7,2)&amp;":"&amp;MID(T474,10,2))</f>
        <v>C*02:02</v>
      </c>
      <c r="V474" s="17" t="s">
        <v>60</v>
      </c>
      <c r="W474" s="17" t="n">
        <f aca="false">U474=V474</f>
        <v>1</v>
      </c>
      <c r="X474" s="16" t="s">
        <v>52</v>
      </c>
      <c r="Y474" s="11" t="s">
        <v>60</v>
      </c>
      <c r="Z474" s="11" t="n">
        <v>1650</v>
      </c>
      <c r="AA474" s="11" t="n">
        <v>1216</v>
      </c>
      <c r="AB474" s="11" t="n">
        <v>434</v>
      </c>
      <c r="AC474" s="11" t="n">
        <v>0</v>
      </c>
      <c r="AD474" s="11" t="n">
        <v>1803</v>
      </c>
      <c r="AE474" s="11" t="n">
        <v>1414</v>
      </c>
      <c r="AF474" s="11" t="n">
        <v>389</v>
      </c>
      <c r="AG474" s="11" t="n">
        <v>0</v>
      </c>
      <c r="AH474" s="11" t="n">
        <v>0</v>
      </c>
      <c r="AI474" s="11" t="n">
        <v>0</v>
      </c>
      <c r="AJ474" s="11" t="n">
        <v>0</v>
      </c>
      <c r="AK474" s="11" t="n">
        <v>0</v>
      </c>
      <c r="AL474" s="15" t="n">
        <v>1.39</v>
      </c>
      <c r="AM474" s="11" t="n">
        <v>0</v>
      </c>
      <c r="AN474" s="11" t="n">
        <v>0</v>
      </c>
      <c r="AO474" s="11" t="n">
        <v>0</v>
      </c>
      <c r="AP474" s="11" t="n">
        <v>0</v>
      </c>
      <c r="AQ474" s="11" t="n">
        <v>0</v>
      </c>
    </row>
    <row r="475" customFormat="false" ht="16" hidden="false" customHeight="false" outlineLevel="0" collapsed="false">
      <c r="A475" s="11" t="s">
        <v>247</v>
      </c>
      <c r="B475" s="11"/>
      <c r="C475" s="11" t="n">
        <f aca="false">AL475&lt;0.5</f>
        <v>1</v>
      </c>
      <c r="D475" s="12" t="n">
        <f aca="false">COUNTIFS(S:S,S475,C:C,1)&gt;0</f>
        <v>1</v>
      </c>
      <c r="E475" s="12" t="n">
        <f aca="false">IFERROR(INDEX(LOHHLA!H:H,MATCH($S475,LOHHLA!$B:$B,0)),"na")</f>
        <v>1</v>
      </c>
      <c r="F475" s="12" t="n">
        <f aca="false">AND(D475&lt;&gt;E475,E475&lt;&gt;"na")</f>
        <v>0</v>
      </c>
      <c r="G475" s="12"/>
      <c r="H475" s="12"/>
      <c r="I475" s="13" t="str">
        <f aca="false">IFERROR(INDEX(LOHHLA!E:E,MATCH($S475,LOHHLA!$B:$B,0)),"na")</f>
        <v>            1.63</v>
      </c>
      <c r="J475" s="13" t="str">
        <f aca="false">IFERROR(INDEX(LOHHLA!F:F,MATCH($S475,LOHHLA!$B:$B,0)),"na")</f>
        <v>          (0.48)</v>
      </c>
      <c r="K475" s="14" t="n">
        <f aca="false">INDEX(HMFPurity!B:B,MATCH(A475,HMFPurity!A:A,0))</f>
        <v>0.43</v>
      </c>
      <c r="L475" s="15" t="n">
        <f aca="false">INDEX(HMFPurity!F:F,MATCH(A475,HMFPurity!A:A,0))</f>
        <v>1.9845</v>
      </c>
      <c r="M475" s="15" t="n">
        <f aca="false">IFERROR(INDEX(LOHHLA!I:I,MATCH($S475,LOHHLA!$B:$B,0)),"na")</f>
        <v>3.300616134</v>
      </c>
      <c r="N475" s="14" t="n">
        <f aca="false">IFERROR(INDEX(LOHHLA!J:J,MATCH($S475,LOHHLA!$B:$B,0)),"na")</f>
        <v>0.28</v>
      </c>
      <c r="O475" s="16" t="n">
        <f aca="false">COUNTIFS(A:A,A475,W:W,0)</f>
        <v>0</v>
      </c>
      <c r="P475" s="16" t="str">
        <f aca="false">INDEX(LilacQC!D:D,MATCH(A475,LilacQC!C:C,0))</f>
        <v>PASS</v>
      </c>
      <c r="Q475" s="16"/>
      <c r="R475" s="16"/>
      <c r="S475" s="17" t="str">
        <f aca="false">A475&amp;MID(X475,1,1)</f>
        <v>CRUK0079_SU_T1-R1C</v>
      </c>
      <c r="T475" s="17" t="str">
        <f aca="false">IFERROR(IF(RIGHT(X475,1)="1",INDEX(LOHHLA!C:C,MATCH(S475,LOHHLA!B:B,0)),INDEX(LOHHLA!D:D,MATCH(S475,LOHHLA!B:B,0))),"HOM")</f>
        <v>hla_c_07_02_01_03</v>
      </c>
      <c r="U475" s="17" t="str">
        <f aca="false">IF(T475="HOM","HOM",UPPER(MID(T475,5,1))&amp;"*"&amp;MID(T475,7,2)&amp;":"&amp;MID(T475,10,2))</f>
        <v>C*07:02</v>
      </c>
      <c r="V475" s="17" t="s">
        <v>66</v>
      </c>
      <c r="W475" s="17" t="n">
        <f aca="false">U475=V475</f>
        <v>1</v>
      </c>
      <c r="X475" s="16" t="s">
        <v>54</v>
      </c>
      <c r="Y475" s="11" t="s">
        <v>66</v>
      </c>
      <c r="Z475" s="11" t="n">
        <v>1930</v>
      </c>
      <c r="AA475" s="11" t="n">
        <v>1472</v>
      </c>
      <c r="AB475" s="11" t="n">
        <v>458</v>
      </c>
      <c r="AC475" s="11" t="n">
        <v>0</v>
      </c>
      <c r="AD475" s="11" t="n">
        <v>1327</v>
      </c>
      <c r="AE475" s="11" t="n">
        <v>921</v>
      </c>
      <c r="AF475" s="11" t="n">
        <v>406</v>
      </c>
      <c r="AG475" s="11" t="n">
        <v>0</v>
      </c>
      <c r="AH475" s="11" t="n">
        <v>0</v>
      </c>
      <c r="AI475" s="11" t="n">
        <v>0</v>
      </c>
      <c r="AJ475" s="11" t="n">
        <v>0</v>
      </c>
      <c r="AK475" s="11" t="n">
        <v>0</v>
      </c>
      <c r="AL475" s="15" t="n">
        <v>0.38</v>
      </c>
      <c r="AM475" s="11" t="n">
        <v>0</v>
      </c>
      <c r="AN475" s="11" t="n">
        <v>0</v>
      </c>
      <c r="AO475" s="11" t="n">
        <v>0</v>
      </c>
      <c r="AP475" s="11" t="n">
        <v>0</v>
      </c>
      <c r="AQ475" s="11" t="n">
        <v>0</v>
      </c>
    </row>
    <row r="476" customFormat="false" ht="16" hidden="false" customHeight="false" outlineLevel="0" collapsed="false">
      <c r="A476" s="11" t="s">
        <v>249</v>
      </c>
      <c r="B476" s="11"/>
      <c r="C476" s="11" t="n">
        <f aca="false">AL476&lt;0.5</f>
        <v>1</v>
      </c>
      <c r="D476" s="12" t="n">
        <f aca="false">COUNTIFS(S:S,S476,C:C,1)&gt;0</f>
        <v>1</v>
      </c>
      <c r="E476" s="12" t="str">
        <f aca="false">IFERROR(INDEX(LOHHLA!H:H,MATCH($S476,LOHHLA!$B:$B,0)),"na")</f>
        <v>na</v>
      </c>
      <c r="F476" s="12" t="n">
        <f aca="false">AND(D476&lt;&gt;E476,E476&lt;&gt;"na")</f>
        <v>0</v>
      </c>
      <c r="G476" s="12"/>
      <c r="H476" s="12"/>
      <c r="I476" s="13" t="str">
        <f aca="false">IFERROR(INDEX(LOHHLA!E:E,MATCH($S476,LOHHLA!$B:$B,0)),"na")</f>
        <v>na</v>
      </c>
      <c r="J476" s="13" t="str">
        <f aca="false">IFERROR(INDEX(LOHHLA!F:F,MATCH($S476,LOHHLA!$B:$B,0)),"na")</f>
        <v>na</v>
      </c>
      <c r="K476" s="14" t="n">
        <f aca="false">INDEX(HMFPurity!B:B,MATCH(A476,HMFPurity!A:A,0))</f>
        <v>0.17</v>
      </c>
      <c r="L476" s="15" t="n">
        <f aca="false">INDEX(HMFPurity!F:F,MATCH(A476,HMFPurity!A:A,0))</f>
        <v>3.2554</v>
      </c>
      <c r="M476" s="15" t="str">
        <f aca="false">IFERROR(INDEX(LOHHLA!I:I,MATCH($S476,LOHHLA!$B:$B,0)),"na")</f>
        <v>na</v>
      </c>
      <c r="N476" s="14" t="str">
        <f aca="false">IFERROR(INDEX(LOHHLA!J:J,MATCH($S476,LOHHLA!$B:$B,0)),"na")</f>
        <v>na</v>
      </c>
      <c r="O476" s="16" t="n">
        <f aca="false">COUNTIFS(A:A,A476,W:W,0)</f>
        <v>6</v>
      </c>
      <c r="P476" s="16" t="str">
        <f aca="false">INDEX(LilacQC!D:D,MATCH(A476,LilacQC!C:C,0))</f>
        <v>PASS</v>
      </c>
      <c r="Q476" s="16" t="s">
        <v>148</v>
      </c>
      <c r="R476" s="16" t="s">
        <v>250</v>
      </c>
      <c r="S476" s="17" t="str">
        <f aca="false">A476&amp;MID(X476,1,1)</f>
        <v>CRUK0080_SU_T1-R2A</v>
      </c>
      <c r="T476" s="17" t="str">
        <f aca="false">IFERROR(IF(RIGHT(X476,1)="1",INDEX(LOHHLA!C:C,MATCH(S476,LOHHLA!B:B,0)),INDEX(LOHHLA!D:D,MATCH(S476,LOHHLA!B:B,0))),"HOM")</f>
        <v>HOM</v>
      </c>
      <c r="U476" s="17" t="str">
        <f aca="false">IF(T476="HOM","HOM",UPPER(MID(T476,5,1))&amp;"*"&amp;MID(T476,7,2)&amp;":"&amp;MID(T476,10,2))</f>
        <v>HOM</v>
      </c>
      <c r="V476" s="17" t="s">
        <v>86</v>
      </c>
      <c r="W476" s="17" t="n">
        <f aca="false">U476=V476</f>
        <v>0</v>
      </c>
      <c r="X476" s="16" t="s">
        <v>45</v>
      </c>
      <c r="Y476" s="11" t="s">
        <v>86</v>
      </c>
      <c r="Z476" s="11" t="n">
        <v>3053</v>
      </c>
      <c r="AA476" s="11" t="n">
        <v>491</v>
      </c>
      <c r="AB476" s="11" t="n">
        <v>2562</v>
      </c>
      <c r="AC476" s="11" t="n">
        <v>0</v>
      </c>
      <c r="AD476" s="11" t="n">
        <v>2636</v>
      </c>
      <c r="AE476" s="11" t="n">
        <v>371</v>
      </c>
      <c r="AF476" s="11" t="n">
        <v>2265</v>
      </c>
      <c r="AG476" s="11" t="n">
        <v>0</v>
      </c>
      <c r="AH476" s="11" t="n">
        <v>0</v>
      </c>
      <c r="AI476" s="11" t="n">
        <v>0</v>
      </c>
      <c r="AJ476" s="11" t="n">
        <v>0</v>
      </c>
      <c r="AK476" s="11" t="n">
        <v>0</v>
      </c>
      <c r="AL476" s="15" t="n">
        <v>0.47</v>
      </c>
      <c r="AM476" s="11" t="n">
        <v>0</v>
      </c>
      <c r="AN476" s="11" t="n">
        <v>0</v>
      </c>
      <c r="AO476" s="11" t="n">
        <v>0</v>
      </c>
      <c r="AP476" s="11" t="n">
        <v>0</v>
      </c>
      <c r="AQ476" s="11" t="n">
        <v>0</v>
      </c>
    </row>
    <row r="477" customFormat="false" ht="16" hidden="false" customHeight="false" outlineLevel="0" collapsed="false">
      <c r="A477" s="11" t="s">
        <v>249</v>
      </c>
      <c r="B477" s="11"/>
      <c r="C477" s="11" t="n">
        <f aca="false">AL477&lt;0.5</f>
        <v>0</v>
      </c>
      <c r="D477" s="12" t="n">
        <f aca="false">COUNTIFS(S:S,S477,C:C,1)&gt;0</f>
        <v>1</v>
      </c>
      <c r="E477" s="12" t="str">
        <f aca="false">IFERROR(INDEX(LOHHLA!H:H,MATCH($S477,LOHHLA!$B:$B,0)),"na")</f>
        <v>na</v>
      </c>
      <c r="F477" s="12" t="n">
        <f aca="false">AND(D477&lt;&gt;E477,E477&lt;&gt;"na")</f>
        <v>0</v>
      </c>
      <c r="G477" s="12"/>
      <c r="H477" s="12"/>
      <c r="I477" s="13" t="str">
        <f aca="false">IFERROR(INDEX(LOHHLA!E:E,MATCH($S477,LOHHLA!$B:$B,0)),"na")</f>
        <v>na</v>
      </c>
      <c r="J477" s="13" t="str">
        <f aca="false">IFERROR(INDEX(LOHHLA!F:F,MATCH($S477,LOHHLA!$B:$B,0)),"na")</f>
        <v>na</v>
      </c>
      <c r="K477" s="14" t="n">
        <f aca="false">INDEX(HMFPurity!B:B,MATCH(A477,HMFPurity!A:A,0))</f>
        <v>0.17</v>
      </c>
      <c r="L477" s="15" t="n">
        <f aca="false">INDEX(HMFPurity!F:F,MATCH(A477,HMFPurity!A:A,0))</f>
        <v>3.2554</v>
      </c>
      <c r="M477" s="15" t="str">
        <f aca="false">IFERROR(INDEX(LOHHLA!I:I,MATCH($S477,LOHHLA!$B:$B,0)),"na")</f>
        <v>na</v>
      </c>
      <c r="N477" s="14" t="str">
        <f aca="false">IFERROR(INDEX(LOHHLA!J:J,MATCH($S477,LOHHLA!$B:$B,0)),"na")</f>
        <v>na</v>
      </c>
      <c r="O477" s="16" t="n">
        <f aca="false">COUNTIFS(A:A,A477,W:W,0)</f>
        <v>6</v>
      </c>
      <c r="P477" s="16" t="str">
        <f aca="false">INDEX(LilacQC!D:D,MATCH(A477,LilacQC!C:C,0))</f>
        <v>PASS</v>
      </c>
      <c r="Q477" s="16" t="s">
        <v>148</v>
      </c>
      <c r="R477" s="16" t="s">
        <v>250</v>
      </c>
      <c r="S477" s="17" t="str">
        <f aca="false">A477&amp;MID(X477,1,1)</f>
        <v>CRUK0080_SU_T1-R2A</v>
      </c>
      <c r="T477" s="17" t="str">
        <f aca="false">IFERROR(IF(RIGHT(X477,1)="1",INDEX(LOHHLA!C:C,MATCH(S477,LOHHLA!B:B,0)),INDEX(LOHHLA!D:D,MATCH(S477,LOHHLA!B:B,0))),"HOM")</f>
        <v>HOM</v>
      </c>
      <c r="U477" s="17" t="str">
        <f aca="false">IF(T477="HOM","HOM",UPPER(MID(T477,5,1))&amp;"*"&amp;MID(T477,7,2)&amp;":"&amp;MID(T477,10,2))</f>
        <v>HOM</v>
      </c>
      <c r="V477" s="17" t="s">
        <v>90</v>
      </c>
      <c r="W477" s="17" t="n">
        <f aca="false">U477=V477</f>
        <v>0</v>
      </c>
      <c r="X477" s="16" t="s">
        <v>47</v>
      </c>
      <c r="Y477" s="11" t="s">
        <v>90</v>
      </c>
      <c r="Z477" s="11" t="n">
        <v>3083</v>
      </c>
      <c r="AA477" s="11" t="n">
        <v>525</v>
      </c>
      <c r="AB477" s="11" t="n">
        <v>2558</v>
      </c>
      <c r="AC477" s="11" t="n">
        <v>0</v>
      </c>
      <c r="AD477" s="11" t="n">
        <v>2731</v>
      </c>
      <c r="AE477" s="11" t="n">
        <v>451</v>
      </c>
      <c r="AF477" s="11" t="n">
        <v>2280</v>
      </c>
      <c r="AG477" s="11" t="n">
        <v>0</v>
      </c>
      <c r="AH477" s="11" t="n">
        <v>0</v>
      </c>
      <c r="AI477" s="11" t="n">
        <v>0</v>
      </c>
      <c r="AJ477" s="11" t="n">
        <v>0</v>
      </c>
      <c r="AK477" s="11" t="n">
        <v>0</v>
      </c>
      <c r="AL477" s="15" t="n">
        <v>1.19</v>
      </c>
      <c r="AM477" s="11" t="n">
        <v>0</v>
      </c>
      <c r="AN477" s="11" t="n">
        <v>0</v>
      </c>
      <c r="AO477" s="11" t="n">
        <v>0</v>
      </c>
      <c r="AP477" s="11" t="n">
        <v>0</v>
      </c>
      <c r="AQ477" s="11" t="n">
        <v>0</v>
      </c>
    </row>
    <row r="478" customFormat="false" ht="16" hidden="false" customHeight="false" outlineLevel="0" collapsed="false">
      <c r="A478" s="11" t="s">
        <v>249</v>
      </c>
      <c r="B478" s="11"/>
      <c r="C478" s="11" t="n">
        <f aca="false">AL478&lt;0.5</f>
        <v>0</v>
      </c>
      <c r="D478" s="12" t="n">
        <f aca="false">COUNTIFS(S:S,S478,C:C,1)&gt;0</f>
        <v>0</v>
      </c>
      <c r="E478" s="12" t="str">
        <f aca="false">IFERROR(INDEX(LOHHLA!H:H,MATCH($S478,LOHHLA!$B:$B,0)),"na")</f>
        <v>na</v>
      </c>
      <c r="F478" s="12" t="n">
        <f aca="false">AND(D478&lt;&gt;E478,E478&lt;&gt;"na")</f>
        <v>0</v>
      </c>
      <c r="G478" s="12"/>
      <c r="H478" s="12"/>
      <c r="I478" s="13" t="str">
        <f aca="false">IFERROR(INDEX(LOHHLA!E:E,MATCH($S478,LOHHLA!$B:$B,0)),"na")</f>
        <v>na</v>
      </c>
      <c r="J478" s="13" t="str">
        <f aca="false">IFERROR(INDEX(LOHHLA!F:F,MATCH($S478,LOHHLA!$B:$B,0)),"na")</f>
        <v>na</v>
      </c>
      <c r="K478" s="14" t="n">
        <f aca="false">INDEX(HMFPurity!B:B,MATCH(A478,HMFPurity!A:A,0))</f>
        <v>0.17</v>
      </c>
      <c r="L478" s="15" t="n">
        <f aca="false">INDEX(HMFPurity!F:F,MATCH(A478,HMFPurity!A:A,0))</f>
        <v>3.2554</v>
      </c>
      <c r="M478" s="15" t="str">
        <f aca="false">IFERROR(INDEX(LOHHLA!I:I,MATCH($S478,LOHHLA!$B:$B,0)),"na")</f>
        <v>na</v>
      </c>
      <c r="N478" s="14" t="str">
        <f aca="false">IFERROR(INDEX(LOHHLA!J:J,MATCH($S478,LOHHLA!$B:$B,0)),"na")</f>
        <v>na</v>
      </c>
      <c r="O478" s="16" t="n">
        <f aca="false">COUNTIFS(A:A,A478,W:W,0)</f>
        <v>6</v>
      </c>
      <c r="P478" s="16" t="str">
        <f aca="false">INDEX(LilacQC!D:D,MATCH(A478,LilacQC!C:C,0))</f>
        <v>PASS</v>
      </c>
      <c r="Q478" s="16" t="s">
        <v>148</v>
      </c>
      <c r="R478" s="16" t="s">
        <v>250</v>
      </c>
      <c r="S478" s="17" t="str">
        <f aca="false">A478&amp;MID(X478,1,1)</f>
        <v>CRUK0080_SU_T1-R2B</v>
      </c>
      <c r="T478" s="17" t="str">
        <f aca="false">IFERROR(IF(RIGHT(X478,1)="1",INDEX(LOHHLA!C:C,MATCH(S478,LOHHLA!B:B,0)),INDEX(LOHHLA!D:D,MATCH(S478,LOHHLA!B:B,0))),"HOM")</f>
        <v>HOM</v>
      </c>
      <c r="U478" s="17" t="str">
        <f aca="false">IF(T478="HOM","HOM",UPPER(MID(T478,5,1))&amp;"*"&amp;MID(T478,7,2)&amp;":"&amp;MID(T478,10,2))</f>
        <v>HOM</v>
      </c>
      <c r="V478" s="17" t="s">
        <v>63</v>
      </c>
      <c r="W478" s="17" t="n">
        <f aca="false">U478=V478</f>
        <v>0</v>
      </c>
      <c r="X478" s="16" t="s">
        <v>49</v>
      </c>
      <c r="Y478" s="11" t="s">
        <v>63</v>
      </c>
      <c r="Z478" s="11" t="n">
        <v>2781</v>
      </c>
      <c r="AA478" s="11" t="n">
        <v>1809</v>
      </c>
      <c r="AB478" s="11" t="n">
        <v>972</v>
      </c>
      <c r="AC478" s="11" t="n">
        <v>0</v>
      </c>
      <c r="AD478" s="11" t="n">
        <v>4083</v>
      </c>
      <c r="AE478" s="11" t="n">
        <v>2877</v>
      </c>
      <c r="AF478" s="11" t="n">
        <v>1206</v>
      </c>
      <c r="AG478" s="11" t="n">
        <v>0</v>
      </c>
      <c r="AH478" s="11" t="n">
        <v>0</v>
      </c>
      <c r="AI478" s="11" t="n">
        <v>0</v>
      </c>
      <c r="AJ478" s="11" t="n">
        <v>0</v>
      </c>
      <c r="AK478" s="11" t="n">
        <v>0</v>
      </c>
      <c r="AL478" s="15" t="n">
        <v>5.82</v>
      </c>
      <c r="AM478" s="11" t="n">
        <v>0</v>
      </c>
      <c r="AN478" s="11" t="n">
        <v>0</v>
      </c>
      <c r="AO478" s="11" t="n">
        <v>0</v>
      </c>
      <c r="AP478" s="11" t="n">
        <v>0</v>
      </c>
      <c r="AQ478" s="11" t="n">
        <v>0</v>
      </c>
    </row>
    <row r="479" customFormat="false" ht="16" hidden="false" customHeight="false" outlineLevel="0" collapsed="false">
      <c r="A479" s="11" t="s">
        <v>249</v>
      </c>
      <c r="B479" s="11"/>
      <c r="C479" s="11" t="n">
        <f aca="false">AL479&lt;0.5</f>
        <v>0</v>
      </c>
      <c r="D479" s="12" t="n">
        <f aca="false">COUNTIFS(S:S,S479,C:C,1)&gt;0</f>
        <v>0</v>
      </c>
      <c r="E479" s="12" t="str">
        <f aca="false">IFERROR(INDEX(LOHHLA!H:H,MATCH($S479,LOHHLA!$B:$B,0)),"na")</f>
        <v>na</v>
      </c>
      <c r="F479" s="12" t="n">
        <f aca="false">AND(D479&lt;&gt;E479,E479&lt;&gt;"na")</f>
        <v>0</v>
      </c>
      <c r="G479" s="12"/>
      <c r="H479" s="12"/>
      <c r="I479" s="13" t="str">
        <f aca="false">IFERROR(INDEX(LOHHLA!E:E,MATCH($S479,LOHHLA!$B:$B,0)),"na")</f>
        <v>na</v>
      </c>
      <c r="J479" s="13" t="str">
        <f aca="false">IFERROR(INDEX(LOHHLA!F:F,MATCH($S479,LOHHLA!$B:$B,0)),"na")</f>
        <v>na</v>
      </c>
      <c r="K479" s="14" t="n">
        <f aca="false">INDEX(HMFPurity!B:B,MATCH(A479,HMFPurity!A:A,0))</f>
        <v>0.17</v>
      </c>
      <c r="L479" s="15" t="n">
        <f aca="false">INDEX(HMFPurity!F:F,MATCH(A479,HMFPurity!A:A,0))</f>
        <v>3.2554</v>
      </c>
      <c r="M479" s="15" t="str">
        <f aca="false">IFERROR(INDEX(LOHHLA!I:I,MATCH($S479,LOHHLA!$B:$B,0)),"na")</f>
        <v>na</v>
      </c>
      <c r="N479" s="14" t="str">
        <f aca="false">IFERROR(INDEX(LOHHLA!J:J,MATCH($S479,LOHHLA!$B:$B,0)),"na")</f>
        <v>na</v>
      </c>
      <c r="O479" s="16" t="n">
        <f aca="false">COUNTIFS(A:A,A479,W:W,0)</f>
        <v>6</v>
      </c>
      <c r="P479" s="16" t="str">
        <f aca="false">INDEX(LilacQC!D:D,MATCH(A479,LilacQC!C:C,0))</f>
        <v>PASS</v>
      </c>
      <c r="Q479" s="16" t="s">
        <v>148</v>
      </c>
      <c r="R479" s="16" t="s">
        <v>250</v>
      </c>
      <c r="S479" s="17" t="str">
        <f aca="false">A479&amp;MID(X479,1,1)</f>
        <v>CRUK0080_SU_T1-R2B</v>
      </c>
      <c r="T479" s="17" t="str">
        <f aca="false">IFERROR(IF(RIGHT(X479,1)="1",INDEX(LOHHLA!C:C,MATCH(S479,LOHHLA!B:B,0)),INDEX(LOHHLA!D:D,MATCH(S479,LOHHLA!B:B,0))),"HOM")</f>
        <v>HOM</v>
      </c>
      <c r="U479" s="17" t="str">
        <f aca="false">IF(T479="HOM","HOM",UPPER(MID(T479,5,1))&amp;"*"&amp;MID(T479,7,2)&amp;":"&amp;MID(T479,10,2))</f>
        <v>HOM</v>
      </c>
      <c r="V479" s="17" t="s">
        <v>127</v>
      </c>
      <c r="W479" s="17" t="n">
        <f aca="false">U479=V479</f>
        <v>0</v>
      </c>
      <c r="X479" s="16" t="s">
        <v>51</v>
      </c>
      <c r="Y479" s="11" t="s">
        <v>127</v>
      </c>
      <c r="Z479" s="11" t="n">
        <v>2537</v>
      </c>
      <c r="AA479" s="11" t="n">
        <v>1522</v>
      </c>
      <c r="AB479" s="11" t="n">
        <v>1015</v>
      </c>
      <c r="AC479" s="11" t="n">
        <v>0</v>
      </c>
      <c r="AD479" s="11" t="n">
        <v>2578</v>
      </c>
      <c r="AE479" s="11" t="n">
        <v>1341</v>
      </c>
      <c r="AF479" s="11" t="n">
        <v>1237</v>
      </c>
      <c r="AG479" s="11" t="n">
        <v>0</v>
      </c>
      <c r="AH479" s="11" t="n">
        <v>0</v>
      </c>
      <c r="AI479" s="11" t="n">
        <v>0</v>
      </c>
      <c r="AJ479" s="11" t="n">
        <v>0</v>
      </c>
      <c r="AK479" s="11" t="n">
        <v>0</v>
      </c>
      <c r="AL479" s="15" t="n">
        <v>0.93</v>
      </c>
      <c r="AM479" s="11" t="n">
        <v>0</v>
      </c>
      <c r="AN479" s="11" t="n">
        <v>0</v>
      </c>
      <c r="AO479" s="11" t="n">
        <v>0</v>
      </c>
      <c r="AP479" s="11" t="n">
        <v>0</v>
      </c>
      <c r="AQ479" s="11" t="n">
        <v>0</v>
      </c>
    </row>
    <row r="480" customFormat="false" ht="16" hidden="false" customHeight="false" outlineLevel="0" collapsed="false">
      <c r="A480" s="11" t="s">
        <v>249</v>
      </c>
      <c r="B480" s="11"/>
      <c r="C480" s="11" t="n">
        <f aca="false">AL480&lt;0.5</f>
        <v>0</v>
      </c>
      <c r="D480" s="12" t="n">
        <f aca="false">COUNTIFS(S:S,S480,C:C,1)&gt;0</f>
        <v>0</v>
      </c>
      <c r="E480" s="12" t="str">
        <f aca="false">IFERROR(INDEX(LOHHLA!H:H,MATCH($S480,LOHHLA!$B:$B,0)),"na")</f>
        <v>na</v>
      </c>
      <c r="F480" s="12" t="n">
        <f aca="false">AND(D480&lt;&gt;E480,E480&lt;&gt;"na")</f>
        <v>0</v>
      </c>
      <c r="G480" s="12"/>
      <c r="H480" s="12"/>
      <c r="I480" s="13" t="str">
        <f aca="false">IFERROR(INDEX(LOHHLA!E:E,MATCH($S480,LOHHLA!$B:$B,0)),"na")</f>
        <v>na</v>
      </c>
      <c r="J480" s="13" t="str">
        <f aca="false">IFERROR(INDEX(LOHHLA!F:F,MATCH($S480,LOHHLA!$B:$B,0)),"na")</f>
        <v>na</v>
      </c>
      <c r="K480" s="14" t="n">
        <f aca="false">INDEX(HMFPurity!B:B,MATCH(A480,HMFPurity!A:A,0))</f>
        <v>0.17</v>
      </c>
      <c r="L480" s="15" t="n">
        <f aca="false">INDEX(HMFPurity!F:F,MATCH(A480,HMFPurity!A:A,0))</f>
        <v>3.2554</v>
      </c>
      <c r="M480" s="15" t="str">
        <f aca="false">IFERROR(INDEX(LOHHLA!I:I,MATCH($S480,LOHHLA!$B:$B,0)),"na")</f>
        <v>na</v>
      </c>
      <c r="N480" s="14" t="str">
        <f aca="false">IFERROR(INDEX(LOHHLA!J:J,MATCH($S480,LOHHLA!$B:$B,0)),"na")</f>
        <v>na</v>
      </c>
      <c r="O480" s="16" t="n">
        <f aca="false">COUNTIFS(A:A,A480,W:W,0)</f>
        <v>6</v>
      </c>
      <c r="P480" s="16" t="str">
        <f aca="false">INDEX(LilacQC!D:D,MATCH(A480,LilacQC!C:C,0))</f>
        <v>PASS</v>
      </c>
      <c r="Q480" s="16" t="s">
        <v>148</v>
      </c>
      <c r="R480" s="16" t="s">
        <v>250</v>
      </c>
      <c r="S480" s="17" t="str">
        <f aca="false">A480&amp;MID(X480,1,1)</f>
        <v>CRUK0080_SU_T1-R2C</v>
      </c>
      <c r="T480" s="17" t="str">
        <f aca="false">IFERROR(IF(RIGHT(X480,1)="1",INDEX(LOHHLA!C:C,MATCH(S480,LOHHLA!B:B,0)),INDEX(LOHHLA!D:D,MATCH(S480,LOHHLA!B:B,0))),"HOM")</f>
        <v>HOM</v>
      </c>
      <c r="U480" s="17" t="str">
        <f aca="false">IF(T480="HOM","HOM",UPPER(MID(T480,5,1))&amp;"*"&amp;MID(T480,7,2)&amp;":"&amp;MID(T480,10,2))</f>
        <v>HOM</v>
      </c>
      <c r="V480" s="17" t="s">
        <v>113</v>
      </c>
      <c r="W480" s="17" t="n">
        <f aca="false">U480=V480</f>
        <v>0</v>
      </c>
      <c r="X480" s="16" t="s">
        <v>52</v>
      </c>
      <c r="Y480" s="11" t="s">
        <v>113</v>
      </c>
      <c r="Z480" s="11" t="n">
        <v>2274</v>
      </c>
      <c r="AA480" s="11" t="n">
        <v>1700</v>
      </c>
      <c r="AB480" s="11" t="n">
        <v>574</v>
      </c>
      <c r="AC480" s="11" t="n">
        <v>0</v>
      </c>
      <c r="AD480" s="11" t="n">
        <v>2303</v>
      </c>
      <c r="AE480" s="11" t="n">
        <v>1639</v>
      </c>
      <c r="AF480" s="11" t="n">
        <v>664</v>
      </c>
      <c r="AG480" s="11" t="n">
        <v>0</v>
      </c>
      <c r="AH480" s="11" t="n">
        <v>0</v>
      </c>
      <c r="AI480" s="11" t="n">
        <v>0</v>
      </c>
      <c r="AJ480" s="11" t="n">
        <v>0</v>
      </c>
      <c r="AK480" s="11" t="n">
        <v>0</v>
      </c>
      <c r="AL480" s="15" t="n">
        <v>0.93</v>
      </c>
      <c r="AM480" s="11" t="n">
        <v>0</v>
      </c>
      <c r="AN480" s="11" t="n">
        <v>0</v>
      </c>
      <c r="AO480" s="11" t="n">
        <v>0</v>
      </c>
      <c r="AP480" s="11" t="n">
        <v>0</v>
      </c>
      <c r="AQ480" s="11" t="n">
        <v>0</v>
      </c>
    </row>
    <row r="481" customFormat="false" ht="16" hidden="false" customHeight="false" outlineLevel="0" collapsed="false">
      <c r="A481" s="11" t="s">
        <v>249</v>
      </c>
      <c r="B481" s="11"/>
      <c r="C481" s="11" t="n">
        <f aca="false">AL481&lt;0.5</f>
        <v>0</v>
      </c>
      <c r="D481" s="12" t="n">
        <f aca="false">COUNTIFS(S:S,S481,C:C,1)&gt;0</f>
        <v>0</v>
      </c>
      <c r="E481" s="12" t="str">
        <f aca="false">IFERROR(INDEX(LOHHLA!H:H,MATCH($S481,LOHHLA!$B:$B,0)),"na")</f>
        <v>na</v>
      </c>
      <c r="F481" s="12" t="n">
        <f aca="false">AND(D481&lt;&gt;E481,E481&lt;&gt;"na")</f>
        <v>0</v>
      </c>
      <c r="G481" s="12"/>
      <c r="H481" s="12"/>
      <c r="I481" s="13" t="str">
        <f aca="false">IFERROR(INDEX(LOHHLA!E:E,MATCH($S481,LOHHLA!$B:$B,0)),"na")</f>
        <v>na</v>
      </c>
      <c r="J481" s="13" t="str">
        <f aca="false">IFERROR(INDEX(LOHHLA!F:F,MATCH($S481,LOHHLA!$B:$B,0)),"na")</f>
        <v>na</v>
      </c>
      <c r="K481" s="14" t="n">
        <f aca="false">INDEX(HMFPurity!B:B,MATCH(A481,HMFPurity!A:A,0))</f>
        <v>0.17</v>
      </c>
      <c r="L481" s="15" t="n">
        <f aca="false">INDEX(HMFPurity!F:F,MATCH(A481,HMFPurity!A:A,0))</f>
        <v>3.2554</v>
      </c>
      <c r="M481" s="15" t="str">
        <f aca="false">IFERROR(INDEX(LOHHLA!I:I,MATCH($S481,LOHHLA!$B:$B,0)),"na")</f>
        <v>na</v>
      </c>
      <c r="N481" s="14" t="str">
        <f aca="false">IFERROR(INDEX(LOHHLA!J:J,MATCH($S481,LOHHLA!$B:$B,0)),"na")</f>
        <v>na</v>
      </c>
      <c r="O481" s="16" t="n">
        <f aca="false">COUNTIFS(A:A,A481,W:W,0)</f>
        <v>6</v>
      </c>
      <c r="P481" s="16" t="str">
        <f aca="false">INDEX(LilacQC!D:D,MATCH(A481,LilacQC!C:C,0))</f>
        <v>PASS</v>
      </c>
      <c r="Q481" s="16" t="s">
        <v>148</v>
      </c>
      <c r="R481" s="16" t="s">
        <v>250</v>
      </c>
      <c r="S481" s="17" t="str">
        <f aca="false">A481&amp;MID(X481,1,1)</f>
        <v>CRUK0080_SU_T1-R2C</v>
      </c>
      <c r="T481" s="17" t="str">
        <f aca="false">IFERROR(IF(RIGHT(X481,1)="1",INDEX(LOHHLA!C:C,MATCH(S481,LOHHLA!B:B,0)),INDEX(LOHHLA!D:D,MATCH(S481,LOHHLA!B:B,0))),"HOM")</f>
        <v>HOM</v>
      </c>
      <c r="U481" s="17" t="str">
        <f aca="false">IF(T481="HOM","HOM",UPPER(MID(T481,5,1))&amp;"*"&amp;MID(T481,7,2)&amp;":"&amp;MID(T481,10,2))</f>
        <v>HOM</v>
      </c>
      <c r="V481" s="17" t="s">
        <v>66</v>
      </c>
      <c r="W481" s="17" t="n">
        <f aca="false">U481=V481</f>
        <v>0</v>
      </c>
      <c r="X481" s="16" t="s">
        <v>54</v>
      </c>
      <c r="Y481" s="11" t="s">
        <v>66</v>
      </c>
      <c r="Z481" s="11" t="n">
        <v>2767</v>
      </c>
      <c r="AA481" s="11" t="n">
        <v>2172</v>
      </c>
      <c r="AB481" s="11" t="n">
        <v>595</v>
      </c>
      <c r="AC481" s="11" t="n">
        <v>0</v>
      </c>
      <c r="AD481" s="11" t="n">
        <v>3846</v>
      </c>
      <c r="AE481" s="11" t="n">
        <v>3132</v>
      </c>
      <c r="AF481" s="11" t="n">
        <v>714</v>
      </c>
      <c r="AG481" s="11" t="n">
        <v>0</v>
      </c>
      <c r="AH481" s="11" t="n">
        <v>0</v>
      </c>
      <c r="AI481" s="11" t="n">
        <v>0</v>
      </c>
      <c r="AJ481" s="11" t="n">
        <v>0</v>
      </c>
      <c r="AK481" s="11" t="n">
        <v>0</v>
      </c>
      <c r="AL481" s="15" t="n">
        <v>5.82</v>
      </c>
      <c r="AM481" s="11" t="n">
        <v>0</v>
      </c>
      <c r="AN481" s="11" t="n">
        <v>0</v>
      </c>
      <c r="AO481" s="11" t="n">
        <v>0</v>
      </c>
      <c r="AP481" s="11" t="n">
        <v>0</v>
      </c>
      <c r="AQ481" s="11" t="n">
        <v>0</v>
      </c>
    </row>
    <row r="482" customFormat="false" ht="16" hidden="false" customHeight="false" outlineLevel="0" collapsed="false">
      <c r="A482" s="11" t="s">
        <v>251</v>
      </c>
      <c r="B482" s="11"/>
      <c r="C482" s="11" t="n">
        <f aca="false">AL482&lt;0.5</f>
        <v>0</v>
      </c>
      <c r="D482" s="12" t="n">
        <f aca="false">COUNTIFS(S:S,S482,C:C,1)&gt;0</f>
        <v>0</v>
      </c>
      <c r="E482" s="12" t="n">
        <f aca="false">IFERROR(INDEX(LOHHLA!H:H,MATCH($S482,LOHHLA!$B:$B,0)),"na")</f>
        <v>0</v>
      </c>
      <c r="F482" s="12" t="n">
        <f aca="false">AND(D482&lt;&gt;E482,E482&lt;&gt;"na")</f>
        <v>0</v>
      </c>
      <c r="G482" s="12"/>
      <c r="H482" s="12"/>
      <c r="I482" s="13" t="str">
        <f aca="false">IFERROR(INDEX(LOHHLA!E:E,MATCH($S482,LOHHLA!$B:$B,0)),"na")</f>
        <v>            1.17</v>
      </c>
      <c r="J482" s="13" t="str">
        <f aca="false">IFERROR(INDEX(LOHHLA!F:F,MATCH($S482,LOHHLA!$B:$B,0)),"na")</f>
        <v>            1.52</v>
      </c>
      <c r="K482" s="14" t="n">
        <f aca="false">INDEX(HMFPurity!B:B,MATCH(A482,HMFPurity!A:A,0))</f>
        <v>0.19</v>
      </c>
      <c r="L482" s="15" t="n">
        <f aca="false">INDEX(HMFPurity!F:F,MATCH(A482,HMFPurity!A:A,0))</f>
        <v>3.574</v>
      </c>
      <c r="M482" s="15" t="n">
        <f aca="false">IFERROR(INDEX(LOHHLA!I:I,MATCH($S482,LOHHLA!$B:$B,0)),"na")</f>
        <v>3.059690115</v>
      </c>
      <c r="N482" s="14" t="n">
        <f aca="false">IFERROR(INDEX(LOHHLA!J:J,MATCH($S482,LOHHLA!$B:$B,0)),"na")</f>
        <v>0.1</v>
      </c>
      <c r="O482" s="16" t="n">
        <f aca="false">COUNTIFS(A:A,A482,W:W,0)</f>
        <v>0</v>
      </c>
      <c r="P482" s="16" t="str">
        <f aca="false">INDEX(LilacQC!D:D,MATCH(A482,LilacQC!C:C,0))</f>
        <v>PASS</v>
      </c>
      <c r="Q482" s="16"/>
      <c r="R482" s="16"/>
      <c r="S482" s="17" t="str">
        <f aca="false">A482&amp;MID(X482,1,1)</f>
        <v>CRUK0081_SU_T1-R1A</v>
      </c>
      <c r="T482" s="17" t="str">
        <f aca="false">IFERROR(IF(RIGHT(X482,1)="1",INDEX(LOHHLA!C:C,MATCH(S482,LOHHLA!B:B,0)),INDEX(LOHHLA!D:D,MATCH(S482,LOHHLA!B:B,0))),"HOM")</f>
        <v>hla_a_03_01_01_01</v>
      </c>
      <c r="U482" s="17" t="str">
        <f aca="false">IF(T482="HOM","HOM",UPPER(MID(T482,5,1))&amp;"*"&amp;MID(T482,7,2)&amp;":"&amp;MID(T482,10,2))</f>
        <v>A*03:01</v>
      </c>
      <c r="V482" s="17" t="s">
        <v>86</v>
      </c>
      <c r="W482" s="17" t="n">
        <f aca="false">U482=V482</f>
        <v>1</v>
      </c>
      <c r="X482" s="16" t="s">
        <v>45</v>
      </c>
      <c r="Y482" s="11" t="s">
        <v>86</v>
      </c>
      <c r="Z482" s="11" t="n">
        <v>1948</v>
      </c>
      <c r="AA482" s="11" t="n">
        <v>1173</v>
      </c>
      <c r="AB482" s="11" t="n">
        <v>775</v>
      </c>
      <c r="AC482" s="11" t="n">
        <v>0</v>
      </c>
      <c r="AD482" s="11" t="n">
        <v>2298</v>
      </c>
      <c r="AE482" s="11" t="n">
        <v>1353</v>
      </c>
      <c r="AF482" s="11" t="n">
        <v>945</v>
      </c>
      <c r="AG482" s="11" t="n">
        <v>0</v>
      </c>
      <c r="AH482" s="11" t="n">
        <v>0</v>
      </c>
      <c r="AI482" s="11" t="n">
        <v>0</v>
      </c>
      <c r="AJ482" s="11" t="n">
        <v>0</v>
      </c>
      <c r="AK482" s="11" t="n">
        <v>0</v>
      </c>
      <c r="AL482" s="15" t="n">
        <v>1.85</v>
      </c>
      <c r="AM482" s="11" t="n">
        <v>0</v>
      </c>
      <c r="AN482" s="11" t="n">
        <v>0</v>
      </c>
      <c r="AO482" s="11" t="n">
        <v>0</v>
      </c>
      <c r="AP482" s="11" t="n">
        <v>0</v>
      </c>
      <c r="AQ482" s="11" t="n">
        <v>0</v>
      </c>
    </row>
    <row r="483" customFormat="false" ht="16" hidden="false" customHeight="false" outlineLevel="0" collapsed="false">
      <c r="A483" s="11" t="s">
        <v>251</v>
      </c>
      <c r="B483" s="11"/>
      <c r="C483" s="11" t="n">
        <f aca="false">AL483&lt;0.5</f>
        <v>0</v>
      </c>
      <c r="D483" s="12" t="n">
        <f aca="false">COUNTIFS(S:S,S483,C:C,1)&gt;0</f>
        <v>0</v>
      </c>
      <c r="E483" s="12" t="n">
        <f aca="false">IFERROR(INDEX(LOHHLA!H:H,MATCH($S483,LOHHLA!$B:$B,0)),"na")</f>
        <v>0</v>
      </c>
      <c r="F483" s="12" t="n">
        <f aca="false">AND(D483&lt;&gt;E483,E483&lt;&gt;"na")</f>
        <v>0</v>
      </c>
      <c r="G483" s="12"/>
      <c r="H483" s="12"/>
      <c r="I483" s="13" t="str">
        <f aca="false">IFERROR(INDEX(LOHHLA!E:E,MATCH($S483,LOHHLA!$B:$B,0)),"na")</f>
        <v>            1.17</v>
      </c>
      <c r="J483" s="13" t="str">
        <f aca="false">IFERROR(INDEX(LOHHLA!F:F,MATCH($S483,LOHHLA!$B:$B,0)),"na")</f>
        <v>            1.52</v>
      </c>
      <c r="K483" s="14" t="n">
        <f aca="false">INDEX(HMFPurity!B:B,MATCH(A483,HMFPurity!A:A,0))</f>
        <v>0.19</v>
      </c>
      <c r="L483" s="15" t="n">
        <f aca="false">INDEX(HMFPurity!F:F,MATCH(A483,HMFPurity!A:A,0))</f>
        <v>3.574</v>
      </c>
      <c r="M483" s="15" t="n">
        <f aca="false">IFERROR(INDEX(LOHHLA!I:I,MATCH($S483,LOHHLA!$B:$B,0)),"na")</f>
        <v>3.059690115</v>
      </c>
      <c r="N483" s="14" t="n">
        <f aca="false">IFERROR(INDEX(LOHHLA!J:J,MATCH($S483,LOHHLA!$B:$B,0)),"na")</f>
        <v>0.1</v>
      </c>
      <c r="O483" s="16" t="n">
        <f aca="false">COUNTIFS(A:A,A483,W:W,0)</f>
        <v>0</v>
      </c>
      <c r="P483" s="16" t="str">
        <f aca="false">INDEX(LilacQC!D:D,MATCH(A483,LilacQC!C:C,0))</f>
        <v>PASS</v>
      </c>
      <c r="Q483" s="16"/>
      <c r="R483" s="16"/>
      <c r="S483" s="17" t="str">
        <f aca="false">A483&amp;MID(X483,1,1)</f>
        <v>CRUK0081_SU_T1-R1A</v>
      </c>
      <c r="T483" s="17" t="str">
        <f aca="false">IFERROR(IF(RIGHT(X483,1)="1",INDEX(LOHHLA!C:C,MATCH(S483,LOHHLA!B:B,0)),INDEX(LOHHLA!D:D,MATCH(S483,LOHHLA!B:B,0))),"HOM")</f>
        <v>hla_a_68_01_02</v>
      </c>
      <c r="U483" s="17" t="str">
        <f aca="false">IF(T483="HOM","HOM",UPPER(MID(T483,5,1))&amp;"*"&amp;MID(T483,7,2)&amp;":"&amp;MID(T483,10,2))</f>
        <v>A*68:01</v>
      </c>
      <c r="V483" s="17" t="s">
        <v>82</v>
      </c>
      <c r="W483" s="17" t="n">
        <f aca="false">U483=V483</f>
        <v>1</v>
      </c>
      <c r="X483" s="16" t="s">
        <v>47</v>
      </c>
      <c r="Y483" s="11" t="s">
        <v>82</v>
      </c>
      <c r="Z483" s="11" t="n">
        <v>1695</v>
      </c>
      <c r="AA483" s="11" t="n">
        <v>961</v>
      </c>
      <c r="AB483" s="11" t="n">
        <v>734</v>
      </c>
      <c r="AC483" s="11" t="n">
        <v>0</v>
      </c>
      <c r="AD483" s="11" t="n">
        <v>2000</v>
      </c>
      <c r="AE483" s="11" t="n">
        <v>1105</v>
      </c>
      <c r="AF483" s="11" t="n">
        <v>895</v>
      </c>
      <c r="AG483" s="11" t="n">
        <v>0</v>
      </c>
      <c r="AH483" s="11" t="n">
        <v>0</v>
      </c>
      <c r="AI483" s="11" t="n">
        <v>0</v>
      </c>
      <c r="AJ483" s="11" t="n">
        <v>0</v>
      </c>
      <c r="AK483" s="11" t="n">
        <v>0</v>
      </c>
      <c r="AL483" s="15" t="n">
        <v>2.8</v>
      </c>
      <c r="AM483" s="11" t="n">
        <v>0</v>
      </c>
      <c r="AN483" s="11" t="n">
        <v>0</v>
      </c>
      <c r="AO483" s="11" t="n">
        <v>0</v>
      </c>
      <c r="AP483" s="11" t="n">
        <v>0</v>
      </c>
      <c r="AQ483" s="11" t="n">
        <v>0</v>
      </c>
    </row>
    <row r="484" customFormat="false" ht="16" hidden="false" customHeight="false" outlineLevel="0" collapsed="false">
      <c r="A484" s="11" t="s">
        <v>251</v>
      </c>
      <c r="B484" s="11"/>
      <c r="C484" s="11" t="n">
        <f aca="false">AL484&lt;0.5</f>
        <v>0</v>
      </c>
      <c r="D484" s="12" t="n">
        <f aca="false">COUNTIFS(S:S,S484,C:C,1)&gt;0</f>
        <v>0</v>
      </c>
      <c r="E484" s="12" t="n">
        <f aca="false">IFERROR(INDEX(LOHHLA!H:H,MATCH($S484,LOHHLA!$B:$B,0)),"na")</f>
        <v>0</v>
      </c>
      <c r="F484" s="12" t="n">
        <f aca="false">AND(D484&lt;&gt;E484,E484&lt;&gt;"na")</f>
        <v>0</v>
      </c>
      <c r="G484" s="12"/>
      <c r="H484" s="12"/>
      <c r="I484" s="13" t="str">
        <f aca="false">IFERROR(INDEX(LOHHLA!E:E,MATCH($S484,LOHHLA!$B:$B,0)),"na")</f>
        <v>            1.48</v>
      </c>
      <c r="J484" s="13" t="str">
        <f aca="false">IFERROR(INDEX(LOHHLA!F:F,MATCH($S484,LOHHLA!$B:$B,0)),"na")</f>
        <v>            0.55</v>
      </c>
      <c r="K484" s="14" t="n">
        <f aca="false">INDEX(HMFPurity!B:B,MATCH(A484,HMFPurity!A:A,0))</f>
        <v>0.19</v>
      </c>
      <c r="L484" s="15" t="n">
        <f aca="false">INDEX(HMFPurity!F:F,MATCH(A484,HMFPurity!A:A,0))</f>
        <v>3.574</v>
      </c>
      <c r="M484" s="15" t="n">
        <f aca="false">IFERROR(INDEX(LOHHLA!I:I,MATCH($S484,LOHHLA!$B:$B,0)),"na")</f>
        <v>3.059690115</v>
      </c>
      <c r="N484" s="14" t="n">
        <f aca="false">IFERROR(INDEX(LOHHLA!J:J,MATCH($S484,LOHHLA!$B:$B,0)),"na")</f>
        <v>0.1</v>
      </c>
      <c r="O484" s="16" t="n">
        <f aca="false">COUNTIFS(A:A,A484,W:W,0)</f>
        <v>0</v>
      </c>
      <c r="P484" s="16" t="str">
        <f aca="false">INDEX(LilacQC!D:D,MATCH(A484,LilacQC!C:C,0))</f>
        <v>PASS</v>
      </c>
      <c r="Q484" s="16"/>
      <c r="R484" s="16"/>
      <c r="S484" s="17" t="str">
        <f aca="false">A484&amp;MID(X484,1,1)</f>
        <v>CRUK0081_SU_T1-R1B</v>
      </c>
      <c r="T484" s="17" t="str">
        <f aca="false">IFERROR(IF(RIGHT(X484,1)="1",INDEX(LOHHLA!C:C,MATCH(S484,LOHHLA!B:B,0)),INDEX(LOHHLA!D:D,MATCH(S484,LOHHLA!B:B,0))),"HOM")</f>
        <v>hla_b_35_01_01_01</v>
      </c>
      <c r="U484" s="17" t="str">
        <f aca="false">IF(T484="HOM","HOM",UPPER(MID(T484,5,1))&amp;"*"&amp;MID(T484,7,2)&amp;":"&amp;MID(T484,10,2))</f>
        <v>B*35:01</v>
      </c>
      <c r="V484" s="17" t="s">
        <v>64</v>
      </c>
      <c r="W484" s="17" t="n">
        <f aca="false">U484=V484</f>
        <v>1</v>
      </c>
      <c r="X484" s="16" t="s">
        <v>49</v>
      </c>
      <c r="Y484" s="11" t="s">
        <v>64</v>
      </c>
      <c r="Z484" s="11" t="n">
        <v>1679</v>
      </c>
      <c r="AA484" s="11" t="n">
        <v>1127</v>
      </c>
      <c r="AB484" s="11" t="n">
        <v>552</v>
      </c>
      <c r="AC484" s="11" t="n">
        <v>0</v>
      </c>
      <c r="AD484" s="11" t="n">
        <v>2048</v>
      </c>
      <c r="AE484" s="11" t="n">
        <v>1406</v>
      </c>
      <c r="AF484" s="11" t="n">
        <v>642</v>
      </c>
      <c r="AG484" s="11" t="n">
        <v>0</v>
      </c>
      <c r="AH484" s="11" t="n">
        <v>0</v>
      </c>
      <c r="AI484" s="11" t="n">
        <v>0</v>
      </c>
      <c r="AJ484" s="11" t="n">
        <v>0</v>
      </c>
      <c r="AK484" s="11" t="n">
        <v>0</v>
      </c>
      <c r="AL484" s="15" t="n">
        <v>2.8</v>
      </c>
      <c r="AM484" s="11" t="n">
        <v>0</v>
      </c>
      <c r="AN484" s="11" t="n">
        <v>0</v>
      </c>
      <c r="AO484" s="11" t="n">
        <v>0</v>
      </c>
      <c r="AP484" s="11" t="n">
        <v>0</v>
      </c>
      <c r="AQ484" s="11" t="n">
        <v>0</v>
      </c>
    </row>
    <row r="485" customFormat="false" ht="16" hidden="false" customHeight="false" outlineLevel="0" collapsed="false">
      <c r="A485" s="11" t="s">
        <v>251</v>
      </c>
      <c r="B485" s="11"/>
      <c r="C485" s="11" t="n">
        <f aca="false">AL485&lt;0.5</f>
        <v>0</v>
      </c>
      <c r="D485" s="12" t="n">
        <f aca="false">COUNTIFS(S:S,S485,C:C,1)&gt;0</f>
        <v>0</v>
      </c>
      <c r="E485" s="12" t="n">
        <f aca="false">IFERROR(INDEX(LOHHLA!H:H,MATCH($S485,LOHHLA!$B:$B,0)),"na")</f>
        <v>0</v>
      </c>
      <c r="F485" s="12" t="n">
        <f aca="false">AND(D485&lt;&gt;E485,E485&lt;&gt;"na")</f>
        <v>0</v>
      </c>
      <c r="G485" s="12"/>
      <c r="H485" s="12"/>
      <c r="I485" s="13" t="str">
        <f aca="false">IFERROR(INDEX(LOHHLA!E:E,MATCH($S485,LOHHLA!$B:$B,0)),"na")</f>
        <v>            1.48</v>
      </c>
      <c r="J485" s="13" t="str">
        <f aca="false">IFERROR(INDEX(LOHHLA!F:F,MATCH($S485,LOHHLA!$B:$B,0)),"na")</f>
        <v>            0.55</v>
      </c>
      <c r="K485" s="14" t="n">
        <f aca="false">INDEX(HMFPurity!B:B,MATCH(A485,HMFPurity!A:A,0))</f>
        <v>0.19</v>
      </c>
      <c r="L485" s="15" t="n">
        <f aca="false">INDEX(HMFPurity!F:F,MATCH(A485,HMFPurity!A:A,0))</f>
        <v>3.574</v>
      </c>
      <c r="M485" s="15" t="n">
        <f aca="false">IFERROR(INDEX(LOHHLA!I:I,MATCH($S485,LOHHLA!$B:$B,0)),"na")</f>
        <v>3.059690115</v>
      </c>
      <c r="N485" s="14" t="n">
        <f aca="false">IFERROR(INDEX(LOHHLA!J:J,MATCH($S485,LOHHLA!$B:$B,0)),"na")</f>
        <v>0.1</v>
      </c>
      <c r="O485" s="16" t="n">
        <f aca="false">COUNTIFS(A:A,A485,W:W,0)</f>
        <v>0</v>
      </c>
      <c r="P485" s="16" t="str">
        <f aca="false">INDEX(LilacQC!D:D,MATCH(A485,LilacQC!C:C,0))</f>
        <v>PASS</v>
      </c>
      <c r="Q485" s="16"/>
      <c r="R485" s="16"/>
      <c r="S485" s="17" t="str">
        <f aca="false">A485&amp;MID(X485,1,1)</f>
        <v>CRUK0081_SU_T1-R1B</v>
      </c>
      <c r="T485" s="17" t="str">
        <f aca="false">IFERROR(IF(RIGHT(X485,1)="1",INDEX(LOHHLA!C:C,MATCH(S485,LOHHLA!B:B,0)),INDEX(LOHHLA!D:D,MATCH(S485,LOHHLA!B:B,0))),"HOM")</f>
        <v>hla_b_44_02_01_01</v>
      </c>
      <c r="U485" s="17" t="str">
        <f aca="false">IF(T485="HOM","HOM",UPPER(MID(T485,5,1))&amp;"*"&amp;MID(T485,7,2)&amp;":"&amp;MID(T485,10,2))</f>
        <v>B*44:02</v>
      </c>
      <c r="V485" s="17" t="s">
        <v>92</v>
      </c>
      <c r="W485" s="17" t="n">
        <f aca="false">U485=V485</f>
        <v>1</v>
      </c>
      <c r="X485" s="16" t="s">
        <v>51</v>
      </c>
      <c r="Y485" s="11" t="s">
        <v>92</v>
      </c>
      <c r="Z485" s="11" t="n">
        <v>1663</v>
      </c>
      <c r="AA485" s="11" t="n">
        <v>1159</v>
      </c>
      <c r="AB485" s="11" t="n">
        <v>504</v>
      </c>
      <c r="AC485" s="11" t="n">
        <v>0</v>
      </c>
      <c r="AD485" s="11" t="n">
        <v>1846</v>
      </c>
      <c r="AE485" s="11" t="n">
        <v>1263</v>
      </c>
      <c r="AF485" s="11" t="n">
        <v>583</v>
      </c>
      <c r="AG485" s="11" t="n">
        <v>0</v>
      </c>
      <c r="AH485" s="11" t="n">
        <v>0</v>
      </c>
      <c r="AI485" s="11" t="n">
        <v>0</v>
      </c>
      <c r="AJ485" s="11" t="n">
        <v>0</v>
      </c>
      <c r="AK485" s="11" t="n">
        <v>0</v>
      </c>
      <c r="AL485" s="15" t="n">
        <v>1.85</v>
      </c>
      <c r="AM485" s="11" t="n">
        <v>0</v>
      </c>
      <c r="AN485" s="11" t="n">
        <v>0</v>
      </c>
      <c r="AO485" s="11" t="n">
        <v>0</v>
      </c>
      <c r="AP485" s="11" t="n">
        <v>0</v>
      </c>
      <c r="AQ485" s="11" t="n">
        <v>0</v>
      </c>
    </row>
    <row r="486" customFormat="false" ht="16" hidden="false" customHeight="false" outlineLevel="0" collapsed="false">
      <c r="A486" s="11" t="s">
        <v>251</v>
      </c>
      <c r="B486" s="11"/>
      <c r="C486" s="11" t="n">
        <f aca="false">AL486&lt;0.5</f>
        <v>0</v>
      </c>
      <c r="D486" s="12" t="n">
        <f aca="false">COUNTIFS(S:S,S486,C:C,1)&gt;0</f>
        <v>0</v>
      </c>
      <c r="E486" s="12" t="n">
        <f aca="false">IFERROR(INDEX(LOHHLA!H:H,MATCH($S486,LOHHLA!$B:$B,0)),"na")</f>
        <v>0</v>
      </c>
      <c r="F486" s="12" t="n">
        <f aca="false">AND(D486&lt;&gt;E486,E486&lt;&gt;"na")</f>
        <v>0</v>
      </c>
      <c r="G486" s="12"/>
      <c r="H486" s="12"/>
      <c r="I486" s="13" t="str">
        <f aca="false">IFERROR(INDEX(LOHHLA!E:E,MATCH($S486,LOHHLA!$B:$B,0)),"na")</f>
        <v>            1.23</v>
      </c>
      <c r="J486" s="13" t="str">
        <f aca="false">IFERROR(INDEX(LOHHLA!F:F,MATCH($S486,LOHHLA!$B:$B,0)),"na")</f>
        <v>            1.23</v>
      </c>
      <c r="K486" s="14" t="n">
        <f aca="false">INDEX(HMFPurity!B:B,MATCH(A486,HMFPurity!A:A,0))</f>
        <v>0.19</v>
      </c>
      <c r="L486" s="15" t="n">
        <f aca="false">INDEX(HMFPurity!F:F,MATCH(A486,HMFPurity!A:A,0))</f>
        <v>3.574</v>
      </c>
      <c r="M486" s="15" t="n">
        <f aca="false">IFERROR(INDEX(LOHHLA!I:I,MATCH($S486,LOHHLA!$B:$B,0)),"na")</f>
        <v>3.059690115</v>
      </c>
      <c r="N486" s="14" t="n">
        <f aca="false">IFERROR(INDEX(LOHHLA!J:J,MATCH($S486,LOHHLA!$B:$B,0)),"na")</f>
        <v>0.1</v>
      </c>
      <c r="O486" s="16" t="n">
        <f aca="false">COUNTIFS(A:A,A486,W:W,0)</f>
        <v>0</v>
      </c>
      <c r="P486" s="16" t="str">
        <f aca="false">INDEX(LilacQC!D:D,MATCH(A486,LilacQC!C:C,0))</f>
        <v>PASS</v>
      </c>
      <c r="Q486" s="16"/>
      <c r="R486" s="16"/>
      <c r="S486" s="17" t="str">
        <f aca="false">A486&amp;MID(X486,1,1)</f>
        <v>CRUK0081_SU_T1-R1C</v>
      </c>
      <c r="T486" s="17" t="str">
        <f aca="false">IFERROR(IF(RIGHT(X486,1)="1",INDEX(LOHHLA!C:C,MATCH(S486,LOHHLA!B:B,0)),INDEX(LOHHLA!D:D,MATCH(S486,LOHHLA!B:B,0))),"HOM")</f>
        <v>hla_c_04_01_01_01</v>
      </c>
      <c r="U486" s="17" t="str">
        <f aca="false">IF(T486="HOM","HOM",UPPER(MID(T486,5,1))&amp;"*"&amp;MID(T486,7,2)&amp;":"&amp;MID(T486,10,2))</f>
        <v>C*04:01</v>
      </c>
      <c r="V486" s="17" t="s">
        <v>65</v>
      </c>
      <c r="W486" s="17" t="n">
        <f aca="false">U486=V486</f>
        <v>1</v>
      </c>
      <c r="X486" s="16" t="s">
        <v>52</v>
      </c>
      <c r="Y486" s="11" t="s">
        <v>65</v>
      </c>
      <c r="Z486" s="11" t="n">
        <v>1653</v>
      </c>
      <c r="AA486" s="11" t="n">
        <v>713</v>
      </c>
      <c r="AB486" s="11" t="n">
        <v>940</v>
      </c>
      <c r="AC486" s="11" t="n">
        <v>0</v>
      </c>
      <c r="AD486" s="11" t="n">
        <v>1812</v>
      </c>
      <c r="AE486" s="11" t="n">
        <v>787</v>
      </c>
      <c r="AF486" s="11" t="n">
        <v>1025</v>
      </c>
      <c r="AG486" s="11" t="n">
        <v>0</v>
      </c>
      <c r="AH486" s="11" t="n">
        <v>0</v>
      </c>
      <c r="AI486" s="11" t="n">
        <v>0</v>
      </c>
      <c r="AJ486" s="11" t="n">
        <v>0</v>
      </c>
      <c r="AK486" s="11" t="n">
        <v>0</v>
      </c>
      <c r="AL486" s="15" t="n">
        <v>1.85</v>
      </c>
      <c r="AM486" s="11" t="n">
        <v>0</v>
      </c>
      <c r="AN486" s="11" t="n">
        <v>0</v>
      </c>
      <c r="AO486" s="11" t="n">
        <v>0</v>
      </c>
      <c r="AP486" s="11" t="n">
        <v>0</v>
      </c>
      <c r="AQ486" s="11" t="n">
        <v>0</v>
      </c>
    </row>
    <row r="487" customFormat="false" ht="16" hidden="false" customHeight="false" outlineLevel="0" collapsed="false">
      <c r="A487" s="11" t="s">
        <v>251</v>
      </c>
      <c r="B487" s="11"/>
      <c r="C487" s="11" t="n">
        <f aca="false">AL487&lt;0.5</f>
        <v>0</v>
      </c>
      <c r="D487" s="12" t="n">
        <f aca="false">COUNTIFS(S:S,S487,C:C,1)&gt;0</f>
        <v>0</v>
      </c>
      <c r="E487" s="12" t="n">
        <f aca="false">IFERROR(INDEX(LOHHLA!H:H,MATCH($S487,LOHHLA!$B:$B,0)),"na")</f>
        <v>0</v>
      </c>
      <c r="F487" s="12" t="n">
        <f aca="false">AND(D487&lt;&gt;E487,E487&lt;&gt;"na")</f>
        <v>0</v>
      </c>
      <c r="G487" s="12"/>
      <c r="H487" s="12"/>
      <c r="I487" s="13" t="str">
        <f aca="false">IFERROR(INDEX(LOHHLA!E:E,MATCH($S487,LOHHLA!$B:$B,0)),"na")</f>
        <v>            1.23</v>
      </c>
      <c r="J487" s="13" t="str">
        <f aca="false">IFERROR(INDEX(LOHHLA!F:F,MATCH($S487,LOHHLA!$B:$B,0)),"na")</f>
        <v>            1.23</v>
      </c>
      <c r="K487" s="14" t="n">
        <f aca="false">INDEX(HMFPurity!B:B,MATCH(A487,HMFPurity!A:A,0))</f>
        <v>0.19</v>
      </c>
      <c r="L487" s="15" t="n">
        <f aca="false">INDEX(HMFPurity!F:F,MATCH(A487,HMFPurity!A:A,0))</f>
        <v>3.574</v>
      </c>
      <c r="M487" s="15" t="n">
        <f aca="false">IFERROR(INDEX(LOHHLA!I:I,MATCH($S487,LOHHLA!$B:$B,0)),"na")</f>
        <v>3.059690115</v>
      </c>
      <c r="N487" s="14" t="n">
        <f aca="false">IFERROR(INDEX(LOHHLA!J:J,MATCH($S487,LOHHLA!$B:$B,0)),"na")</f>
        <v>0.1</v>
      </c>
      <c r="O487" s="16" t="n">
        <f aca="false">COUNTIFS(A:A,A487,W:W,0)</f>
        <v>0</v>
      </c>
      <c r="P487" s="16" t="str">
        <f aca="false">INDEX(LilacQC!D:D,MATCH(A487,LilacQC!C:C,0))</f>
        <v>PASS</v>
      </c>
      <c r="Q487" s="16"/>
      <c r="R487" s="16"/>
      <c r="S487" s="17" t="str">
        <f aca="false">A487&amp;MID(X487,1,1)</f>
        <v>CRUK0081_SU_T1-R1C</v>
      </c>
      <c r="T487" s="17" t="str">
        <f aca="false">IFERROR(IF(RIGHT(X487,1)="1",INDEX(LOHHLA!C:C,MATCH(S487,LOHHLA!B:B,0)),INDEX(LOHHLA!D:D,MATCH(S487,LOHHLA!B:B,0))),"HOM")</f>
        <v>hla_c_05_01_01_02</v>
      </c>
      <c r="U487" s="17" t="str">
        <f aca="false">IF(T487="HOM","HOM",UPPER(MID(T487,5,1))&amp;"*"&amp;MID(T487,7,2)&amp;":"&amp;MID(T487,10,2))</f>
        <v>C*05:01</v>
      </c>
      <c r="V487" s="17" t="s">
        <v>113</v>
      </c>
      <c r="W487" s="17" t="n">
        <f aca="false">U487=V487</f>
        <v>1</v>
      </c>
      <c r="X487" s="16" t="s">
        <v>54</v>
      </c>
      <c r="Y487" s="11" t="s">
        <v>113</v>
      </c>
      <c r="Z487" s="11" t="n">
        <v>1634</v>
      </c>
      <c r="AA487" s="11" t="n">
        <v>672</v>
      </c>
      <c r="AB487" s="11" t="n">
        <v>962</v>
      </c>
      <c r="AC487" s="11" t="n">
        <v>0</v>
      </c>
      <c r="AD487" s="11" t="n">
        <v>1832</v>
      </c>
      <c r="AE487" s="11" t="n">
        <v>778</v>
      </c>
      <c r="AF487" s="11" t="n">
        <v>1054</v>
      </c>
      <c r="AG487" s="11" t="n">
        <v>0</v>
      </c>
      <c r="AH487" s="11" t="n">
        <v>0</v>
      </c>
      <c r="AI487" s="11" t="n">
        <v>0</v>
      </c>
      <c r="AJ487" s="11" t="n">
        <v>0</v>
      </c>
      <c r="AK487" s="11" t="n">
        <v>0</v>
      </c>
      <c r="AL487" s="15" t="n">
        <v>2.8</v>
      </c>
      <c r="AM487" s="11" t="n">
        <v>0</v>
      </c>
      <c r="AN487" s="11" t="n">
        <v>0</v>
      </c>
      <c r="AO487" s="11" t="n">
        <v>0</v>
      </c>
      <c r="AP487" s="11" t="n">
        <v>0</v>
      </c>
      <c r="AQ487" s="11" t="n">
        <v>0</v>
      </c>
    </row>
    <row r="488" customFormat="false" ht="16" hidden="false" customHeight="false" outlineLevel="0" collapsed="false">
      <c r="A488" s="11" t="s">
        <v>252</v>
      </c>
      <c r="B488" s="11"/>
      <c r="C488" s="11" t="n">
        <f aca="false">AL488&lt;0.5</f>
        <v>0</v>
      </c>
      <c r="D488" s="12" t="n">
        <f aca="false">COUNTIFS(S:S,S488,C:C,1)&gt;0</f>
        <v>0</v>
      </c>
      <c r="E488" s="12" t="str">
        <f aca="false">IFERROR(INDEX(LOHHLA!H:H,MATCH($S488,LOHHLA!$B:$B,0)),"na")</f>
        <v>na</v>
      </c>
      <c r="F488" s="12" t="n">
        <f aca="false">AND(D488&lt;&gt;E488,E488&lt;&gt;"na")</f>
        <v>0</v>
      </c>
      <c r="G488" s="12"/>
      <c r="H488" s="12"/>
      <c r="I488" s="13" t="str">
        <f aca="false">IFERROR(INDEX(LOHHLA!E:E,MATCH($S488,LOHHLA!$B:$B,0)),"na")</f>
        <v>na</v>
      </c>
      <c r="J488" s="13" t="str">
        <f aca="false">IFERROR(INDEX(LOHHLA!F:F,MATCH($S488,LOHHLA!$B:$B,0)),"na")</f>
        <v>na</v>
      </c>
      <c r="K488" s="14" t="n">
        <f aca="false">INDEX(HMFPurity!B:B,MATCH(A488,HMFPurity!A:A,0))</f>
        <v>0.43</v>
      </c>
      <c r="L488" s="15" t="n">
        <f aca="false">INDEX(HMFPurity!F:F,MATCH(A488,HMFPurity!A:A,0))</f>
        <v>3.5562</v>
      </c>
      <c r="M488" s="15" t="str">
        <f aca="false">IFERROR(INDEX(LOHHLA!I:I,MATCH($S488,LOHHLA!$B:$B,0)),"na")</f>
        <v>na</v>
      </c>
      <c r="N488" s="14" t="str">
        <f aca="false">IFERROR(INDEX(LOHHLA!J:J,MATCH($S488,LOHHLA!$B:$B,0)),"na")</f>
        <v>na</v>
      </c>
      <c r="O488" s="16" t="n">
        <f aca="false">COUNTIFS(A:A,A488,W:W,0)</f>
        <v>2</v>
      </c>
      <c r="P488" s="16" t="str">
        <f aca="false">INDEX(LilacQC!D:D,MATCH(A488,LilacQC!C:C,0))</f>
        <v>WARN_UNMATCHED_HAPLOTYPE</v>
      </c>
      <c r="Q488" s="16" t="s">
        <v>148</v>
      </c>
      <c r="R488" s="16" t="s">
        <v>149</v>
      </c>
      <c r="S488" s="17" t="str">
        <f aca="false">A488&amp;MID(X488,1,1)</f>
        <v>CRUK0082_SU_T1-R1A</v>
      </c>
      <c r="T488" s="17" t="str">
        <f aca="false">IFERROR(IF(RIGHT(X488,1)="1",INDEX(LOHHLA!C:C,MATCH(S488,LOHHLA!B:B,0)),INDEX(LOHHLA!D:D,MATCH(S488,LOHHLA!B:B,0))),"HOM")</f>
        <v>HOM</v>
      </c>
      <c r="U488" s="17" t="str">
        <f aca="false">IF(T488="HOM","HOM",UPPER(MID(T488,5,1))&amp;"*"&amp;MID(T488,7,2)&amp;":"&amp;MID(T488,10,2))</f>
        <v>HOM</v>
      </c>
      <c r="V488" s="17" t="s">
        <v>56</v>
      </c>
      <c r="W488" s="17" t="n">
        <f aca="false">U488=V488</f>
        <v>0</v>
      </c>
      <c r="X488" s="16" t="s">
        <v>45</v>
      </c>
      <c r="Y488" s="11" t="s">
        <v>56</v>
      </c>
      <c r="Z488" s="11" t="n">
        <v>2074</v>
      </c>
      <c r="AA488" s="11" t="n">
        <v>1362</v>
      </c>
      <c r="AB488" s="11" t="n">
        <v>712</v>
      </c>
      <c r="AC488" s="11" t="n">
        <v>0</v>
      </c>
      <c r="AD488" s="11" t="n">
        <v>1971</v>
      </c>
      <c r="AE488" s="11" t="n">
        <v>1327</v>
      </c>
      <c r="AF488" s="11" t="n">
        <v>644</v>
      </c>
      <c r="AG488" s="11" t="n">
        <v>0</v>
      </c>
      <c r="AH488" s="11" t="n">
        <v>0</v>
      </c>
      <c r="AI488" s="11" t="n">
        <v>0</v>
      </c>
      <c r="AJ488" s="11" t="n">
        <v>0</v>
      </c>
      <c r="AK488" s="11" t="n">
        <v>0</v>
      </c>
      <c r="AL488" s="15" t="n">
        <v>1.69</v>
      </c>
      <c r="AM488" s="11" t="n">
        <v>0</v>
      </c>
      <c r="AN488" s="11" t="n">
        <v>0</v>
      </c>
      <c r="AO488" s="11" t="n">
        <v>0</v>
      </c>
      <c r="AP488" s="11" t="n">
        <v>0</v>
      </c>
      <c r="AQ488" s="11" t="n">
        <v>0</v>
      </c>
    </row>
    <row r="489" customFormat="false" ht="16" hidden="false" customHeight="false" outlineLevel="0" collapsed="false">
      <c r="A489" s="11" t="s">
        <v>252</v>
      </c>
      <c r="B489" s="11"/>
      <c r="C489" s="11" t="n">
        <f aca="false">AL489&lt;0.5</f>
        <v>0</v>
      </c>
      <c r="D489" s="12" t="n">
        <f aca="false">COUNTIFS(S:S,S489,C:C,1)&gt;0</f>
        <v>0</v>
      </c>
      <c r="E489" s="12" t="str">
        <f aca="false">IFERROR(INDEX(LOHHLA!H:H,MATCH($S489,LOHHLA!$B:$B,0)),"na")</f>
        <v>na</v>
      </c>
      <c r="F489" s="12" t="n">
        <f aca="false">AND(D489&lt;&gt;E489,E489&lt;&gt;"na")</f>
        <v>0</v>
      </c>
      <c r="G489" s="12"/>
      <c r="H489" s="12"/>
      <c r="I489" s="13" t="str">
        <f aca="false">IFERROR(INDEX(LOHHLA!E:E,MATCH($S489,LOHHLA!$B:$B,0)),"na")</f>
        <v>na</v>
      </c>
      <c r="J489" s="13" t="str">
        <f aca="false">IFERROR(INDEX(LOHHLA!F:F,MATCH($S489,LOHHLA!$B:$B,0)),"na")</f>
        <v>na</v>
      </c>
      <c r="K489" s="14" t="n">
        <f aca="false">INDEX(HMFPurity!B:B,MATCH(A489,HMFPurity!A:A,0))</f>
        <v>0.43</v>
      </c>
      <c r="L489" s="15" t="n">
        <f aca="false">INDEX(HMFPurity!F:F,MATCH(A489,HMFPurity!A:A,0))</f>
        <v>3.5562</v>
      </c>
      <c r="M489" s="15" t="str">
        <f aca="false">IFERROR(INDEX(LOHHLA!I:I,MATCH($S489,LOHHLA!$B:$B,0)),"na")</f>
        <v>na</v>
      </c>
      <c r="N489" s="14" t="str">
        <f aca="false">IFERROR(INDEX(LOHHLA!J:J,MATCH($S489,LOHHLA!$B:$B,0)),"na")</f>
        <v>na</v>
      </c>
      <c r="O489" s="16" t="n">
        <f aca="false">COUNTIFS(A:A,A489,W:W,0)</f>
        <v>2</v>
      </c>
      <c r="P489" s="16" t="str">
        <f aca="false">INDEX(LilacQC!D:D,MATCH(A489,LilacQC!C:C,0))</f>
        <v>WARN_UNMATCHED_HAPLOTYPE</v>
      </c>
      <c r="Q489" s="16" t="s">
        <v>139</v>
      </c>
      <c r="R489" s="16" t="s">
        <v>253</v>
      </c>
      <c r="S489" s="17" t="str">
        <f aca="false">A489&amp;MID(X489,1,1)</f>
        <v>CRUK0082_SU_T1-R1A</v>
      </c>
      <c r="T489" s="17" t="str">
        <f aca="false">IFERROR(IF(RIGHT(X489,1)="1",INDEX(LOHHLA!C:C,MATCH(S489,LOHHLA!B:B,0)),INDEX(LOHHLA!D:D,MATCH(S489,LOHHLA!B:B,0))),"HOM")</f>
        <v>HOM</v>
      </c>
      <c r="U489" s="17" t="str">
        <f aca="false">IF(T489="HOM","HOM",UPPER(MID(T489,5,1))&amp;"*"&amp;MID(T489,7,2)&amp;":"&amp;MID(T489,10,2))</f>
        <v>HOM</v>
      </c>
      <c r="V489" s="17" t="s">
        <v>125</v>
      </c>
      <c r="W489" s="17" t="n">
        <f aca="false">U489=V489</f>
        <v>0</v>
      </c>
      <c r="X489" s="16" t="s">
        <v>47</v>
      </c>
      <c r="Y489" s="11" t="s">
        <v>125</v>
      </c>
      <c r="Z489" s="11" t="n">
        <v>890</v>
      </c>
      <c r="AA489" s="11" t="n">
        <v>145</v>
      </c>
      <c r="AB489" s="11" t="n">
        <v>745</v>
      </c>
      <c r="AC489" s="11" t="n">
        <v>0</v>
      </c>
      <c r="AD489" s="11" t="n">
        <v>783</v>
      </c>
      <c r="AE489" s="11" t="n">
        <v>113</v>
      </c>
      <c r="AF489" s="11" t="n">
        <v>670</v>
      </c>
      <c r="AG489" s="11" t="n">
        <v>0</v>
      </c>
      <c r="AH489" s="11" t="n">
        <v>0</v>
      </c>
      <c r="AI489" s="11" t="n">
        <v>0</v>
      </c>
      <c r="AJ489" s="11" t="n">
        <v>0</v>
      </c>
      <c r="AK489" s="11" t="n">
        <v>0</v>
      </c>
      <c r="AL489" s="15" t="n">
        <v>0.76</v>
      </c>
      <c r="AM489" s="11" t="n">
        <v>0</v>
      </c>
      <c r="AN489" s="11" t="n">
        <v>0</v>
      </c>
      <c r="AO489" s="11" t="n">
        <v>0</v>
      </c>
      <c r="AP489" s="11" t="n">
        <v>0</v>
      </c>
      <c r="AQ489" s="11" t="n">
        <v>0</v>
      </c>
    </row>
    <row r="490" customFormat="false" ht="16" hidden="false" customHeight="false" outlineLevel="0" collapsed="false">
      <c r="A490" s="11" t="s">
        <v>252</v>
      </c>
      <c r="B490" s="11"/>
      <c r="C490" s="11" t="n">
        <f aca="false">AL490&lt;0.5</f>
        <v>0</v>
      </c>
      <c r="D490" s="12" t="n">
        <f aca="false">COUNTIFS(S:S,S490,C:C,1)&gt;0</f>
        <v>0</v>
      </c>
      <c r="E490" s="12" t="n">
        <f aca="false">IFERROR(INDEX(LOHHLA!H:H,MATCH($S490,LOHHLA!$B:$B,0)),"na")</f>
        <v>0</v>
      </c>
      <c r="F490" s="12" t="n">
        <f aca="false">AND(D490&lt;&gt;E490,E490&lt;&gt;"na")</f>
        <v>0</v>
      </c>
      <c r="G490" s="12"/>
      <c r="H490" s="12"/>
      <c r="I490" s="13" t="str">
        <f aca="false">IFERROR(INDEX(LOHHLA!E:E,MATCH($S490,LOHHLA!$B:$B,0)),"na")</f>
        <v>            2.04</v>
      </c>
      <c r="J490" s="13" t="str">
        <f aca="false">IFERROR(INDEX(LOHHLA!F:F,MATCH($S490,LOHHLA!$B:$B,0)),"na")</f>
        <v>            0.95</v>
      </c>
      <c r="K490" s="14" t="n">
        <f aca="false">INDEX(HMFPurity!B:B,MATCH(A490,HMFPurity!A:A,0))</f>
        <v>0.43</v>
      </c>
      <c r="L490" s="15" t="n">
        <f aca="false">INDEX(HMFPurity!F:F,MATCH(A490,HMFPurity!A:A,0))</f>
        <v>3.5562</v>
      </c>
      <c r="M490" s="15" t="n">
        <f aca="false">IFERROR(INDEX(LOHHLA!I:I,MATCH($S490,LOHHLA!$B:$B,0)),"na")</f>
        <v>3.402285839</v>
      </c>
      <c r="N490" s="14" t="n">
        <f aca="false">IFERROR(INDEX(LOHHLA!J:J,MATCH($S490,LOHHLA!$B:$B,0)),"na")</f>
        <v>0.39</v>
      </c>
      <c r="O490" s="16" t="n">
        <f aca="false">COUNTIFS(A:A,A490,W:W,0)</f>
        <v>2</v>
      </c>
      <c r="P490" s="16" t="str">
        <f aca="false">INDEX(LilacQC!D:D,MATCH(A490,LilacQC!C:C,0))</f>
        <v>WARN_UNMATCHED_HAPLOTYPE</v>
      </c>
      <c r="Q490" s="16"/>
      <c r="R490" s="16"/>
      <c r="S490" s="17" t="str">
        <f aca="false">A490&amp;MID(X490,1,1)</f>
        <v>CRUK0082_SU_T1-R1B</v>
      </c>
      <c r="T490" s="17" t="str">
        <f aca="false">IFERROR(IF(RIGHT(X490,1)="1",INDEX(LOHHLA!C:C,MATCH(S490,LOHHLA!B:B,0)),INDEX(LOHHLA!D:D,MATCH(S490,LOHHLA!B:B,0))),"HOM")</f>
        <v>hla_b_15_01_01_01</v>
      </c>
      <c r="U490" s="17" t="str">
        <f aca="false">IF(T490="HOM","HOM",UPPER(MID(T490,5,1))&amp;"*"&amp;MID(T490,7,2)&amp;":"&amp;MID(T490,10,2))</f>
        <v>B*15:01</v>
      </c>
      <c r="V490" s="17" t="s">
        <v>111</v>
      </c>
      <c r="W490" s="17" t="n">
        <f aca="false">U490=V490</f>
        <v>1</v>
      </c>
      <c r="X490" s="16" t="s">
        <v>49</v>
      </c>
      <c r="Y490" s="11" t="s">
        <v>111</v>
      </c>
      <c r="Z490" s="11" t="n">
        <v>1534</v>
      </c>
      <c r="AA490" s="11" t="n">
        <v>1079</v>
      </c>
      <c r="AB490" s="11" t="n">
        <v>455</v>
      </c>
      <c r="AC490" s="11" t="n">
        <v>0</v>
      </c>
      <c r="AD490" s="11" t="n">
        <v>1561</v>
      </c>
      <c r="AE490" s="11" t="n">
        <v>1148</v>
      </c>
      <c r="AF490" s="11" t="n">
        <v>413</v>
      </c>
      <c r="AG490" s="11" t="n">
        <v>0</v>
      </c>
      <c r="AH490" s="11" t="n">
        <v>0</v>
      </c>
      <c r="AI490" s="11" t="n">
        <v>0</v>
      </c>
      <c r="AJ490" s="11" t="n">
        <v>0</v>
      </c>
      <c r="AK490" s="11" t="n">
        <v>0</v>
      </c>
      <c r="AL490" s="15" t="n">
        <v>1.69</v>
      </c>
      <c r="AM490" s="11" t="n">
        <v>0</v>
      </c>
      <c r="AN490" s="11" t="n">
        <v>0</v>
      </c>
      <c r="AO490" s="11" t="n">
        <v>0</v>
      </c>
      <c r="AP490" s="11" t="n">
        <v>0</v>
      </c>
      <c r="AQ490" s="11" t="n">
        <v>0</v>
      </c>
    </row>
    <row r="491" customFormat="false" ht="16" hidden="false" customHeight="false" outlineLevel="0" collapsed="false">
      <c r="A491" s="11" t="s">
        <v>252</v>
      </c>
      <c r="B491" s="11"/>
      <c r="C491" s="11" t="n">
        <f aca="false">AL491&lt;0.5</f>
        <v>0</v>
      </c>
      <c r="D491" s="12" t="n">
        <f aca="false">COUNTIFS(S:S,S491,C:C,1)&gt;0</f>
        <v>0</v>
      </c>
      <c r="E491" s="12" t="n">
        <f aca="false">IFERROR(INDEX(LOHHLA!H:H,MATCH($S491,LOHHLA!$B:$B,0)),"na")</f>
        <v>0</v>
      </c>
      <c r="F491" s="12" t="n">
        <f aca="false">AND(D491&lt;&gt;E491,E491&lt;&gt;"na")</f>
        <v>0</v>
      </c>
      <c r="G491" s="12"/>
      <c r="H491" s="12"/>
      <c r="I491" s="13" t="str">
        <f aca="false">IFERROR(INDEX(LOHHLA!E:E,MATCH($S491,LOHHLA!$B:$B,0)),"na")</f>
        <v>            2.04</v>
      </c>
      <c r="J491" s="13" t="str">
        <f aca="false">IFERROR(INDEX(LOHHLA!F:F,MATCH($S491,LOHHLA!$B:$B,0)),"na")</f>
        <v>            0.95</v>
      </c>
      <c r="K491" s="14" t="n">
        <f aca="false">INDEX(HMFPurity!B:B,MATCH(A491,HMFPurity!A:A,0))</f>
        <v>0.43</v>
      </c>
      <c r="L491" s="15" t="n">
        <f aca="false">INDEX(HMFPurity!F:F,MATCH(A491,HMFPurity!A:A,0))</f>
        <v>3.5562</v>
      </c>
      <c r="M491" s="15" t="n">
        <f aca="false">IFERROR(INDEX(LOHHLA!I:I,MATCH($S491,LOHHLA!$B:$B,0)),"na")</f>
        <v>3.402285839</v>
      </c>
      <c r="N491" s="14" t="n">
        <f aca="false">IFERROR(INDEX(LOHHLA!J:J,MATCH($S491,LOHHLA!$B:$B,0)),"na")</f>
        <v>0.39</v>
      </c>
      <c r="O491" s="16" t="n">
        <f aca="false">COUNTIFS(A:A,A491,W:W,0)</f>
        <v>2</v>
      </c>
      <c r="P491" s="16" t="str">
        <f aca="false">INDEX(LilacQC!D:D,MATCH(A491,LilacQC!C:C,0))</f>
        <v>WARN_UNMATCHED_HAPLOTYPE</v>
      </c>
      <c r="Q491" s="16"/>
      <c r="R491" s="16"/>
      <c r="S491" s="17" t="str">
        <f aca="false">A491&amp;MID(X491,1,1)</f>
        <v>CRUK0082_SU_T1-R1B</v>
      </c>
      <c r="T491" s="17" t="str">
        <f aca="false">IFERROR(IF(RIGHT(X491,1)="1",INDEX(LOHHLA!C:C,MATCH(S491,LOHHLA!B:B,0)),INDEX(LOHHLA!D:D,MATCH(S491,LOHHLA!B:B,0))),"HOM")</f>
        <v>hla_b_44_02_01_01</v>
      </c>
      <c r="U491" s="17" t="str">
        <f aca="false">IF(T491="HOM","HOM",UPPER(MID(T491,5,1))&amp;"*"&amp;MID(T491,7,2)&amp;":"&amp;MID(T491,10,2))</f>
        <v>B*44:02</v>
      </c>
      <c r="V491" s="17" t="s">
        <v>92</v>
      </c>
      <c r="W491" s="17" t="n">
        <f aca="false">U491=V491</f>
        <v>1</v>
      </c>
      <c r="X491" s="16" t="s">
        <v>51</v>
      </c>
      <c r="Y491" s="11" t="s">
        <v>92</v>
      </c>
      <c r="Z491" s="11" t="n">
        <v>1469</v>
      </c>
      <c r="AA491" s="11" t="n">
        <v>1034</v>
      </c>
      <c r="AB491" s="11" t="n">
        <v>435</v>
      </c>
      <c r="AC491" s="11" t="n">
        <v>0</v>
      </c>
      <c r="AD491" s="11" t="n">
        <v>1155</v>
      </c>
      <c r="AE491" s="11" t="n">
        <v>772</v>
      </c>
      <c r="AF491" s="11" t="n">
        <v>383</v>
      </c>
      <c r="AG491" s="11" t="n">
        <v>0</v>
      </c>
      <c r="AH491" s="11" t="n">
        <v>0</v>
      </c>
      <c r="AI491" s="11" t="n">
        <v>0</v>
      </c>
      <c r="AJ491" s="11" t="n">
        <v>0</v>
      </c>
      <c r="AK491" s="11" t="n">
        <v>0</v>
      </c>
      <c r="AL491" s="15" t="n">
        <v>0.76</v>
      </c>
      <c r="AM491" s="11" t="n">
        <v>0</v>
      </c>
      <c r="AN491" s="11" t="n">
        <v>0</v>
      </c>
      <c r="AO491" s="11" t="n">
        <v>0</v>
      </c>
      <c r="AP491" s="11" t="n">
        <v>0</v>
      </c>
      <c r="AQ491" s="11" t="n">
        <v>0</v>
      </c>
    </row>
    <row r="492" customFormat="false" ht="16" hidden="false" customHeight="false" outlineLevel="0" collapsed="false">
      <c r="A492" s="11" t="s">
        <v>252</v>
      </c>
      <c r="B492" s="11"/>
      <c r="C492" s="11" t="n">
        <f aca="false">AL492&lt;0.5</f>
        <v>0</v>
      </c>
      <c r="D492" s="12" t="n">
        <f aca="false">COUNTIFS(S:S,S492,C:C,1)&gt;0</f>
        <v>0</v>
      </c>
      <c r="E492" s="12" t="n">
        <f aca="false">IFERROR(INDEX(LOHHLA!H:H,MATCH($S492,LOHHLA!$B:$B,0)),"na")</f>
        <v>0</v>
      </c>
      <c r="F492" s="12" t="n">
        <f aca="false">AND(D492&lt;&gt;E492,E492&lt;&gt;"na")</f>
        <v>0</v>
      </c>
      <c r="G492" s="12"/>
      <c r="H492" s="12"/>
      <c r="I492" s="13" t="str">
        <f aca="false">IFERROR(INDEX(LOHHLA!E:E,MATCH($S492,LOHHLA!$B:$B,0)),"na")</f>
        <v>            2.24</v>
      </c>
      <c r="J492" s="13" t="str">
        <f aca="false">IFERROR(INDEX(LOHHLA!F:F,MATCH($S492,LOHHLA!$B:$B,0)),"na")</f>
        <v>            1.10</v>
      </c>
      <c r="K492" s="14" t="n">
        <f aca="false">INDEX(HMFPurity!B:B,MATCH(A492,HMFPurity!A:A,0))</f>
        <v>0.43</v>
      </c>
      <c r="L492" s="15" t="n">
        <f aca="false">INDEX(HMFPurity!F:F,MATCH(A492,HMFPurity!A:A,0))</f>
        <v>3.5562</v>
      </c>
      <c r="M492" s="15" t="n">
        <f aca="false">IFERROR(INDEX(LOHHLA!I:I,MATCH($S492,LOHHLA!$B:$B,0)),"na")</f>
        <v>3.402285839</v>
      </c>
      <c r="N492" s="14" t="n">
        <f aca="false">IFERROR(INDEX(LOHHLA!J:J,MATCH($S492,LOHHLA!$B:$B,0)),"na")</f>
        <v>0.39</v>
      </c>
      <c r="O492" s="16" t="n">
        <f aca="false">COUNTIFS(A:A,A492,W:W,0)</f>
        <v>2</v>
      </c>
      <c r="P492" s="16" t="str">
        <f aca="false">INDEX(LilacQC!D:D,MATCH(A492,LilacQC!C:C,0))</f>
        <v>WARN_UNMATCHED_HAPLOTYPE</v>
      </c>
      <c r="Q492" s="16"/>
      <c r="R492" s="16"/>
      <c r="S492" s="17" t="str">
        <f aca="false">A492&amp;MID(X492,1,1)</f>
        <v>CRUK0082_SU_T1-R1C</v>
      </c>
      <c r="T492" s="17" t="str">
        <f aca="false">IFERROR(IF(RIGHT(X492,1)="1",INDEX(LOHHLA!C:C,MATCH(S492,LOHHLA!B:B,0)),INDEX(LOHHLA!D:D,MATCH(S492,LOHHLA!B:B,0))),"HOM")</f>
        <v>hla_c_03_03_01</v>
      </c>
      <c r="U492" s="17" t="str">
        <f aca="false">IF(T492="HOM","HOM",UPPER(MID(T492,5,1))&amp;"*"&amp;MID(T492,7,2)&amp;":"&amp;MID(T492,10,2))</f>
        <v>C*03:03</v>
      </c>
      <c r="V492" s="17" t="s">
        <v>97</v>
      </c>
      <c r="W492" s="17" t="n">
        <f aca="false">U492=V492</f>
        <v>1</v>
      </c>
      <c r="X492" s="16" t="s">
        <v>52</v>
      </c>
      <c r="Y492" s="11" t="s">
        <v>97</v>
      </c>
      <c r="Z492" s="11" t="n">
        <v>1330</v>
      </c>
      <c r="AA492" s="11" t="n">
        <v>607</v>
      </c>
      <c r="AB492" s="11" t="n">
        <v>723</v>
      </c>
      <c r="AC492" s="11" t="n">
        <v>0</v>
      </c>
      <c r="AD492" s="11" t="n">
        <v>1442</v>
      </c>
      <c r="AE492" s="11" t="n">
        <v>729</v>
      </c>
      <c r="AF492" s="11" t="n">
        <v>713</v>
      </c>
      <c r="AG492" s="11" t="n">
        <v>0</v>
      </c>
      <c r="AH492" s="11" t="n">
        <v>0</v>
      </c>
      <c r="AI492" s="11" t="n">
        <v>0</v>
      </c>
      <c r="AJ492" s="11" t="n">
        <v>0</v>
      </c>
      <c r="AK492" s="11" t="n">
        <v>0</v>
      </c>
      <c r="AL492" s="15" t="n">
        <v>1.69</v>
      </c>
      <c r="AM492" s="11" t="n">
        <v>0</v>
      </c>
      <c r="AN492" s="11" t="n">
        <v>0</v>
      </c>
      <c r="AO492" s="11" t="n">
        <v>0</v>
      </c>
      <c r="AP492" s="11" t="n">
        <v>0</v>
      </c>
      <c r="AQ492" s="11" t="n">
        <v>0</v>
      </c>
    </row>
    <row r="493" customFormat="false" ht="16" hidden="false" customHeight="false" outlineLevel="0" collapsed="false">
      <c r="A493" s="11" t="s">
        <v>252</v>
      </c>
      <c r="B493" s="11"/>
      <c r="C493" s="11" t="n">
        <f aca="false">AL493&lt;0.5</f>
        <v>0</v>
      </c>
      <c r="D493" s="12" t="n">
        <f aca="false">COUNTIFS(S:S,S493,C:C,1)&gt;0</f>
        <v>0</v>
      </c>
      <c r="E493" s="12" t="n">
        <f aca="false">IFERROR(INDEX(LOHHLA!H:H,MATCH($S493,LOHHLA!$B:$B,0)),"na")</f>
        <v>0</v>
      </c>
      <c r="F493" s="12" t="n">
        <f aca="false">AND(D493&lt;&gt;E493,E493&lt;&gt;"na")</f>
        <v>0</v>
      </c>
      <c r="G493" s="12"/>
      <c r="H493" s="12"/>
      <c r="I493" s="13" t="str">
        <f aca="false">IFERROR(INDEX(LOHHLA!E:E,MATCH($S493,LOHHLA!$B:$B,0)),"na")</f>
        <v>            2.24</v>
      </c>
      <c r="J493" s="13" t="str">
        <f aca="false">IFERROR(INDEX(LOHHLA!F:F,MATCH($S493,LOHHLA!$B:$B,0)),"na")</f>
        <v>            1.10</v>
      </c>
      <c r="K493" s="14" t="n">
        <f aca="false">INDEX(HMFPurity!B:B,MATCH(A493,HMFPurity!A:A,0))</f>
        <v>0.43</v>
      </c>
      <c r="L493" s="15" t="n">
        <f aca="false">INDEX(HMFPurity!F:F,MATCH(A493,HMFPurity!A:A,0))</f>
        <v>3.5562</v>
      </c>
      <c r="M493" s="15" t="n">
        <f aca="false">IFERROR(INDEX(LOHHLA!I:I,MATCH($S493,LOHHLA!$B:$B,0)),"na")</f>
        <v>3.402285839</v>
      </c>
      <c r="N493" s="14" t="n">
        <f aca="false">IFERROR(INDEX(LOHHLA!J:J,MATCH($S493,LOHHLA!$B:$B,0)),"na")</f>
        <v>0.39</v>
      </c>
      <c r="O493" s="16" t="n">
        <f aca="false">COUNTIFS(A:A,A493,W:W,0)</f>
        <v>2</v>
      </c>
      <c r="P493" s="16" t="str">
        <f aca="false">INDEX(LilacQC!D:D,MATCH(A493,LilacQC!C:C,0))</f>
        <v>WARN_UNMATCHED_HAPLOTYPE</v>
      </c>
      <c r="Q493" s="16"/>
      <c r="R493" s="16"/>
      <c r="S493" s="17" t="str">
        <f aca="false">A493&amp;MID(X493,1,1)</f>
        <v>CRUK0082_SU_T1-R1C</v>
      </c>
      <c r="T493" s="17" t="str">
        <f aca="false">IFERROR(IF(RIGHT(X493,1)="1",INDEX(LOHHLA!C:C,MATCH(S493,LOHHLA!B:B,0)),INDEX(LOHHLA!D:D,MATCH(S493,LOHHLA!B:B,0))),"HOM")</f>
        <v>hla_c_05_01_01_02</v>
      </c>
      <c r="U493" s="17" t="str">
        <f aca="false">IF(T493="HOM","HOM",UPPER(MID(T493,5,1))&amp;"*"&amp;MID(T493,7,2)&amp;":"&amp;MID(T493,10,2))</f>
        <v>C*05:01</v>
      </c>
      <c r="V493" s="17" t="s">
        <v>113</v>
      </c>
      <c r="W493" s="17" t="n">
        <f aca="false">U493=V493</f>
        <v>1</v>
      </c>
      <c r="X493" s="16" t="s">
        <v>54</v>
      </c>
      <c r="Y493" s="11" t="s">
        <v>113</v>
      </c>
      <c r="Z493" s="11" t="n">
        <v>1385</v>
      </c>
      <c r="AA493" s="11" t="n">
        <v>652</v>
      </c>
      <c r="AB493" s="11" t="n">
        <v>733</v>
      </c>
      <c r="AC493" s="11" t="n">
        <v>0</v>
      </c>
      <c r="AD493" s="11" t="n">
        <v>1238</v>
      </c>
      <c r="AE493" s="11" t="n">
        <v>518</v>
      </c>
      <c r="AF493" s="11" t="n">
        <v>720</v>
      </c>
      <c r="AG493" s="11" t="n">
        <v>0</v>
      </c>
      <c r="AH493" s="11" t="n">
        <v>0</v>
      </c>
      <c r="AI493" s="11" t="n">
        <v>0</v>
      </c>
      <c r="AJ493" s="11" t="n">
        <v>0</v>
      </c>
      <c r="AK493" s="11" t="n">
        <v>0</v>
      </c>
      <c r="AL493" s="15" t="n">
        <v>0.76</v>
      </c>
      <c r="AM493" s="11" t="n">
        <v>0</v>
      </c>
      <c r="AN493" s="11" t="n">
        <v>0</v>
      </c>
      <c r="AO493" s="11" t="n">
        <v>0</v>
      </c>
      <c r="AP493" s="11" t="n">
        <v>0</v>
      </c>
      <c r="AQ493" s="11" t="n">
        <v>0</v>
      </c>
    </row>
    <row r="494" customFormat="false" ht="16" hidden="false" customHeight="false" outlineLevel="0" collapsed="false">
      <c r="A494" s="11" t="s">
        <v>254</v>
      </c>
      <c r="B494" s="11"/>
      <c r="C494" s="11" t="n">
        <f aca="false">AL494&lt;0.5</f>
        <v>0</v>
      </c>
      <c r="D494" s="12" t="n">
        <f aca="false">COUNTIFS(S:S,S494,C:C,1)&gt;0</f>
        <v>0</v>
      </c>
      <c r="E494" s="12" t="n">
        <f aca="false">IFERROR(INDEX(LOHHLA!H:H,MATCH($S494,LOHHLA!$B:$B,0)),"na")</f>
        <v>0</v>
      </c>
      <c r="F494" s="12" t="n">
        <f aca="false">AND(D494&lt;&gt;E494,E494&lt;&gt;"na")</f>
        <v>0</v>
      </c>
      <c r="G494" s="12"/>
      <c r="H494" s="12"/>
      <c r="I494" s="13" t="str">
        <f aca="false">IFERROR(INDEX(LOHHLA!E:E,MATCH($S494,LOHHLA!$B:$B,0)),"na")</f>
        <v>            1.73</v>
      </c>
      <c r="J494" s="13" t="str">
        <f aca="false">IFERROR(INDEX(LOHHLA!F:F,MATCH($S494,LOHHLA!$B:$B,0)),"na")</f>
        <v>            1.94</v>
      </c>
      <c r="K494" s="14" t="n">
        <f aca="false">INDEX(HMFPurity!B:B,MATCH(A494,HMFPurity!A:A,0))</f>
        <v>0.74</v>
      </c>
      <c r="L494" s="15" t="n">
        <f aca="false">INDEX(HMFPurity!F:F,MATCH(A494,HMFPurity!A:A,0))</f>
        <v>1.921</v>
      </c>
      <c r="M494" s="15" t="n">
        <f aca="false">IFERROR(INDEX(LOHHLA!I:I,MATCH($S494,LOHHLA!$B:$B,0)),"na")</f>
        <v>3.708263551</v>
      </c>
      <c r="N494" s="14" t="n">
        <f aca="false">IFERROR(INDEX(LOHHLA!J:J,MATCH($S494,LOHHLA!$B:$B,0)),"na")</f>
        <v>0.57</v>
      </c>
      <c r="O494" s="16" t="n">
        <f aca="false">COUNTIFS(A:A,A494,W:W,0)</f>
        <v>0</v>
      </c>
      <c r="P494" s="16" t="str">
        <f aca="false">INDEX(LilacQC!D:D,MATCH(A494,LilacQC!C:C,0))</f>
        <v>PASS</v>
      </c>
      <c r="Q494" s="16"/>
      <c r="R494" s="16"/>
      <c r="S494" s="17" t="str">
        <f aca="false">A494&amp;MID(X494,1,1)</f>
        <v>CRUK0083_SU_T1-R1A</v>
      </c>
      <c r="T494" s="17" t="str">
        <f aca="false">IFERROR(IF(RIGHT(X494,1)="1",INDEX(LOHHLA!C:C,MATCH(S494,LOHHLA!B:B,0)),INDEX(LOHHLA!D:D,MATCH(S494,LOHHLA!B:B,0))),"HOM")</f>
        <v>hla_a_01_01_01_01</v>
      </c>
      <c r="U494" s="17" t="str">
        <f aca="false">IF(T494="HOM","HOM",UPPER(MID(T494,5,1))&amp;"*"&amp;MID(T494,7,2)&amp;":"&amp;MID(T494,10,2))</f>
        <v>A*01:01</v>
      </c>
      <c r="V494" s="17" t="s">
        <v>44</v>
      </c>
      <c r="W494" s="17" t="n">
        <f aca="false">U494=V494</f>
        <v>1</v>
      </c>
      <c r="X494" s="16" t="s">
        <v>45</v>
      </c>
      <c r="Y494" s="11" t="s">
        <v>44</v>
      </c>
      <c r="Z494" s="11" t="n">
        <v>2742</v>
      </c>
      <c r="AA494" s="11" t="n">
        <v>540</v>
      </c>
      <c r="AB494" s="11" t="n">
        <v>2202</v>
      </c>
      <c r="AC494" s="11" t="n">
        <v>0</v>
      </c>
      <c r="AD494" s="11" t="n">
        <v>2691</v>
      </c>
      <c r="AE494" s="11" t="n">
        <v>507</v>
      </c>
      <c r="AF494" s="11" t="n">
        <v>2184</v>
      </c>
      <c r="AG494" s="11" t="n">
        <v>0</v>
      </c>
      <c r="AH494" s="11" t="n">
        <v>0</v>
      </c>
      <c r="AI494" s="11" t="n">
        <v>0</v>
      </c>
      <c r="AJ494" s="11" t="n">
        <v>0</v>
      </c>
      <c r="AK494" s="11" t="n">
        <v>0</v>
      </c>
      <c r="AL494" s="15" t="n">
        <v>0.92</v>
      </c>
      <c r="AM494" s="11" t="n">
        <v>0</v>
      </c>
      <c r="AN494" s="11" t="n">
        <v>0</v>
      </c>
      <c r="AO494" s="11" t="n">
        <v>0</v>
      </c>
      <c r="AP494" s="11" t="n">
        <v>0</v>
      </c>
      <c r="AQ494" s="11" t="n">
        <v>0</v>
      </c>
    </row>
    <row r="495" customFormat="false" ht="16" hidden="false" customHeight="false" outlineLevel="0" collapsed="false">
      <c r="A495" s="11" t="s">
        <v>254</v>
      </c>
      <c r="B495" s="11"/>
      <c r="C495" s="11" t="n">
        <f aca="false">AL495&lt;0.5</f>
        <v>0</v>
      </c>
      <c r="D495" s="12" t="n">
        <f aca="false">COUNTIFS(S:S,S495,C:C,1)&gt;0</f>
        <v>0</v>
      </c>
      <c r="E495" s="12" t="n">
        <f aca="false">IFERROR(INDEX(LOHHLA!H:H,MATCH($S495,LOHHLA!$B:$B,0)),"na")</f>
        <v>0</v>
      </c>
      <c r="F495" s="12" t="n">
        <f aca="false">AND(D495&lt;&gt;E495,E495&lt;&gt;"na")</f>
        <v>0</v>
      </c>
      <c r="G495" s="12"/>
      <c r="H495" s="12"/>
      <c r="I495" s="13" t="str">
        <f aca="false">IFERROR(INDEX(LOHHLA!E:E,MATCH($S495,LOHHLA!$B:$B,0)),"na")</f>
        <v>            1.73</v>
      </c>
      <c r="J495" s="13" t="str">
        <f aca="false">IFERROR(INDEX(LOHHLA!F:F,MATCH($S495,LOHHLA!$B:$B,0)),"na")</f>
        <v>            1.94</v>
      </c>
      <c r="K495" s="14" t="n">
        <f aca="false">INDEX(HMFPurity!B:B,MATCH(A495,HMFPurity!A:A,0))</f>
        <v>0.74</v>
      </c>
      <c r="L495" s="15" t="n">
        <f aca="false">INDEX(HMFPurity!F:F,MATCH(A495,HMFPurity!A:A,0))</f>
        <v>1.921</v>
      </c>
      <c r="M495" s="15" t="n">
        <f aca="false">IFERROR(INDEX(LOHHLA!I:I,MATCH($S495,LOHHLA!$B:$B,0)),"na")</f>
        <v>3.708263551</v>
      </c>
      <c r="N495" s="14" t="n">
        <f aca="false">IFERROR(INDEX(LOHHLA!J:J,MATCH($S495,LOHHLA!$B:$B,0)),"na")</f>
        <v>0.57</v>
      </c>
      <c r="O495" s="16" t="n">
        <f aca="false">COUNTIFS(A:A,A495,W:W,0)</f>
        <v>0</v>
      </c>
      <c r="P495" s="16" t="str">
        <f aca="false">INDEX(LilacQC!D:D,MATCH(A495,LilacQC!C:C,0))</f>
        <v>PASS</v>
      </c>
      <c r="Q495" s="16"/>
      <c r="R495" s="16"/>
      <c r="S495" s="17" t="str">
        <f aca="false">A495&amp;MID(X495,1,1)</f>
        <v>CRUK0083_SU_T1-R1A</v>
      </c>
      <c r="T495" s="17" t="str">
        <f aca="false">IFERROR(IF(RIGHT(X495,1)="1",INDEX(LOHHLA!C:C,MATCH(S495,LOHHLA!B:B,0)),INDEX(LOHHLA!D:D,MATCH(S495,LOHHLA!B:B,0))),"HOM")</f>
        <v>hla_a_30_02_01</v>
      </c>
      <c r="U495" s="17" t="str">
        <f aca="false">IF(T495="HOM","HOM",UPPER(MID(T495,5,1))&amp;"*"&amp;MID(T495,7,2)&amp;":"&amp;MID(T495,10,2))</f>
        <v>A*30:02</v>
      </c>
      <c r="V495" s="17" t="s">
        <v>155</v>
      </c>
      <c r="W495" s="17" t="n">
        <f aca="false">U495=V495</f>
        <v>1</v>
      </c>
      <c r="X495" s="16" t="s">
        <v>47</v>
      </c>
      <c r="Y495" s="11" t="s">
        <v>155</v>
      </c>
      <c r="Z495" s="11" t="n">
        <v>2769</v>
      </c>
      <c r="AA495" s="11" t="n">
        <v>560</v>
      </c>
      <c r="AB495" s="11" t="n">
        <v>2209</v>
      </c>
      <c r="AC495" s="11" t="n">
        <v>0</v>
      </c>
      <c r="AD495" s="11" t="n">
        <v>2748</v>
      </c>
      <c r="AE495" s="11" t="n">
        <v>554</v>
      </c>
      <c r="AF495" s="11" t="n">
        <v>2194</v>
      </c>
      <c r="AG495" s="11" t="n">
        <v>0</v>
      </c>
      <c r="AH495" s="11" t="n">
        <v>0</v>
      </c>
      <c r="AI495" s="11" t="n">
        <v>0</v>
      </c>
      <c r="AJ495" s="11" t="n">
        <v>0</v>
      </c>
      <c r="AK495" s="11" t="n">
        <v>0</v>
      </c>
      <c r="AL495" s="15" t="n">
        <v>1.3</v>
      </c>
      <c r="AM495" s="11" t="n">
        <v>0</v>
      </c>
      <c r="AN495" s="11" t="n">
        <v>0</v>
      </c>
      <c r="AO495" s="11" t="n">
        <v>0</v>
      </c>
      <c r="AP495" s="11" t="n">
        <v>0</v>
      </c>
      <c r="AQ495" s="11" t="n">
        <v>0</v>
      </c>
    </row>
    <row r="496" customFormat="false" ht="16" hidden="false" customHeight="false" outlineLevel="0" collapsed="false">
      <c r="A496" s="11" t="s">
        <v>254</v>
      </c>
      <c r="B496" s="11"/>
      <c r="C496" s="11" t="n">
        <f aca="false">AL496&lt;0.5</f>
        <v>0</v>
      </c>
      <c r="D496" s="12" t="n">
        <f aca="false">COUNTIFS(S:S,S496,C:C,1)&gt;0</f>
        <v>0</v>
      </c>
      <c r="E496" s="12" t="n">
        <f aca="false">IFERROR(INDEX(LOHHLA!H:H,MATCH($S496,LOHHLA!$B:$B,0)),"na")</f>
        <v>0</v>
      </c>
      <c r="F496" s="12" t="n">
        <f aca="false">AND(D496&lt;&gt;E496,E496&lt;&gt;"na")</f>
        <v>0</v>
      </c>
      <c r="G496" s="12"/>
      <c r="H496" s="12"/>
      <c r="I496" s="13" t="str">
        <f aca="false">IFERROR(INDEX(LOHHLA!E:E,MATCH($S496,LOHHLA!$B:$B,0)),"na")</f>
        <v>            2.17</v>
      </c>
      <c r="J496" s="13" t="str">
        <f aca="false">IFERROR(INDEX(LOHHLA!F:F,MATCH($S496,LOHHLA!$B:$B,0)),"na")</f>
        <v>            1.99</v>
      </c>
      <c r="K496" s="14" t="n">
        <f aca="false">INDEX(HMFPurity!B:B,MATCH(A496,HMFPurity!A:A,0))</f>
        <v>0.74</v>
      </c>
      <c r="L496" s="15" t="n">
        <f aca="false">INDEX(HMFPurity!F:F,MATCH(A496,HMFPurity!A:A,0))</f>
        <v>1.921</v>
      </c>
      <c r="M496" s="15" t="n">
        <f aca="false">IFERROR(INDEX(LOHHLA!I:I,MATCH($S496,LOHHLA!$B:$B,0)),"na")</f>
        <v>3.708263551</v>
      </c>
      <c r="N496" s="14" t="n">
        <f aca="false">IFERROR(INDEX(LOHHLA!J:J,MATCH($S496,LOHHLA!$B:$B,0)),"na")</f>
        <v>0.57</v>
      </c>
      <c r="O496" s="16" t="n">
        <f aca="false">COUNTIFS(A:A,A496,W:W,0)</f>
        <v>0</v>
      </c>
      <c r="P496" s="16" t="str">
        <f aca="false">INDEX(LilacQC!D:D,MATCH(A496,LilacQC!C:C,0))</f>
        <v>PASS</v>
      </c>
      <c r="Q496" s="16"/>
      <c r="R496" s="16"/>
      <c r="S496" s="17" t="str">
        <f aca="false">A496&amp;MID(X496,1,1)</f>
        <v>CRUK0083_SU_T1-R1B</v>
      </c>
      <c r="T496" s="17" t="str">
        <f aca="false">IFERROR(IF(RIGHT(X496,1)="1",INDEX(LOHHLA!C:C,MATCH(S496,LOHHLA!B:B,0)),INDEX(LOHHLA!D:D,MATCH(S496,LOHHLA!B:B,0))),"HOM")</f>
        <v>hla_b_08_01_01</v>
      </c>
      <c r="U496" s="17" t="str">
        <f aca="false">IF(T496="HOM","HOM",UPPER(MID(T496,5,1))&amp;"*"&amp;MID(T496,7,2)&amp;":"&amp;MID(T496,10,2))</f>
        <v>B*08:01</v>
      </c>
      <c r="V496" s="17" t="s">
        <v>58</v>
      </c>
      <c r="W496" s="17" t="n">
        <f aca="false">U496=V496</f>
        <v>1</v>
      </c>
      <c r="X496" s="16" t="s">
        <v>49</v>
      </c>
      <c r="Y496" s="11" t="s">
        <v>58</v>
      </c>
      <c r="Z496" s="11" t="n">
        <v>2197</v>
      </c>
      <c r="AA496" s="11" t="n">
        <v>1335</v>
      </c>
      <c r="AB496" s="11" t="n">
        <v>862</v>
      </c>
      <c r="AC496" s="11" t="n">
        <v>0</v>
      </c>
      <c r="AD496" s="11" t="n">
        <v>2323</v>
      </c>
      <c r="AE496" s="11" t="n">
        <v>1447</v>
      </c>
      <c r="AF496" s="11" t="n">
        <v>876</v>
      </c>
      <c r="AG496" s="11" t="n">
        <v>0</v>
      </c>
      <c r="AH496" s="11" t="n">
        <v>0</v>
      </c>
      <c r="AI496" s="11" t="n">
        <v>0</v>
      </c>
      <c r="AJ496" s="11" t="n">
        <v>0</v>
      </c>
      <c r="AK496" s="11" t="n">
        <v>0</v>
      </c>
      <c r="AL496" s="15" t="n">
        <v>1.3</v>
      </c>
      <c r="AM496" s="11" t="n">
        <v>0</v>
      </c>
      <c r="AN496" s="11" t="n">
        <v>0</v>
      </c>
      <c r="AO496" s="11" t="n">
        <v>0</v>
      </c>
      <c r="AP496" s="11" t="n">
        <v>0</v>
      </c>
      <c r="AQ496" s="11" t="n">
        <v>0</v>
      </c>
    </row>
    <row r="497" customFormat="false" ht="16" hidden="false" customHeight="false" outlineLevel="0" collapsed="false">
      <c r="A497" s="11" t="s">
        <v>254</v>
      </c>
      <c r="B497" s="11"/>
      <c r="C497" s="11" t="n">
        <f aca="false">AL497&lt;0.5</f>
        <v>0</v>
      </c>
      <c r="D497" s="12" t="n">
        <f aca="false">COUNTIFS(S:S,S497,C:C,1)&gt;0</f>
        <v>0</v>
      </c>
      <c r="E497" s="12" t="n">
        <f aca="false">IFERROR(INDEX(LOHHLA!H:H,MATCH($S497,LOHHLA!$B:$B,0)),"na")</f>
        <v>0</v>
      </c>
      <c r="F497" s="12" t="n">
        <f aca="false">AND(D497&lt;&gt;E497,E497&lt;&gt;"na")</f>
        <v>0</v>
      </c>
      <c r="G497" s="12"/>
      <c r="H497" s="12"/>
      <c r="I497" s="13" t="str">
        <f aca="false">IFERROR(INDEX(LOHHLA!E:E,MATCH($S497,LOHHLA!$B:$B,0)),"na")</f>
        <v>            2.17</v>
      </c>
      <c r="J497" s="13" t="str">
        <f aca="false">IFERROR(INDEX(LOHHLA!F:F,MATCH($S497,LOHHLA!$B:$B,0)),"na")</f>
        <v>            1.99</v>
      </c>
      <c r="K497" s="14" t="n">
        <f aca="false">INDEX(HMFPurity!B:B,MATCH(A497,HMFPurity!A:A,0))</f>
        <v>0.74</v>
      </c>
      <c r="L497" s="15" t="n">
        <f aca="false">INDEX(HMFPurity!F:F,MATCH(A497,HMFPurity!A:A,0))</f>
        <v>1.921</v>
      </c>
      <c r="M497" s="15" t="n">
        <f aca="false">IFERROR(INDEX(LOHHLA!I:I,MATCH($S497,LOHHLA!$B:$B,0)),"na")</f>
        <v>3.708263551</v>
      </c>
      <c r="N497" s="14" t="n">
        <f aca="false">IFERROR(INDEX(LOHHLA!J:J,MATCH($S497,LOHHLA!$B:$B,0)),"na")</f>
        <v>0.57</v>
      </c>
      <c r="O497" s="16" t="n">
        <f aca="false">COUNTIFS(A:A,A497,W:W,0)</f>
        <v>0</v>
      </c>
      <c r="P497" s="16" t="str">
        <f aca="false">INDEX(LilacQC!D:D,MATCH(A497,LilacQC!C:C,0))</f>
        <v>PASS</v>
      </c>
      <c r="Q497" s="16"/>
      <c r="R497" s="16"/>
      <c r="S497" s="17" t="str">
        <f aca="false">A497&amp;MID(X497,1,1)</f>
        <v>CRUK0083_SU_T1-R1B</v>
      </c>
      <c r="T497" s="17" t="str">
        <f aca="false">IFERROR(IF(RIGHT(X497,1)="1",INDEX(LOHHLA!C:C,MATCH(S497,LOHHLA!B:B,0)),INDEX(LOHHLA!D:D,MATCH(S497,LOHHLA!B:B,0))),"HOM")</f>
        <v>hla_b_18_01_01_01</v>
      </c>
      <c r="U497" s="17" t="str">
        <f aca="false">IF(T497="HOM","HOM",UPPER(MID(T497,5,1))&amp;"*"&amp;MID(T497,7,2)&amp;":"&amp;MID(T497,10,2))</f>
        <v>B*18:01</v>
      </c>
      <c r="V497" s="17" t="s">
        <v>127</v>
      </c>
      <c r="W497" s="17" t="n">
        <f aca="false">U497=V497</f>
        <v>1</v>
      </c>
      <c r="X497" s="16" t="s">
        <v>51</v>
      </c>
      <c r="Y497" s="11" t="s">
        <v>127</v>
      </c>
      <c r="Z497" s="11" t="n">
        <v>2149</v>
      </c>
      <c r="AA497" s="11" t="n">
        <v>1247</v>
      </c>
      <c r="AB497" s="11" t="n">
        <v>902</v>
      </c>
      <c r="AC497" s="11" t="n">
        <v>0</v>
      </c>
      <c r="AD497" s="11" t="n">
        <v>2160</v>
      </c>
      <c r="AE497" s="11" t="n">
        <v>1251</v>
      </c>
      <c r="AF497" s="11" t="n">
        <v>909</v>
      </c>
      <c r="AG497" s="11" t="n">
        <v>0</v>
      </c>
      <c r="AH497" s="11" t="n">
        <v>0</v>
      </c>
      <c r="AI497" s="11" t="n">
        <v>0</v>
      </c>
      <c r="AJ497" s="11" t="n">
        <v>0</v>
      </c>
      <c r="AK497" s="11" t="n">
        <v>0</v>
      </c>
      <c r="AL497" s="15" t="n">
        <v>0.92</v>
      </c>
      <c r="AM497" s="11" t="n">
        <v>0</v>
      </c>
      <c r="AN497" s="11" t="n">
        <v>0</v>
      </c>
      <c r="AO497" s="11" t="n">
        <v>0</v>
      </c>
      <c r="AP497" s="11" t="n">
        <v>0</v>
      </c>
      <c r="AQ497" s="11" t="n">
        <v>0</v>
      </c>
    </row>
    <row r="498" customFormat="false" ht="16" hidden="false" customHeight="false" outlineLevel="0" collapsed="false">
      <c r="A498" s="11" t="s">
        <v>254</v>
      </c>
      <c r="B498" s="11"/>
      <c r="C498" s="11" t="n">
        <f aca="false">AL498&lt;0.5</f>
        <v>0</v>
      </c>
      <c r="D498" s="12" t="n">
        <f aca="false">COUNTIFS(S:S,S498,C:C,1)&gt;0</f>
        <v>0</v>
      </c>
      <c r="E498" s="12" t="n">
        <f aca="false">IFERROR(INDEX(LOHHLA!H:H,MATCH($S498,LOHHLA!$B:$B,0)),"na")</f>
        <v>0</v>
      </c>
      <c r="F498" s="12" t="n">
        <f aca="false">AND(D498&lt;&gt;E498,E498&lt;&gt;"na")</f>
        <v>0</v>
      </c>
      <c r="G498" s="12"/>
      <c r="H498" s="12"/>
      <c r="I498" s="13" t="str">
        <f aca="false">IFERROR(INDEX(LOHHLA!E:E,MATCH($S498,LOHHLA!$B:$B,0)),"na")</f>
        <v>            1.63</v>
      </c>
      <c r="J498" s="13" t="str">
        <f aca="false">IFERROR(INDEX(LOHHLA!F:F,MATCH($S498,LOHHLA!$B:$B,0)),"na")</f>
        <v>            1.92</v>
      </c>
      <c r="K498" s="14" t="n">
        <f aca="false">INDEX(HMFPurity!B:B,MATCH(A498,HMFPurity!A:A,0))</f>
        <v>0.74</v>
      </c>
      <c r="L498" s="15" t="n">
        <f aca="false">INDEX(HMFPurity!F:F,MATCH(A498,HMFPurity!A:A,0))</f>
        <v>1.921</v>
      </c>
      <c r="M498" s="15" t="n">
        <f aca="false">IFERROR(INDEX(LOHHLA!I:I,MATCH($S498,LOHHLA!$B:$B,0)),"na")</f>
        <v>3.708263551</v>
      </c>
      <c r="N498" s="14" t="n">
        <f aca="false">IFERROR(INDEX(LOHHLA!J:J,MATCH($S498,LOHHLA!$B:$B,0)),"na")</f>
        <v>0.57</v>
      </c>
      <c r="O498" s="16" t="n">
        <f aca="false">COUNTIFS(A:A,A498,W:W,0)</f>
        <v>0</v>
      </c>
      <c r="P498" s="16" t="str">
        <f aca="false">INDEX(LilacQC!D:D,MATCH(A498,LilacQC!C:C,0))</f>
        <v>PASS</v>
      </c>
      <c r="Q498" s="16"/>
      <c r="R498" s="16"/>
      <c r="S498" s="17" t="str">
        <f aca="false">A498&amp;MID(X498,1,1)</f>
        <v>CRUK0083_SU_T1-R1C</v>
      </c>
      <c r="T498" s="17" t="str">
        <f aca="false">IFERROR(IF(RIGHT(X498,1)="1",INDEX(LOHHLA!C:C,MATCH(S498,LOHHLA!B:B,0)),INDEX(LOHHLA!D:D,MATCH(S498,LOHHLA!B:B,0))),"HOM")</f>
        <v>hla_c_05_01_01_01</v>
      </c>
      <c r="U498" s="17" t="str">
        <f aca="false">IF(T498="HOM","HOM",UPPER(MID(T498,5,1))&amp;"*"&amp;MID(T498,7,2)&amp;":"&amp;MID(T498,10,2))</f>
        <v>C*05:01</v>
      </c>
      <c r="V498" s="17" t="s">
        <v>113</v>
      </c>
      <c r="W498" s="17" t="n">
        <f aca="false">U498=V498</f>
        <v>1</v>
      </c>
      <c r="X498" s="16" t="s">
        <v>52</v>
      </c>
      <c r="Y498" s="11" t="s">
        <v>113</v>
      </c>
      <c r="Z498" s="11" t="n">
        <v>2125</v>
      </c>
      <c r="AA498" s="11" t="n">
        <v>1623</v>
      </c>
      <c r="AB498" s="11" t="n">
        <v>502</v>
      </c>
      <c r="AC498" s="11" t="n">
        <v>0</v>
      </c>
      <c r="AD498" s="11" t="n">
        <v>2060</v>
      </c>
      <c r="AE498" s="11" t="n">
        <v>1578</v>
      </c>
      <c r="AF498" s="11" t="n">
        <v>482</v>
      </c>
      <c r="AG498" s="11" t="n">
        <v>0</v>
      </c>
      <c r="AH498" s="11" t="n">
        <v>0</v>
      </c>
      <c r="AI498" s="11" t="n">
        <v>0</v>
      </c>
      <c r="AJ498" s="11" t="n">
        <v>0</v>
      </c>
      <c r="AK498" s="11" t="n">
        <v>0</v>
      </c>
      <c r="AL498" s="15" t="n">
        <v>1.3</v>
      </c>
      <c r="AM498" s="11" t="n">
        <v>0</v>
      </c>
      <c r="AN498" s="11" t="n">
        <v>0</v>
      </c>
      <c r="AO498" s="11" t="n">
        <v>0</v>
      </c>
      <c r="AP498" s="11" t="n">
        <v>0</v>
      </c>
      <c r="AQ498" s="11" t="n">
        <v>0</v>
      </c>
    </row>
    <row r="499" customFormat="false" ht="16" hidden="false" customHeight="false" outlineLevel="0" collapsed="false">
      <c r="A499" s="11" t="s">
        <v>254</v>
      </c>
      <c r="B499" s="11"/>
      <c r="C499" s="11" t="n">
        <f aca="false">AL499&lt;0.5</f>
        <v>0</v>
      </c>
      <c r="D499" s="12" t="n">
        <f aca="false">COUNTIFS(S:S,S499,C:C,1)&gt;0</f>
        <v>0</v>
      </c>
      <c r="E499" s="12" t="n">
        <f aca="false">IFERROR(INDEX(LOHHLA!H:H,MATCH($S499,LOHHLA!$B:$B,0)),"na")</f>
        <v>0</v>
      </c>
      <c r="F499" s="12" t="n">
        <f aca="false">AND(D499&lt;&gt;E499,E499&lt;&gt;"na")</f>
        <v>0</v>
      </c>
      <c r="G499" s="12"/>
      <c r="H499" s="12"/>
      <c r="I499" s="13" t="str">
        <f aca="false">IFERROR(INDEX(LOHHLA!E:E,MATCH($S499,LOHHLA!$B:$B,0)),"na")</f>
        <v>            1.63</v>
      </c>
      <c r="J499" s="13" t="str">
        <f aca="false">IFERROR(INDEX(LOHHLA!F:F,MATCH($S499,LOHHLA!$B:$B,0)),"na")</f>
        <v>            1.92</v>
      </c>
      <c r="K499" s="14" t="n">
        <f aca="false">INDEX(HMFPurity!B:B,MATCH(A499,HMFPurity!A:A,0))</f>
        <v>0.74</v>
      </c>
      <c r="L499" s="15" t="n">
        <f aca="false">INDEX(HMFPurity!F:F,MATCH(A499,HMFPurity!A:A,0))</f>
        <v>1.921</v>
      </c>
      <c r="M499" s="15" t="n">
        <f aca="false">IFERROR(INDEX(LOHHLA!I:I,MATCH($S499,LOHHLA!$B:$B,0)),"na")</f>
        <v>3.708263551</v>
      </c>
      <c r="N499" s="14" t="n">
        <f aca="false">IFERROR(INDEX(LOHHLA!J:J,MATCH($S499,LOHHLA!$B:$B,0)),"na")</f>
        <v>0.57</v>
      </c>
      <c r="O499" s="16" t="n">
        <f aca="false">COUNTIFS(A:A,A499,W:W,0)</f>
        <v>0</v>
      </c>
      <c r="P499" s="16" t="str">
        <f aca="false">INDEX(LilacQC!D:D,MATCH(A499,LilacQC!C:C,0))</f>
        <v>PASS</v>
      </c>
      <c r="Q499" s="16"/>
      <c r="R499" s="16"/>
      <c r="S499" s="17" t="str">
        <f aca="false">A499&amp;MID(X499,1,1)</f>
        <v>CRUK0083_SU_T1-R1C</v>
      </c>
      <c r="T499" s="17" t="str">
        <f aca="false">IFERROR(IF(RIGHT(X499,1)="1",INDEX(LOHHLA!C:C,MATCH(S499,LOHHLA!B:B,0)),INDEX(LOHHLA!D:D,MATCH(S499,LOHHLA!B:B,0))),"HOM")</f>
        <v>hla_c_07_01_01_01</v>
      </c>
      <c r="U499" s="17" t="str">
        <f aca="false">IF(T499="HOM","HOM",UPPER(MID(T499,5,1))&amp;"*"&amp;MID(T499,7,2)&amp;":"&amp;MID(T499,10,2))</f>
        <v>C*07:01</v>
      </c>
      <c r="V499" s="17" t="s">
        <v>61</v>
      </c>
      <c r="W499" s="17" t="n">
        <f aca="false">U499=V499</f>
        <v>1</v>
      </c>
      <c r="X499" s="16" t="s">
        <v>54</v>
      </c>
      <c r="Y499" s="11" t="s">
        <v>61</v>
      </c>
      <c r="Z499" s="11" t="n">
        <v>2613</v>
      </c>
      <c r="AA499" s="11" t="n">
        <v>2084</v>
      </c>
      <c r="AB499" s="11" t="n">
        <v>529</v>
      </c>
      <c r="AC499" s="11" t="n">
        <v>0</v>
      </c>
      <c r="AD499" s="11" t="n">
        <v>2445</v>
      </c>
      <c r="AE499" s="11" t="n">
        <v>1934</v>
      </c>
      <c r="AF499" s="11" t="n">
        <v>511</v>
      </c>
      <c r="AG499" s="11" t="n">
        <v>0</v>
      </c>
      <c r="AH499" s="11" t="n">
        <v>0</v>
      </c>
      <c r="AI499" s="11" t="n">
        <v>0</v>
      </c>
      <c r="AJ499" s="11" t="n">
        <v>0</v>
      </c>
      <c r="AK499" s="11" t="n">
        <v>0</v>
      </c>
      <c r="AL499" s="15" t="n">
        <v>0.92</v>
      </c>
      <c r="AM499" s="11" t="n">
        <v>0</v>
      </c>
      <c r="AN499" s="11" t="n">
        <v>0</v>
      </c>
      <c r="AO499" s="11" t="n">
        <v>0</v>
      </c>
      <c r="AP499" s="11" t="n">
        <v>0</v>
      </c>
      <c r="AQ499" s="11" t="n">
        <v>0</v>
      </c>
    </row>
    <row r="500" customFormat="false" ht="16" hidden="false" customHeight="false" outlineLevel="0" collapsed="false">
      <c r="A500" s="11" t="s">
        <v>255</v>
      </c>
      <c r="B500" s="11"/>
      <c r="C500" s="11" t="n">
        <f aca="false">AL500&lt;0.5</f>
        <v>1</v>
      </c>
      <c r="D500" s="12" t="n">
        <f aca="false">COUNTIFS(S:S,S500,C:C,1)&gt;0</f>
        <v>1</v>
      </c>
      <c r="E500" s="12" t="n">
        <f aca="false">IFERROR(INDEX(LOHHLA!H:H,MATCH($S500,LOHHLA!$B:$B,0)),"na")</f>
        <v>1</v>
      </c>
      <c r="F500" s="12" t="n">
        <f aca="false">AND(D500&lt;&gt;E500,E500&lt;&gt;"na")</f>
        <v>0</v>
      </c>
      <c r="G500" s="12"/>
      <c r="H500" s="12"/>
      <c r="I500" s="13" t="str">
        <f aca="false">IFERROR(INDEX(LOHHLA!E:E,MATCH($S500,LOHHLA!$B:$B,0)),"na")</f>
        <v>            0.00</v>
      </c>
      <c r="J500" s="13" t="str">
        <f aca="false">IFERROR(INDEX(LOHHLA!F:F,MATCH($S500,LOHHLA!$B:$B,0)),"na")</f>
        <v>            2.09</v>
      </c>
      <c r="K500" s="14" t="n">
        <f aca="false">INDEX(HMFPurity!B:B,MATCH(A500,HMFPurity!A:A,0))</f>
        <v>0.87</v>
      </c>
      <c r="L500" s="15" t="n">
        <f aca="false">INDEX(HMFPurity!F:F,MATCH(A500,HMFPurity!A:A,0))</f>
        <v>2.14</v>
      </c>
      <c r="M500" s="15" t="n">
        <f aca="false">IFERROR(INDEX(LOHHLA!I:I,MATCH($S500,LOHHLA!$B:$B,0)),"na")</f>
        <v>2.080256263</v>
      </c>
      <c r="N500" s="14" t="n">
        <f aca="false">IFERROR(INDEX(LOHHLA!J:J,MATCH($S500,LOHHLA!$B:$B,0)),"na")</f>
        <v>0.84</v>
      </c>
      <c r="O500" s="16" t="n">
        <f aca="false">COUNTIFS(A:A,A500,W:W,0)</f>
        <v>0</v>
      </c>
      <c r="P500" s="16" t="str">
        <f aca="false">INDEX(LilacQC!D:D,MATCH(A500,LilacQC!C:C,0))</f>
        <v>PASS</v>
      </c>
      <c r="Q500" s="16"/>
      <c r="R500" s="16"/>
      <c r="S500" s="17" t="str">
        <f aca="false">A500&amp;MID(X500,1,1)</f>
        <v>CRUK0084_SU_T1-R1A</v>
      </c>
      <c r="T500" s="17" t="str">
        <f aca="false">IFERROR(IF(RIGHT(X500,1)="1",INDEX(LOHHLA!C:C,MATCH(S500,LOHHLA!B:B,0)),INDEX(LOHHLA!D:D,MATCH(S500,LOHHLA!B:B,0))),"HOM")</f>
        <v>hla_a_01_01_01_01</v>
      </c>
      <c r="U500" s="17" t="str">
        <f aca="false">IF(T500="HOM","HOM",UPPER(MID(T500,5,1))&amp;"*"&amp;MID(T500,7,2)&amp;":"&amp;MID(T500,10,2))</f>
        <v>A*01:01</v>
      </c>
      <c r="V500" s="17" t="s">
        <v>44</v>
      </c>
      <c r="W500" s="17" t="n">
        <f aca="false">U500=V500</f>
        <v>1</v>
      </c>
      <c r="X500" s="16" t="s">
        <v>45</v>
      </c>
      <c r="Y500" s="11" t="s">
        <v>44</v>
      </c>
      <c r="Z500" s="11" t="n">
        <v>3908</v>
      </c>
      <c r="AA500" s="11" t="n">
        <v>2484</v>
      </c>
      <c r="AB500" s="11" t="n">
        <v>1424</v>
      </c>
      <c r="AC500" s="11" t="n">
        <v>0</v>
      </c>
      <c r="AD500" s="11" t="n">
        <v>1581</v>
      </c>
      <c r="AE500" s="11" t="n">
        <v>536</v>
      </c>
      <c r="AF500" s="11" t="n">
        <v>1045</v>
      </c>
      <c r="AG500" s="11" t="n">
        <v>0</v>
      </c>
      <c r="AH500" s="11" t="n">
        <v>0</v>
      </c>
      <c r="AI500" s="11" t="n">
        <v>0</v>
      </c>
      <c r="AJ500" s="11" t="n">
        <v>0</v>
      </c>
      <c r="AK500" s="11" t="n">
        <v>0</v>
      </c>
      <c r="AL500" s="15" t="n">
        <v>0.02</v>
      </c>
      <c r="AM500" s="11" t="n">
        <v>0</v>
      </c>
      <c r="AN500" s="11" t="n">
        <v>0</v>
      </c>
      <c r="AO500" s="11" t="n">
        <v>0</v>
      </c>
      <c r="AP500" s="11" t="n">
        <v>0</v>
      </c>
      <c r="AQ500" s="11" t="n">
        <v>0</v>
      </c>
    </row>
    <row r="501" customFormat="false" ht="16" hidden="false" customHeight="false" outlineLevel="0" collapsed="false">
      <c r="A501" s="11" t="s">
        <v>255</v>
      </c>
      <c r="B501" s="11"/>
      <c r="C501" s="11" t="n">
        <f aca="false">AL501&lt;0.5</f>
        <v>0</v>
      </c>
      <c r="D501" s="12" t="n">
        <f aca="false">COUNTIFS(S:S,S501,C:C,1)&gt;0</f>
        <v>1</v>
      </c>
      <c r="E501" s="12" t="n">
        <f aca="false">IFERROR(INDEX(LOHHLA!H:H,MATCH($S501,LOHHLA!$B:$B,0)),"na")</f>
        <v>1</v>
      </c>
      <c r="F501" s="12" t="n">
        <f aca="false">AND(D501&lt;&gt;E501,E501&lt;&gt;"na")</f>
        <v>0</v>
      </c>
      <c r="G501" s="12"/>
      <c r="H501" s="12"/>
      <c r="I501" s="13" t="str">
        <f aca="false">IFERROR(INDEX(LOHHLA!E:E,MATCH($S501,LOHHLA!$B:$B,0)),"na")</f>
        <v>            0.00</v>
      </c>
      <c r="J501" s="13" t="str">
        <f aca="false">IFERROR(INDEX(LOHHLA!F:F,MATCH($S501,LOHHLA!$B:$B,0)),"na")</f>
        <v>            2.09</v>
      </c>
      <c r="K501" s="14" t="n">
        <f aca="false">INDEX(HMFPurity!B:B,MATCH(A501,HMFPurity!A:A,0))</f>
        <v>0.87</v>
      </c>
      <c r="L501" s="15" t="n">
        <f aca="false">INDEX(HMFPurity!F:F,MATCH(A501,HMFPurity!A:A,0))</f>
        <v>2.14</v>
      </c>
      <c r="M501" s="15" t="n">
        <f aca="false">IFERROR(INDEX(LOHHLA!I:I,MATCH($S501,LOHHLA!$B:$B,0)),"na")</f>
        <v>2.080256263</v>
      </c>
      <c r="N501" s="14" t="n">
        <f aca="false">IFERROR(INDEX(LOHHLA!J:J,MATCH($S501,LOHHLA!$B:$B,0)),"na")</f>
        <v>0.84</v>
      </c>
      <c r="O501" s="16" t="n">
        <f aca="false">COUNTIFS(A:A,A501,W:W,0)</f>
        <v>0</v>
      </c>
      <c r="P501" s="16" t="str">
        <f aca="false">INDEX(LilacQC!D:D,MATCH(A501,LilacQC!C:C,0))</f>
        <v>PASS</v>
      </c>
      <c r="Q501" s="16"/>
      <c r="R501" s="16"/>
      <c r="S501" s="17" t="str">
        <f aca="false">A501&amp;MID(X501,1,1)</f>
        <v>CRUK0084_SU_T1-R1A</v>
      </c>
      <c r="T501" s="17" t="str">
        <f aca="false">IFERROR(IF(RIGHT(X501,1)="1",INDEX(LOHHLA!C:C,MATCH(S501,LOHHLA!B:B,0)),INDEX(LOHHLA!D:D,MATCH(S501,LOHHLA!B:B,0))),"HOM")</f>
        <v>hla_a_02_01_01_01</v>
      </c>
      <c r="U501" s="17" t="str">
        <f aca="false">IF(T501="HOM","HOM",UPPER(MID(T501,5,1))&amp;"*"&amp;MID(T501,7,2)&amp;":"&amp;MID(T501,10,2))</f>
        <v>A*02:01</v>
      </c>
      <c r="V501" s="17" t="s">
        <v>56</v>
      </c>
      <c r="W501" s="17" t="n">
        <f aca="false">U501=V501</f>
        <v>1</v>
      </c>
      <c r="X501" s="16" t="s">
        <v>47</v>
      </c>
      <c r="Y501" s="11" t="s">
        <v>56</v>
      </c>
      <c r="Z501" s="11" t="n">
        <v>3135</v>
      </c>
      <c r="AA501" s="11" t="n">
        <v>1808</v>
      </c>
      <c r="AB501" s="11" t="n">
        <v>1327</v>
      </c>
      <c r="AC501" s="11" t="n">
        <v>0</v>
      </c>
      <c r="AD501" s="11" t="n">
        <v>3818</v>
      </c>
      <c r="AE501" s="11" t="n">
        <v>2786</v>
      </c>
      <c r="AF501" s="11" t="n">
        <v>1032</v>
      </c>
      <c r="AG501" s="11" t="n">
        <v>0</v>
      </c>
      <c r="AH501" s="11" t="n">
        <v>0</v>
      </c>
      <c r="AI501" s="11" t="n">
        <v>0</v>
      </c>
      <c r="AJ501" s="11" t="n">
        <v>0</v>
      </c>
      <c r="AK501" s="11" t="n">
        <v>0</v>
      </c>
      <c r="AL501" s="15" t="n">
        <v>1.55</v>
      </c>
      <c r="AM501" s="11" t="n">
        <v>0</v>
      </c>
      <c r="AN501" s="11" t="n">
        <v>0</v>
      </c>
      <c r="AO501" s="11" t="n">
        <v>0</v>
      </c>
      <c r="AP501" s="11" t="n">
        <v>0</v>
      </c>
      <c r="AQ501" s="11" t="n">
        <v>0</v>
      </c>
    </row>
    <row r="502" customFormat="false" ht="16" hidden="false" customHeight="false" outlineLevel="0" collapsed="false">
      <c r="A502" s="11" t="s">
        <v>255</v>
      </c>
      <c r="B502" s="11"/>
      <c r="C502" s="11" t="n">
        <f aca="false">AL502&lt;0.5</f>
        <v>0</v>
      </c>
      <c r="D502" s="12" t="n">
        <f aca="false">COUNTIFS(S:S,S502,C:C,1)&gt;0</f>
        <v>1</v>
      </c>
      <c r="E502" s="12" t="str">
        <f aca="false">IFERROR(INDEX(LOHHLA!H:H,MATCH($S502,LOHHLA!$B:$B,0)),"na")</f>
        <v>na</v>
      </c>
      <c r="F502" s="12" t="n">
        <f aca="false">AND(D502&lt;&gt;E502,E502&lt;&gt;"na")</f>
        <v>0</v>
      </c>
      <c r="G502" s="12"/>
      <c r="H502" s="12"/>
      <c r="I502" s="13" t="str">
        <f aca="false">IFERROR(INDEX(LOHHLA!E:E,MATCH($S502,LOHHLA!$B:$B,0)),"na")</f>
        <v>na</v>
      </c>
      <c r="J502" s="13" t="str">
        <f aca="false">IFERROR(INDEX(LOHHLA!F:F,MATCH($S502,LOHHLA!$B:$B,0)),"na")</f>
        <v>na</v>
      </c>
      <c r="K502" s="14" t="n">
        <f aca="false">INDEX(HMFPurity!B:B,MATCH(A502,HMFPurity!A:A,0))</f>
        <v>0.87</v>
      </c>
      <c r="L502" s="15" t="n">
        <f aca="false">INDEX(HMFPurity!F:F,MATCH(A502,HMFPurity!A:A,0))</f>
        <v>2.14</v>
      </c>
      <c r="M502" s="15" t="str">
        <f aca="false">IFERROR(INDEX(LOHHLA!I:I,MATCH($S502,LOHHLA!$B:$B,0)),"na")</f>
        <v>na</v>
      </c>
      <c r="N502" s="14" t="str">
        <f aca="false">IFERROR(INDEX(LOHHLA!J:J,MATCH($S502,LOHHLA!$B:$B,0)),"na")</f>
        <v>na</v>
      </c>
      <c r="O502" s="16" t="n">
        <f aca="false">COUNTIFS(A:A,A502,W:W,0)</f>
        <v>0</v>
      </c>
      <c r="P502" s="16" t="str">
        <f aca="false">INDEX(LilacQC!D:D,MATCH(A502,LilacQC!C:C,0))</f>
        <v>PASS</v>
      </c>
      <c r="Q502" s="16"/>
      <c r="R502" s="16"/>
      <c r="S502" s="17" t="str">
        <f aca="false">A502&amp;MID(X502,1,1)</f>
        <v>CRUK0084_SU_T1-R1B</v>
      </c>
      <c r="T502" s="17" t="str">
        <f aca="false">IFERROR(IF(RIGHT(X502,1)="1",INDEX(LOHHLA!C:C,MATCH(S502,LOHHLA!B:B,0)),INDEX(LOHHLA!D:D,MATCH(S502,LOHHLA!B:B,0))),"HOM")</f>
        <v>HOM</v>
      </c>
      <c r="U502" s="17" t="str">
        <f aca="false">IF(T502="HOM","HOM",UPPER(MID(T502,5,1))&amp;"*"&amp;MID(T502,7,2)&amp;":"&amp;MID(T502,10,2))</f>
        <v>HOM</v>
      </c>
      <c r="V502" s="17" t="s">
        <v>48</v>
      </c>
      <c r="W502" s="17" t="n">
        <f aca="false">U502=V502</f>
        <v>1</v>
      </c>
      <c r="X502" s="16" t="s">
        <v>49</v>
      </c>
      <c r="Y502" s="11" t="s">
        <v>58</v>
      </c>
      <c r="Z502" s="11" t="n">
        <v>3108</v>
      </c>
      <c r="AA502" s="11" t="n">
        <v>2834</v>
      </c>
      <c r="AB502" s="11" t="n">
        <v>274</v>
      </c>
      <c r="AC502" s="11" t="n">
        <v>0</v>
      </c>
      <c r="AD502" s="11" t="n">
        <v>5360</v>
      </c>
      <c r="AE502" s="11" t="n">
        <v>4915</v>
      </c>
      <c r="AF502" s="11" t="n">
        <v>445</v>
      </c>
      <c r="AG502" s="11" t="n">
        <v>0</v>
      </c>
      <c r="AH502" s="11" t="n">
        <v>0</v>
      </c>
      <c r="AI502" s="11" t="n">
        <v>0</v>
      </c>
      <c r="AJ502" s="11" t="n">
        <v>0</v>
      </c>
      <c r="AK502" s="11" t="n">
        <v>0</v>
      </c>
      <c r="AL502" s="15" t="n">
        <v>1.55</v>
      </c>
      <c r="AM502" s="11" t="n">
        <v>0</v>
      </c>
      <c r="AN502" s="11" t="n">
        <v>0</v>
      </c>
      <c r="AO502" s="11" t="n">
        <v>0</v>
      </c>
      <c r="AP502" s="11" t="n">
        <v>0</v>
      </c>
      <c r="AQ502" s="11" t="n">
        <v>0</v>
      </c>
    </row>
    <row r="503" customFormat="false" ht="16" hidden="false" customHeight="false" outlineLevel="0" collapsed="false">
      <c r="A503" s="11" t="s">
        <v>255</v>
      </c>
      <c r="B503" s="11"/>
      <c r="C503" s="11" t="n">
        <f aca="false">AL503&lt;0.5</f>
        <v>1</v>
      </c>
      <c r="D503" s="12" t="n">
        <f aca="false">COUNTIFS(S:S,S503,C:C,1)&gt;0</f>
        <v>1</v>
      </c>
      <c r="E503" s="12" t="str">
        <f aca="false">IFERROR(INDEX(LOHHLA!H:H,MATCH($S503,LOHHLA!$B:$B,0)),"na")</f>
        <v>na</v>
      </c>
      <c r="F503" s="12" t="n">
        <f aca="false">AND(D503&lt;&gt;E503,E503&lt;&gt;"na")</f>
        <v>0</v>
      </c>
      <c r="G503" s="12"/>
      <c r="H503" s="12"/>
      <c r="I503" s="13" t="str">
        <f aca="false">IFERROR(INDEX(LOHHLA!E:E,MATCH($S503,LOHHLA!$B:$B,0)),"na")</f>
        <v>na</v>
      </c>
      <c r="J503" s="13" t="str">
        <f aca="false">IFERROR(INDEX(LOHHLA!F:F,MATCH($S503,LOHHLA!$B:$B,0)),"na")</f>
        <v>na</v>
      </c>
      <c r="K503" s="14" t="n">
        <f aca="false">INDEX(HMFPurity!B:B,MATCH(A503,HMFPurity!A:A,0))</f>
        <v>0.87</v>
      </c>
      <c r="L503" s="15" t="n">
        <f aca="false">INDEX(HMFPurity!F:F,MATCH(A503,HMFPurity!A:A,0))</f>
        <v>2.14</v>
      </c>
      <c r="M503" s="15" t="str">
        <f aca="false">IFERROR(INDEX(LOHHLA!I:I,MATCH($S503,LOHHLA!$B:$B,0)),"na")</f>
        <v>na</v>
      </c>
      <c r="N503" s="14" t="str">
        <f aca="false">IFERROR(INDEX(LOHHLA!J:J,MATCH($S503,LOHHLA!$B:$B,0)),"na")</f>
        <v>na</v>
      </c>
      <c r="O503" s="16" t="n">
        <f aca="false">COUNTIFS(A:A,A503,W:W,0)</f>
        <v>0</v>
      </c>
      <c r="P503" s="16" t="str">
        <f aca="false">INDEX(LilacQC!D:D,MATCH(A503,LilacQC!C:C,0))</f>
        <v>PASS</v>
      </c>
      <c r="Q503" s="16"/>
      <c r="R503" s="16"/>
      <c r="S503" s="17" t="str">
        <f aca="false">A503&amp;MID(X503,1,1)</f>
        <v>CRUK0084_SU_T1-R1B</v>
      </c>
      <c r="T503" s="17" t="str">
        <f aca="false">IFERROR(IF(RIGHT(X503,1)="1",INDEX(LOHHLA!C:C,MATCH(S503,LOHHLA!B:B,0)),INDEX(LOHHLA!D:D,MATCH(S503,LOHHLA!B:B,0))),"HOM")</f>
        <v>HOM</v>
      </c>
      <c r="U503" s="17" t="str">
        <f aca="false">IF(T503="HOM","HOM",UPPER(MID(T503,5,1))&amp;"*"&amp;MID(T503,7,2)&amp;":"&amp;MID(T503,10,2))</f>
        <v>HOM</v>
      </c>
      <c r="V503" s="17" t="s">
        <v>48</v>
      </c>
      <c r="W503" s="17" t="n">
        <f aca="false">U503=V503</f>
        <v>1</v>
      </c>
      <c r="X503" s="16" t="s">
        <v>51</v>
      </c>
      <c r="Y503" s="11" t="s">
        <v>58</v>
      </c>
      <c r="Z503" s="11" t="n">
        <v>3108</v>
      </c>
      <c r="AA503" s="11" t="n">
        <v>2834</v>
      </c>
      <c r="AB503" s="11" t="n">
        <v>274</v>
      </c>
      <c r="AC503" s="11" t="n">
        <v>0</v>
      </c>
      <c r="AD503" s="11" t="n">
        <v>5360</v>
      </c>
      <c r="AE503" s="11" t="n">
        <v>4915</v>
      </c>
      <c r="AF503" s="11" t="n">
        <v>445</v>
      </c>
      <c r="AG503" s="11" t="n">
        <v>0</v>
      </c>
      <c r="AH503" s="11" t="n">
        <v>0</v>
      </c>
      <c r="AI503" s="11" t="n">
        <v>0</v>
      </c>
      <c r="AJ503" s="11" t="n">
        <v>0</v>
      </c>
      <c r="AK503" s="11" t="n">
        <v>0</v>
      </c>
      <c r="AL503" s="15" t="n">
        <v>0.02</v>
      </c>
      <c r="AM503" s="11" t="n">
        <v>0</v>
      </c>
      <c r="AN503" s="11" t="n">
        <v>0</v>
      </c>
      <c r="AO503" s="11" t="n">
        <v>0</v>
      </c>
      <c r="AP503" s="11" t="n">
        <v>0</v>
      </c>
      <c r="AQ503" s="11" t="n">
        <v>0</v>
      </c>
    </row>
    <row r="504" customFormat="false" ht="16" hidden="false" customHeight="false" outlineLevel="0" collapsed="false">
      <c r="A504" s="11" t="s">
        <v>255</v>
      </c>
      <c r="B504" s="11"/>
      <c r="C504" s="11" t="n">
        <f aca="false">AL504&lt;0.5</f>
        <v>0</v>
      </c>
      <c r="D504" s="12" t="n">
        <f aca="false">COUNTIFS(S:S,S504,C:C,1)&gt;0</f>
        <v>1</v>
      </c>
      <c r="E504" s="12" t="str">
        <f aca="false">IFERROR(INDEX(LOHHLA!H:H,MATCH($S504,LOHHLA!$B:$B,0)),"na")</f>
        <v>na</v>
      </c>
      <c r="F504" s="12" t="n">
        <f aca="false">AND(D504&lt;&gt;E504,E504&lt;&gt;"na")</f>
        <v>0</v>
      </c>
      <c r="G504" s="12"/>
      <c r="H504" s="12"/>
      <c r="I504" s="13" t="str">
        <f aca="false">IFERROR(INDEX(LOHHLA!E:E,MATCH($S504,LOHHLA!$B:$B,0)),"na")</f>
        <v>na</v>
      </c>
      <c r="J504" s="13" t="str">
        <f aca="false">IFERROR(INDEX(LOHHLA!F:F,MATCH($S504,LOHHLA!$B:$B,0)),"na")</f>
        <v>na</v>
      </c>
      <c r="K504" s="14" t="n">
        <f aca="false">INDEX(HMFPurity!B:B,MATCH(A504,HMFPurity!A:A,0))</f>
        <v>0.87</v>
      </c>
      <c r="L504" s="15" t="n">
        <f aca="false">INDEX(HMFPurity!F:F,MATCH(A504,HMFPurity!A:A,0))</f>
        <v>2.14</v>
      </c>
      <c r="M504" s="15" t="str">
        <f aca="false">IFERROR(INDEX(LOHHLA!I:I,MATCH($S504,LOHHLA!$B:$B,0)),"na")</f>
        <v>na</v>
      </c>
      <c r="N504" s="14" t="str">
        <f aca="false">IFERROR(INDEX(LOHHLA!J:J,MATCH($S504,LOHHLA!$B:$B,0)),"na")</f>
        <v>na</v>
      </c>
      <c r="O504" s="16" t="n">
        <f aca="false">COUNTIFS(A:A,A504,W:W,0)</f>
        <v>0</v>
      </c>
      <c r="P504" s="16" t="str">
        <f aca="false">INDEX(LilacQC!D:D,MATCH(A504,LilacQC!C:C,0))</f>
        <v>PASS</v>
      </c>
      <c r="Q504" s="16"/>
      <c r="R504" s="16"/>
      <c r="S504" s="17" t="str">
        <f aca="false">A504&amp;MID(X504,1,1)</f>
        <v>CRUK0084_SU_T1-R1C</v>
      </c>
      <c r="T504" s="17" t="str">
        <f aca="false">IFERROR(IF(RIGHT(X504,1)="1",INDEX(LOHHLA!C:C,MATCH(S504,LOHHLA!B:B,0)),INDEX(LOHHLA!D:D,MATCH(S504,LOHHLA!B:B,0))),"HOM")</f>
        <v>HOM</v>
      </c>
      <c r="U504" s="17" t="str">
        <f aca="false">IF(T504="HOM","HOM",UPPER(MID(T504,5,1))&amp;"*"&amp;MID(T504,7,2)&amp;":"&amp;MID(T504,10,2))</f>
        <v>HOM</v>
      </c>
      <c r="V504" s="17" t="s">
        <v>48</v>
      </c>
      <c r="W504" s="17" t="n">
        <f aca="false">U504=V504</f>
        <v>1</v>
      </c>
      <c r="X504" s="16" t="s">
        <v>52</v>
      </c>
      <c r="Y504" s="11" t="s">
        <v>61</v>
      </c>
      <c r="Z504" s="11" t="n">
        <v>3158</v>
      </c>
      <c r="AA504" s="11" t="n">
        <v>3025</v>
      </c>
      <c r="AB504" s="11" t="n">
        <v>133</v>
      </c>
      <c r="AC504" s="11" t="n">
        <v>0</v>
      </c>
      <c r="AD504" s="11" t="n">
        <v>5397</v>
      </c>
      <c r="AE504" s="11" t="n">
        <v>5168</v>
      </c>
      <c r="AF504" s="11" t="n">
        <v>229</v>
      </c>
      <c r="AG504" s="11" t="n">
        <v>0</v>
      </c>
      <c r="AH504" s="11" t="n">
        <v>0</v>
      </c>
      <c r="AI504" s="11" t="n">
        <v>0</v>
      </c>
      <c r="AJ504" s="11" t="n">
        <v>0</v>
      </c>
      <c r="AK504" s="11" t="n">
        <v>0</v>
      </c>
      <c r="AL504" s="15" t="n">
        <v>1.55</v>
      </c>
      <c r="AM504" s="11" t="n">
        <v>0</v>
      </c>
      <c r="AN504" s="11" t="n">
        <v>0</v>
      </c>
      <c r="AO504" s="11" t="n">
        <v>0</v>
      </c>
      <c r="AP504" s="11" t="n">
        <v>0</v>
      </c>
      <c r="AQ504" s="11" t="n">
        <v>0</v>
      </c>
    </row>
    <row r="505" customFormat="false" ht="16" hidden="false" customHeight="false" outlineLevel="0" collapsed="false">
      <c r="A505" s="11" t="s">
        <v>255</v>
      </c>
      <c r="B505" s="11"/>
      <c r="C505" s="11" t="n">
        <f aca="false">AL505&lt;0.5</f>
        <v>1</v>
      </c>
      <c r="D505" s="12" t="n">
        <f aca="false">COUNTIFS(S:S,S505,C:C,1)&gt;0</f>
        <v>1</v>
      </c>
      <c r="E505" s="12" t="str">
        <f aca="false">IFERROR(INDEX(LOHHLA!H:H,MATCH($S505,LOHHLA!$B:$B,0)),"na")</f>
        <v>na</v>
      </c>
      <c r="F505" s="12" t="n">
        <f aca="false">AND(D505&lt;&gt;E505,E505&lt;&gt;"na")</f>
        <v>0</v>
      </c>
      <c r="G505" s="12"/>
      <c r="H505" s="12"/>
      <c r="I505" s="13" t="str">
        <f aca="false">IFERROR(INDEX(LOHHLA!E:E,MATCH($S505,LOHHLA!$B:$B,0)),"na")</f>
        <v>na</v>
      </c>
      <c r="J505" s="13" t="str">
        <f aca="false">IFERROR(INDEX(LOHHLA!F:F,MATCH($S505,LOHHLA!$B:$B,0)),"na")</f>
        <v>na</v>
      </c>
      <c r="K505" s="14" t="n">
        <f aca="false">INDEX(HMFPurity!B:B,MATCH(A505,HMFPurity!A:A,0))</f>
        <v>0.87</v>
      </c>
      <c r="L505" s="15" t="n">
        <f aca="false">INDEX(HMFPurity!F:F,MATCH(A505,HMFPurity!A:A,0))</f>
        <v>2.14</v>
      </c>
      <c r="M505" s="15" t="str">
        <f aca="false">IFERROR(INDEX(LOHHLA!I:I,MATCH($S505,LOHHLA!$B:$B,0)),"na")</f>
        <v>na</v>
      </c>
      <c r="N505" s="14" t="str">
        <f aca="false">IFERROR(INDEX(LOHHLA!J:J,MATCH($S505,LOHHLA!$B:$B,0)),"na")</f>
        <v>na</v>
      </c>
      <c r="O505" s="16" t="n">
        <f aca="false">COUNTIFS(A:A,A505,W:W,0)</f>
        <v>0</v>
      </c>
      <c r="P505" s="16" t="str">
        <f aca="false">INDEX(LilacQC!D:D,MATCH(A505,LilacQC!C:C,0))</f>
        <v>PASS</v>
      </c>
      <c r="Q505" s="16"/>
      <c r="R505" s="16"/>
      <c r="S505" s="17" t="str">
        <f aca="false">A505&amp;MID(X505,1,1)</f>
        <v>CRUK0084_SU_T1-R1C</v>
      </c>
      <c r="T505" s="17" t="str">
        <f aca="false">IFERROR(IF(RIGHT(X505,1)="1",INDEX(LOHHLA!C:C,MATCH(S505,LOHHLA!B:B,0)),INDEX(LOHHLA!D:D,MATCH(S505,LOHHLA!B:B,0))),"HOM")</f>
        <v>HOM</v>
      </c>
      <c r="U505" s="17" t="str">
        <f aca="false">IF(T505="HOM","HOM",UPPER(MID(T505,5,1))&amp;"*"&amp;MID(T505,7,2)&amp;":"&amp;MID(T505,10,2))</f>
        <v>HOM</v>
      </c>
      <c r="V505" s="17" t="s">
        <v>48</v>
      </c>
      <c r="W505" s="17" t="n">
        <f aca="false">U505=V505</f>
        <v>1</v>
      </c>
      <c r="X505" s="16" t="s">
        <v>54</v>
      </c>
      <c r="Y505" s="11" t="s">
        <v>61</v>
      </c>
      <c r="Z505" s="11" t="n">
        <v>3159</v>
      </c>
      <c r="AA505" s="11" t="n">
        <v>3026</v>
      </c>
      <c r="AB505" s="11" t="n">
        <v>133</v>
      </c>
      <c r="AC505" s="11" t="n">
        <v>0</v>
      </c>
      <c r="AD505" s="11" t="n">
        <v>5397</v>
      </c>
      <c r="AE505" s="11" t="n">
        <v>5168</v>
      </c>
      <c r="AF505" s="11" t="n">
        <v>229</v>
      </c>
      <c r="AG505" s="11" t="n">
        <v>0</v>
      </c>
      <c r="AH505" s="11" t="n">
        <v>0</v>
      </c>
      <c r="AI505" s="11" t="n">
        <v>0</v>
      </c>
      <c r="AJ505" s="11" t="n">
        <v>0</v>
      </c>
      <c r="AK505" s="11" t="n">
        <v>0</v>
      </c>
      <c r="AL505" s="15" t="n">
        <v>0.02</v>
      </c>
      <c r="AM505" s="11" t="n">
        <v>0</v>
      </c>
      <c r="AN505" s="11" t="n">
        <v>0</v>
      </c>
      <c r="AO505" s="11" t="n">
        <v>0</v>
      </c>
      <c r="AP505" s="11" t="n">
        <v>0</v>
      </c>
      <c r="AQ505" s="11" t="n">
        <v>0</v>
      </c>
    </row>
    <row r="506" customFormat="false" ht="16" hidden="false" customHeight="false" outlineLevel="0" collapsed="false">
      <c r="A506" s="11" t="s">
        <v>256</v>
      </c>
      <c r="B506" s="11"/>
      <c r="C506" s="11" t="n">
        <f aca="false">AL506&lt;0.5</f>
        <v>0</v>
      </c>
      <c r="D506" s="12" t="n">
        <f aca="false">COUNTIFS(S:S,S506,C:C,1)&gt;0</f>
        <v>0</v>
      </c>
      <c r="E506" s="12" t="str">
        <f aca="false">IFERROR(INDEX(LOHHLA!H:H,MATCH($S506,LOHHLA!$B:$B,0)),"na")</f>
        <v>na</v>
      </c>
      <c r="F506" s="12" t="n">
        <f aca="false">AND(D506&lt;&gt;E506,E506&lt;&gt;"na")</f>
        <v>0</v>
      </c>
      <c r="G506" s="12"/>
      <c r="H506" s="12"/>
      <c r="I506" s="13" t="str">
        <f aca="false">IFERROR(INDEX(LOHHLA!E:E,MATCH($S506,LOHHLA!$B:$B,0)),"na")</f>
        <v>na</v>
      </c>
      <c r="J506" s="13" t="str">
        <f aca="false">IFERROR(INDEX(LOHHLA!F:F,MATCH($S506,LOHHLA!$B:$B,0)),"na")</f>
        <v>na</v>
      </c>
      <c r="K506" s="14" t="n">
        <f aca="false">INDEX(HMFPurity!B:B,MATCH(A506,HMFPurity!A:A,0))</f>
        <v>0.21</v>
      </c>
      <c r="L506" s="15" t="n">
        <f aca="false">INDEX(HMFPurity!F:F,MATCH(A506,HMFPurity!A:A,0))</f>
        <v>3.8228</v>
      </c>
      <c r="M506" s="15" t="str">
        <f aca="false">IFERROR(INDEX(LOHHLA!I:I,MATCH($S506,LOHHLA!$B:$B,0)),"na")</f>
        <v>na</v>
      </c>
      <c r="N506" s="14" t="str">
        <f aca="false">IFERROR(INDEX(LOHHLA!J:J,MATCH($S506,LOHHLA!$B:$B,0)),"na")</f>
        <v>na</v>
      </c>
      <c r="O506" s="16" t="n">
        <f aca="false">COUNTIFS(A:A,A506,W:W,0)</f>
        <v>0</v>
      </c>
      <c r="P506" s="16" t="str">
        <f aca="false">INDEX(LilacQC!D:D,MATCH(A506,LilacQC!C:C,0))</f>
        <v>PASS</v>
      </c>
      <c r="Q506" s="16"/>
      <c r="R506" s="16"/>
      <c r="S506" s="17" t="str">
        <f aca="false">A506&amp;MID(X506,1,1)</f>
        <v>CRUK0085_SU_T1-R1A</v>
      </c>
      <c r="T506" s="17" t="str">
        <f aca="false">IFERROR(IF(RIGHT(X506,1)="1",INDEX(LOHHLA!C:C,MATCH(S506,LOHHLA!B:B,0)),INDEX(LOHHLA!D:D,MATCH(S506,LOHHLA!B:B,0))),"HOM")</f>
        <v>HOM</v>
      </c>
      <c r="U506" s="17" t="str">
        <f aca="false">IF(T506="HOM","HOM",UPPER(MID(T506,5,1))&amp;"*"&amp;MID(T506,7,2)&amp;":"&amp;MID(T506,10,2))</f>
        <v>HOM</v>
      </c>
      <c r="V506" s="17" t="s">
        <v>48</v>
      </c>
      <c r="W506" s="17" t="n">
        <f aca="false">U506=V506</f>
        <v>1</v>
      </c>
      <c r="X506" s="16" t="s">
        <v>45</v>
      </c>
      <c r="Y506" s="11" t="s">
        <v>86</v>
      </c>
      <c r="Z506" s="11" t="n">
        <v>2010</v>
      </c>
      <c r="AA506" s="11" t="n">
        <v>1872</v>
      </c>
      <c r="AB506" s="11" t="n">
        <v>138</v>
      </c>
      <c r="AC506" s="11" t="n">
        <v>0</v>
      </c>
      <c r="AD506" s="11" t="n">
        <v>3625</v>
      </c>
      <c r="AE506" s="11" t="n">
        <v>3383</v>
      </c>
      <c r="AF506" s="11" t="n">
        <v>242</v>
      </c>
      <c r="AG506" s="11" t="n">
        <v>0</v>
      </c>
      <c r="AH506" s="11" t="n">
        <v>0</v>
      </c>
      <c r="AI506" s="11" t="n">
        <v>0</v>
      </c>
      <c r="AJ506" s="11" t="n">
        <v>0</v>
      </c>
      <c r="AK506" s="11" t="n">
        <v>0</v>
      </c>
      <c r="AL506" s="15" t="n">
        <v>2.83</v>
      </c>
      <c r="AM506" s="11" t="n">
        <v>0</v>
      </c>
      <c r="AN506" s="11" t="n">
        <v>0</v>
      </c>
      <c r="AO506" s="11" t="n">
        <v>0</v>
      </c>
      <c r="AP506" s="11" t="n">
        <v>0</v>
      </c>
      <c r="AQ506" s="11" t="n">
        <v>0</v>
      </c>
    </row>
    <row r="507" customFormat="false" ht="16" hidden="false" customHeight="false" outlineLevel="0" collapsed="false">
      <c r="A507" s="11" t="s">
        <v>256</v>
      </c>
      <c r="B507" s="11"/>
      <c r="C507" s="11" t="n">
        <f aca="false">AL507&lt;0.5</f>
        <v>0</v>
      </c>
      <c r="D507" s="12" t="n">
        <f aca="false">COUNTIFS(S:S,S507,C:C,1)&gt;0</f>
        <v>0</v>
      </c>
      <c r="E507" s="12" t="str">
        <f aca="false">IFERROR(INDEX(LOHHLA!H:H,MATCH($S507,LOHHLA!$B:$B,0)),"na")</f>
        <v>na</v>
      </c>
      <c r="F507" s="12" t="n">
        <f aca="false">AND(D507&lt;&gt;E507,E507&lt;&gt;"na")</f>
        <v>0</v>
      </c>
      <c r="G507" s="12"/>
      <c r="H507" s="12"/>
      <c r="I507" s="13" t="str">
        <f aca="false">IFERROR(INDEX(LOHHLA!E:E,MATCH($S507,LOHHLA!$B:$B,0)),"na")</f>
        <v>na</v>
      </c>
      <c r="J507" s="13" t="str">
        <f aca="false">IFERROR(INDEX(LOHHLA!F:F,MATCH($S507,LOHHLA!$B:$B,0)),"na")</f>
        <v>na</v>
      </c>
      <c r="K507" s="14" t="n">
        <f aca="false">INDEX(HMFPurity!B:B,MATCH(A507,HMFPurity!A:A,0))</f>
        <v>0.21</v>
      </c>
      <c r="L507" s="15" t="n">
        <f aca="false">INDEX(HMFPurity!F:F,MATCH(A507,HMFPurity!A:A,0))</f>
        <v>3.8228</v>
      </c>
      <c r="M507" s="15" t="str">
        <f aca="false">IFERROR(INDEX(LOHHLA!I:I,MATCH($S507,LOHHLA!$B:$B,0)),"na")</f>
        <v>na</v>
      </c>
      <c r="N507" s="14" t="str">
        <f aca="false">IFERROR(INDEX(LOHHLA!J:J,MATCH($S507,LOHHLA!$B:$B,0)),"na")</f>
        <v>na</v>
      </c>
      <c r="O507" s="16" t="n">
        <f aca="false">COUNTIFS(A:A,A507,W:W,0)</f>
        <v>0</v>
      </c>
      <c r="P507" s="16" t="str">
        <f aca="false">INDEX(LilacQC!D:D,MATCH(A507,LilacQC!C:C,0))</f>
        <v>PASS</v>
      </c>
      <c r="Q507" s="16"/>
      <c r="R507" s="16"/>
      <c r="S507" s="17" t="str">
        <f aca="false">A507&amp;MID(X507,1,1)</f>
        <v>CRUK0085_SU_T1-R1A</v>
      </c>
      <c r="T507" s="17" t="str">
        <f aca="false">IFERROR(IF(RIGHT(X507,1)="1",INDEX(LOHHLA!C:C,MATCH(S507,LOHHLA!B:B,0)),INDEX(LOHHLA!D:D,MATCH(S507,LOHHLA!B:B,0))),"HOM")</f>
        <v>HOM</v>
      </c>
      <c r="U507" s="17" t="str">
        <f aca="false">IF(T507="HOM","HOM",UPPER(MID(T507,5,1))&amp;"*"&amp;MID(T507,7,2)&amp;":"&amp;MID(T507,10,2))</f>
        <v>HOM</v>
      </c>
      <c r="V507" s="17" t="s">
        <v>48</v>
      </c>
      <c r="W507" s="17" t="n">
        <f aca="false">U507=V507</f>
        <v>1</v>
      </c>
      <c r="X507" s="16" t="s">
        <v>47</v>
      </c>
      <c r="Y507" s="11" t="s">
        <v>86</v>
      </c>
      <c r="Z507" s="11" t="n">
        <v>2010</v>
      </c>
      <c r="AA507" s="11" t="n">
        <v>1872</v>
      </c>
      <c r="AB507" s="11" t="n">
        <v>138</v>
      </c>
      <c r="AC507" s="11" t="n">
        <v>0</v>
      </c>
      <c r="AD507" s="11" t="n">
        <v>3625</v>
      </c>
      <c r="AE507" s="11" t="n">
        <v>3383</v>
      </c>
      <c r="AF507" s="11" t="n">
        <v>242</v>
      </c>
      <c r="AG507" s="11" t="n">
        <v>0</v>
      </c>
      <c r="AH507" s="11" t="n">
        <v>0</v>
      </c>
      <c r="AI507" s="11" t="n">
        <v>0</v>
      </c>
      <c r="AJ507" s="11" t="n">
        <v>0</v>
      </c>
      <c r="AK507" s="11" t="n">
        <v>0</v>
      </c>
      <c r="AL507" s="15" t="n">
        <v>1.81</v>
      </c>
      <c r="AM507" s="11" t="n">
        <v>0</v>
      </c>
      <c r="AN507" s="11" t="n">
        <v>0</v>
      </c>
      <c r="AO507" s="11" t="n">
        <v>0</v>
      </c>
      <c r="AP507" s="11" t="n">
        <v>0</v>
      </c>
      <c r="AQ507" s="11" t="n">
        <v>0</v>
      </c>
    </row>
    <row r="508" customFormat="false" ht="16" hidden="false" customHeight="false" outlineLevel="0" collapsed="false">
      <c r="A508" s="11" t="s">
        <v>256</v>
      </c>
      <c r="B508" s="11"/>
      <c r="C508" s="11" t="n">
        <f aca="false">AL508&lt;0.5</f>
        <v>0</v>
      </c>
      <c r="D508" s="12" t="n">
        <f aca="false">COUNTIFS(S:S,S508,C:C,1)&gt;0</f>
        <v>0</v>
      </c>
      <c r="E508" s="12" t="n">
        <f aca="false">IFERROR(INDEX(LOHHLA!H:H,MATCH($S508,LOHHLA!$B:$B,0)),"na")</f>
        <v>0</v>
      </c>
      <c r="F508" s="12" t="n">
        <f aca="false">AND(D508&lt;&gt;E508,E508&lt;&gt;"na")</f>
        <v>0</v>
      </c>
      <c r="G508" s="12"/>
      <c r="H508" s="12"/>
      <c r="I508" s="13" t="str">
        <f aca="false">IFERROR(INDEX(LOHHLA!E:E,MATCH($S508,LOHHLA!$B:$B,0)),"na")</f>
        <v>            2.33</v>
      </c>
      <c r="J508" s="13" t="str">
        <f aca="false">IFERROR(INDEX(LOHHLA!F:F,MATCH($S508,LOHHLA!$B:$B,0)),"na")</f>
        <v>            2.46</v>
      </c>
      <c r="K508" s="14" t="n">
        <f aca="false">INDEX(HMFPurity!B:B,MATCH(A508,HMFPurity!A:A,0))</f>
        <v>0.21</v>
      </c>
      <c r="L508" s="15" t="n">
        <f aca="false">INDEX(HMFPurity!F:F,MATCH(A508,HMFPurity!A:A,0))</f>
        <v>3.8228</v>
      </c>
      <c r="M508" s="15" t="n">
        <f aca="false">IFERROR(INDEX(LOHHLA!I:I,MATCH($S508,LOHHLA!$B:$B,0)),"na")</f>
        <v>3.083676171</v>
      </c>
      <c r="N508" s="14" t="n">
        <f aca="false">IFERROR(INDEX(LOHHLA!J:J,MATCH($S508,LOHHLA!$B:$B,0)),"na")</f>
        <v>0.12</v>
      </c>
      <c r="O508" s="16" t="n">
        <f aca="false">COUNTIFS(A:A,A508,W:W,0)</f>
        <v>0</v>
      </c>
      <c r="P508" s="16" t="str">
        <f aca="false">INDEX(LilacQC!D:D,MATCH(A508,LilacQC!C:C,0))</f>
        <v>PASS</v>
      </c>
      <c r="Q508" s="16"/>
      <c r="R508" s="16"/>
      <c r="S508" s="17" t="str">
        <f aca="false">A508&amp;MID(X508,1,1)</f>
        <v>CRUK0085_SU_T1-R1B</v>
      </c>
      <c r="T508" s="17" t="str">
        <f aca="false">IFERROR(IF(RIGHT(X508,1)="1",INDEX(LOHHLA!C:C,MATCH(S508,LOHHLA!B:B,0)),INDEX(LOHHLA!D:D,MATCH(S508,LOHHLA!B:B,0))),"HOM")</f>
        <v>hla_b_35_01_01_01</v>
      </c>
      <c r="U508" s="17" t="str">
        <f aca="false">IF(T508="HOM","HOM",UPPER(MID(T508,5,1))&amp;"*"&amp;MID(T508,7,2)&amp;":"&amp;MID(T508,10,2))</f>
        <v>B*35:01</v>
      </c>
      <c r="V508" s="17" t="s">
        <v>64</v>
      </c>
      <c r="W508" s="17" t="n">
        <f aca="false">U508=V508</f>
        <v>1</v>
      </c>
      <c r="X508" s="16" t="s">
        <v>49</v>
      </c>
      <c r="Y508" s="11" t="s">
        <v>64</v>
      </c>
      <c r="Z508" s="11" t="n">
        <v>1842</v>
      </c>
      <c r="AA508" s="11" t="n">
        <v>1190</v>
      </c>
      <c r="AB508" s="11" t="n">
        <v>652</v>
      </c>
      <c r="AC508" s="11" t="n">
        <v>0</v>
      </c>
      <c r="AD508" s="11" t="n">
        <v>1644</v>
      </c>
      <c r="AE508" s="11" t="n">
        <v>1055</v>
      </c>
      <c r="AF508" s="11" t="n">
        <v>589</v>
      </c>
      <c r="AG508" s="11" t="n">
        <v>0</v>
      </c>
      <c r="AH508" s="11" t="n">
        <v>0</v>
      </c>
      <c r="AI508" s="11" t="n">
        <v>0</v>
      </c>
      <c r="AJ508" s="11" t="n">
        <v>0</v>
      </c>
      <c r="AK508" s="11" t="n">
        <v>0</v>
      </c>
      <c r="AL508" s="15" t="n">
        <v>1.81</v>
      </c>
      <c r="AM508" s="11" t="n">
        <v>0</v>
      </c>
      <c r="AN508" s="11" t="n">
        <v>0</v>
      </c>
      <c r="AO508" s="11" t="n">
        <v>0</v>
      </c>
      <c r="AP508" s="11" t="n">
        <v>0</v>
      </c>
      <c r="AQ508" s="11" t="n">
        <v>0</v>
      </c>
    </row>
    <row r="509" customFormat="false" ht="16" hidden="false" customHeight="false" outlineLevel="0" collapsed="false">
      <c r="A509" s="11" t="s">
        <v>256</v>
      </c>
      <c r="B509" s="11"/>
      <c r="C509" s="11" t="n">
        <f aca="false">AL509&lt;0.5</f>
        <v>0</v>
      </c>
      <c r="D509" s="12" t="n">
        <f aca="false">COUNTIFS(S:S,S509,C:C,1)&gt;0</f>
        <v>0</v>
      </c>
      <c r="E509" s="12" t="n">
        <f aca="false">IFERROR(INDEX(LOHHLA!H:H,MATCH($S509,LOHHLA!$B:$B,0)),"na")</f>
        <v>0</v>
      </c>
      <c r="F509" s="12" t="n">
        <f aca="false">AND(D509&lt;&gt;E509,E509&lt;&gt;"na")</f>
        <v>0</v>
      </c>
      <c r="G509" s="12"/>
      <c r="H509" s="12"/>
      <c r="I509" s="13" t="str">
        <f aca="false">IFERROR(INDEX(LOHHLA!E:E,MATCH($S509,LOHHLA!$B:$B,0)),"na")</f>
        <v>            2.33</v>
      </c>
      <c r="J509" s="13" t="str">
        <f aca="false">IFERROR(INDEX(LOHHLA!F:F,MATCH($S509,LOHHLA!$B:$B,0)),"na")</f>
        <v>            2.46</v>
      </c>
      <c r="K509" s="14" t="n">
        <f aca="false">INDEX(HMFPurity!B:B,MATCH(A509,HMFPurity!A:A,0))</f>
        <v>0.21</v>
      </c>
      <c r="L509" s="15" t="n">
        <f aca="false">INDEX(HMFPurity!F:F,MATCH(A509,HMFPurity!A:A,0))</f>
        <v>3.8228</v>
      </c>
      <c r="M509" s="15" t="n">
        <f aca="false">IFERROR(INDEX(LOHHLA!I:I,MATCH($S509,LOHHLA!$B:$B,0)),"na")</f>
        <v>3.083676171</v>
      </c>
      <c r="N509" s="14" t="n">
        <f aca="false">IFERROR(INDEX(LOHHLA!J:J,MATCH($S509,LOHHLA!$B:$B,0)),"na")</f>
        <v>0.12</v>
      </c>
      <c r="O509" s="16" t="n">
        <f aca="false">COUNTIFS(A:A,A509,W:W,0)</f>
        <v>0</v>
      </c>
      <c r="P509" s="16" t="str">
        <f aca="false">INDEX(LilacQC!D:D,MATCH(A509,LilacQC!C:C,0))</f>
        <v>PASS</v>
      </c>
      <c r="Q509" s="16"/>
      <c r="R509" s="16"/>
      <c r="S509" s="17" t="str">
        <f aca="false">A509&amp;MID(X509,1,1)</f>
        <v>CRUK0085_SU_T1-R1B</v>
      </c>
      <c r="T509" s="17" t="str">
        <f aca="false">IFERROR(IF(RIGHT(X509,1)="1",INDEX(LOHHLA!C:C,MATCH(S509,LOHHLA!B:B,0)),INDEX(LOHHLA!D:D,MATCH(S509,LOHHLA!B:B,0))),"HOM")</f>
        <v>hla_b_40_01_02</v>
      </c>
      <c r="U509" s="17" t="str">
        <f aca="false">IF(T509="HOM","HOM",UPPER(MID(T509,5,1))&amp;"*"&amp;MID(T509,7,2)&amp;":"&amp;MID(T509,10,2))</f>
        <v>B*40:01</v>
      </c>
      <c r="V509" s="17" t="s">
        <v>91</v>
      </c>
      <c r="W509" s="17" t="n">
        <f aca="false">U509=V509</f>
        <v>1</v>
      </c>
      <c r="X509" s="16" t="s">
        <v>51</v>
      </c>
      <c r="Y509" s="11" t="s">
        <v>91</v>
      </c>
      <c r="Z509" s="11" t="n">
        <v>1896</v>
      </c>
      <c r="AA509" s="11" t="n">
        <v>1289</v>
      </c>
      <c r="AB509" s="11" t="n">
        <v>607</v>
      </c>
      <c r="AC509" s="11" t="n">
        <v>0</v>
      </c>
      <c r="AD509" s="11" t="n">
        <v>1847</v>
      </c>
      <c r="AE509" s="11" t="n">
        <v>1300</v>
      </c>
      <c r="AF509" s="11" t="n">
        <v>547</v>
      </c>
      <c r="AG509" s="11" t="n">
        <v>0</v>
      </c>
      <c r="AH509" s="11" t="n">
        <v>0</v>
      </c>
      <c r="AI509" s="11" t="n">
        <v>0</v>
      </c>
      <c r="AJ509" s="11" t="n">
        <v>0</v>
      </c>
      <c r="AK509" s="11" t="n">
        <v>0</v>
      </c>
      <c r="AL509" s="15" t="n">
        <v>2.83</v>
      </c>
      <c r="AM509" s="11" t="n">
        <v>0</v>
      </c>
      <c r="AN509" s="11" t="n">
        <v>0</v>
      </c>
      <c r="AO509" s="11" t="n">
        <v>0</v>
      </c>
      <c r="AP509" s="11" t="n">
        <v>0</v>
      </c>
      <c r="AQ509" s="11" t="n">
        <v>0</v>
      </c>
    </row>
    <row r="510" customFormat="false" ht="16" hidden="false" customHeight="false" outlineLevel="0" collapsed="false">
      <c r="A510" s="11" t="s">
        <v>256</v>
      </c>
      <c r="B510" s="11"/>
      <c r="C510" s="11" t="n">
        <f aca="false">AL510&lt;0.5</f>
        <v>0</v>
      </c>
      <c r="D510" s="12" t="n">
        <f aca="false">COUNTIFS(S:S,S510,C:C,1)&gt;0</f>
        <v>0</v>
      </c>
      <c r="E510" s="12" t="n">
        <f aca="false">IFERROR(INDEX(LOHHLA!H:H,MATCH($S510,LOHHLA!$B:$B,0)),"na")</f>
        <v>0</v>
      </c>
      <c r="F510" s="12" t="n">
        <f aca="false">AND(D510&lt;&gt;E510,E510&lt;&gt;"na")</f>
        <v>0</v>
      </c>
      <c r="G510" s="12"/>
      <c r="H510" s="12"/>
      <c r="I510" s="13" t="str">
        <f aca="false">IFERROR(INDEX(LOHHLA!E:E,MATCH($S510,LOHHLA!$B:$B,0)),"na")</f>
        <v>            2.36</v>
      </c>
      <c r="J510" s="13" t="str">
        <f aca="false">IFERROR(INDEX(LOHHLA!F:F,MATCH($S510,LOHHLA!$B:$B,0)),"na")</f>
        <v>            2.53</v>
      </c>
      <c r="K510" s="14" t="n">
        <f aca="false">INDEX(HMFPurity!B:B,MATCH(A510,HMFPurity!A:A,0))</f>
        <v>0.21</v>
      </c>
      <c r="L510" s="15" t="n">
        <f aca="false">INDEX(HMFPurity!F:F,MATCH(A510,HMFPurity!A:A,0))</f>
        <v>3.8228</v>
      </c>
      <c r="M510" s="15" t="n">
        <f aca="false">IFERROR(INDEX(LOHHLA!I:I,MATCH($S510,LOHHLA!$B:$B,0)),"na")</f>
        <v>3.083676171</v>
      </c>
      <c r="N510" s="14" t="n">
        <f aca="false">IFERROR(INDEX(LOHHLA!J:J,MATCH($S510,LOHHLA!$B:$B,0)),"na")</f>
        <v>0.12</v>
      </c>
      <c r="O510" s="16" t="n">
        <f aca="false">COUNTIFS(A:A,A510,W:W,0)</f>
        <v>0</v>
      </c>
      <c r="P510" s="16" t="str">
        <f aca="false">INDEX(LilacQC!D:D,MATCH(A510,LilacQC!C:C,0))</f>
        <v>PASS</v>
      </c>
      <c r="Q510" s="16"/>
      <c r="R510" s="16"/>
      <c r="S510" s="17" t="str">
        <f aca="false">A510&amp;MID(X510,1,1)</f>
        <v>CRUK0085_SU_T1-R1C</v>
      </c>
      <c r="T510" s="17" t="str">
        <f aca="false">IFERROR(IF(RIGHT(X510,1)="1",INDEX(LOHHLA!C:C,MATCH(S510,LOHHLA!B:B,0)),INDEX(LOHHLA!D:D,MATCH(S510,LOHHLA!B:B,0))),"HOM")</f>
        <v>hla_c_03_04_01_01</v>
      </c>
      <c r="U510" s="17" t="str">
        <f aca="false">IF(T510="HOM","HOM",UPPER(MID(T510,5,1))&amp;"*"&amp;MID(T510,7,2)&amp;":"&amp;MID(T510,10,2))</f>
        <v>C*03:04</v>
      </c>
      <c r="V510" s="17" t="s">
        <v>93</v>
      </c>
      <c r="W510" s="17" t="n">
        <f aca="false">U510=V510</f>
        <v>1</v>
      </c>
      <c r="X510" s="16" t="s">
        <v>52</v>
      </c>
      <c r="Y510" s="11" t="s">
        <v>93</v>
      </c>
      <c r="Z510" s="11" t="n">
        <v>1660</v>
      </c>
      <c r="AA510" s="11" t="n">
        <v>1221</v>
      </c>
      <c r="AB510" s="11" t="n">
        <v>439</v>
      </c>
      <c r="AC510" s="11" t="n">
        <v>0</v>
      </c>
      <c r="AD510" s="11" t="n">
        <v>1464</v>
      </c>
      <c r="AE510" s="11" t="n">
        <v>1036</v>
      </c>
      <c r="AF510" s="11" t="n">
        <v>428</v>
      </c>
      <c r="AG510" s="11" t="n">
        <v>0</v>
      </c>
      <c r="AH510" s="11" t="n">
        <v>0</v>
      </c>
      <c r="AI510" s="11" t="n">
        <v>0</v>
      </c>
      <c r="AJ510" s="11" t="n">
        <v>0</v>
      </c>
      <c r="AK510" s="11" t="n">
        <v>0</v>
      </c>
      <c r="AL510" s="15" t="n">
        <v>1.81</v>
      </c>
      <c r="AM510" s="11" t="n">
        <v>0</v>
      </c>
      <c r="AN510" s="11" t="n">
        <v>0</v>
      </c>
      <c r="AO510" s="11" t="n">
        <v>0</v>
      </c>
      <c r="AP510" s="11" t="n">
        <v>0</v>
      </c>
      <c r="AQ510" s="11" t="n">
        <v>0</v>
      </c>
    </row>
    <row r="511" customFormat="false" ht="16" hidden="false" customHeight="false" outlineLevel="0" collapsed="false">
      <c r="A511" s="11" t="s">
        <v>256</v>
      </c>
      <c r="B511" s="11"/>
      <c r="C511" s="11" t="n">
        <f aca="false">AL511&lt;0.5</f>
        <v>0</v>
      </c>
      <c r="D511" s="12" t="n">
        <f aca="false">COUNTIFS(S:S,S511,C:C,1)&gt;0</f>
        <v>0</v>
      </c>
      <c r="E511" s="12" t="n">
        <f aca="false">IFERROR(INDEX(LOHHLA!H:H,MATCH($S511,LOHHLA!$B:$B,0)),"na")</f>
        <v>0</v>
      </c>
      <c r="F511" s="12" t="n">
        <f aca="false">AND(D511&lt;&gt;E511,E511&lt;&gt;"na")</f>
        <v>0</v>
      </c>
      <c r="G511" s="12"/>
      <c r="H511" s="12"/>
      <c r="I511" s="13" t="str">
        <f aca="false">IFERROR(INDEX(LOHHLA!E:E,MATCH($S511,LOHHLA!$B:$B,0)),"na")</f>
        <v>            2.36</v>
      </c>
      <c r="J511" s="13" t="str">
        <f aca="false">IFERROR(INDEX(LOHHLA!F:F,MATCH($S511,LOHHLA!$B:$B,0)),"na")</f>
        <v>            2.53</v>
      </c>
      <c r="K511" s="14" t="n">
        <f aca="false">INDEX(HMFPurity!B:B,MATCH(A511,HMFPurity!A:A,0))</f>
        <v>0.21</v>
      </c>
      <c r="L511" s="15" t="n">
        <f aca="false">INDEX(HMFPurity!F:F,MATCH(A511,HMFPurity!A:A,0))</f>
        <v>3.8228</v>
      </c>
      <c r="M511" s="15" t="n">
        <f aca="false">IFERROR(INDEX(LOHHLA!I:I,MATCH($S511,LOHHLA!$B:$B,0)),"na")</f>
        <v>3.083676171</v>
      </c>
      <c r="N511" s="14" t="n">
        <f aca="false">IFERROR(INDEX(LOHHLA!J:J,MATCH($S511,LOHHLA!$B:$B,0)),"na")</f>
        <v>0.12</v>
      </c>
      <c r="O511" s="16" t="n">
        <f aca="false">COUNTIFS(A:A,A511,W:W,0)</f>
        <v>0</v>
      </c>
      <c r="P511" s="16" t="str">
        <f aca="false">INDEX(LilacQC!D:D,MATCH(A511,LilacQC!C:C,0))</f>
        <v>PASS</v>
      </c>
      <c r="Q511" s="16"/>
      <c r="R511" s="16"/>
      <c r="S511" s="17" t="str">
        <f aca="false">A511&amp;MID(X511,1,1)</f>
        <v>CRUK0085_SU_T1-R1C</v>
      </c>
      <c r="T511" s="17" t="str">
        <f aca="false">IFERROR(IF(RIGHT(X511,1)="1",INDEX(LOHHLA!C:C,MATCH(S511,LOHHLA!B:B,0)),INDEX(LOHHLA!D:D,MATCH(S511,LOHHLA!B:B,0))),"HOM")</f>
        <v>hla_c_07_02_01_03</v>
      </c>
      <c r="U511" s="17" t="str">
        <f aca="false">IF(T511="HOM","HOM",UPPER(MID(T511,5,1))&amp;"*"&amp;MID(T511,7,2)&amp;":"&amp;MID(T511,10,2))</f>
        <v>C*07:02</v>
      </c>
      <c r="V511" s="17" t="s">
        <v>66</v>
      </c>
      <c r="W511" s="17" t="n">
        <f aca="false">U511=V511</f>
        <v>1</v>
      </c>
      <c r="X511" s="16" t="s">
        <v>54</v>
      </c>
      <c r="Y511" s="11" t="s">
        <v>66</v>
      </c>
      <c r="Z511" s="11" t="n">
        <v>2141</v>
      </c>
      <c r="AA511" s="11" t="n">
        <v>1680</v>
      </c>
      <c r="AB511" s="11" t="n">
        <v>461</v>
      </c>
      <c r="AC511" s="11" t="n">
        <v>0</v>
      </c>
      <c r="AD511" s="11" t="n">
        <v>1904</v>
      </c>
      <c r="AE511" s="11" t="n">
        <v>1444</v>
      </c>
      <c r="AF511" s="11" t="n">
        <v>460</v>
      </c>
      <c r="AG511" s="11" t="n">
        <v>0</v>
      </c>
      <c r="AH511" s="11" t="n">
        <v>0</v>
      </c>
      <c r="AI511" s="11" t="n">
        <v>0</v>
      </c>
      <c r="AJ511" s="11" t="n">
        <v>0</v>
      </c>
      <c r="AK511" s="11" t="n">
        <v>0</v>
      </c>
      <c r="AL511" s="15" t="n">
        <v>2.83</v>
      </c>
      <c r="AM511" s="11" t="n">
        <v>0</v>
      </c>
      <c r="AN511" s="11" t="n">
        <v>0</v>
      </c>
      <c r="AO511" s="11" t="n">
        <v>0</v>
      </c>
      <c r="AP511" s="11" t="n">
        <v>0</v>
      </c>
      <c r="AQ511" s="11" t="n">
        <v>0</v>
      </c>
    </row>
    <row r="512" customFormat="false" ht="16" hidden="false" customHeight="false" outlineLevel="0" collapsed="false">
      <c r="A512" s="11" t="s">
        <v>257</v>
      </c>
      <c r="B512" s="11"/>
      <c r="C512" s="11" t="n">
        <f aca="false">AL512&lt;0.5</f>
        <v>0</v>
      </c>
      <c r="D512" s="12" t="n">
        <f aca="false">COUNTIFS(S:S,S512,C:C,1)&gt;0</f>
        <v>0</v>
      </c>
      <c r="E512" s="12" t="n">
        <f aca="false">IFERROR(INDEX(LOHHLA!H:H,MATCH($S512,LOHHLA!$B:$B,0)),"na")</f>
        <v>1</v>
      </c>
      <c r="F512" s="12" t="n">
        <f aca="false">AND(D512&lt;&gt;E512,E512&lt;&gt;"na")</f>
        <v>1</v>
      </c>
      <c r="G512" s="12" t="s">
        <v>145</v>
      </c>
      <c r="H512" s="12" t="s">
        <v>258</v>
      </c>
      <c r="I512" s="13" t="str">
        <f aca="false">IFERROR(INDEX(LOHHLA!E:E,MATCH($S512,LOHHLA!$B:$B,0)),"na")</f>
        <v>          (0.02)</v>
      </c>
      <c r="J512" s="13" t="str">
        <f aca="false">IFERROR(INDEX(LOHHLA!F:F,MATCH($S512,LOHHLA!$B:$B,0)),"na")</f>
        <v>            0.97</v>
      </c>
      <c r="K512" s="14" t="n">
        <f aca="false">INDEX(HMFPurity!B:B,MATCH(A512,HMFPurity!A:A,0))</f>
        <v>0.21</v>
      </c>
      <c r="L512" s="15" t="n">
        <f aca="false">INDEX(HMFPurity!F:F,MATCH(A512,HMFPurity!A:A,0))</f>
        <v>3.9008</v>
      </c>
      <c r="M512" s="15" t="n">
        <f aca="false">IFERROR(INDEX(LOHHLA!I:I,MATCH($S512,LOHHLA!$B:$B,0)),"na")</f>
        <v>2.813698678</v>
      </c>
      <c r="N512" s="14" t="n">
        <f aca="false">IFERROR(INDEX(LOHHLA!J:J,MATCH($S512,LOHHLA!$B:$B,0)),"na")</f>
        <v>0.14</v>
      </c>
      <c r="O512" s="16" t="n">
        <f aca="false">COUNTIFS(A:A,A512,W:W,0)</f>
        <v>0</v>
      </c>
      <c r="P512" s="16" t="str">
        <f aca="false">INDEX(LilacQC!D:D,MATCH(A512,LilacQC!C:C,0))</f>
        <v>PASS</v>
      </c>
      <c r="Q512" s="16"/>
      <c r="R512" s="16"/>
      <c r="S512" s="17" t="str">
        <f aca="false">A512&amp;MID(X512,1,1)</f>
        <v>CRUK0086_SU_T1-R1A</v>
      </c>
      <c r="T512" s="17" t="str">
        <f aca="false">IFERROR(IF(RIGHT(X512,1)="1",INDEX(LOHHLA!C:C,MATCH(S512,LOHHLA!B:B,0)),INDEX(LOHHLA!D:D,MATCH(S512,LOHHLA!B:B,0))),"HOM")</f>
        <v>hla_a_01_01_38l</v>
      </c>
      <c r="U512" s="17" t="str">
        <f aca="false">IF(T512="HOM","HOM",UPPER(MID(T512,5,1))&amp;"*"&amp;MID(T512,7,2)&amp;":"&amp;MID(T512,10,2))</f>
        <v>A*01:01</v>
      </c>
      <c r="V512" s="17" t="s">
        <v>44</v>
      </c>
      <c r="W512" s="17" t="n">
        <f aca="false">U512=V512</f>
        <v>1</v>
      </c>
      <c r="X512" s="16" t="s">
        <v>45</v>
      </c>
      <c r="Y512" s="11" t="s">
        <v>44</v>
      </c>
      <c r="Z512" s="11" t="n">
        <v>2113</v>
      </c>
      <c r="AA512" s="11" t="n">
        <v>1587</v>
      </c>
      <c r="AB512" s="11" t="n">
        <v>526</v>
      </c>
      <c r="AC512" s="11" t="n">
        <v>0</v>
      </c>
      <c r="AD512" s="11" t="n">
        <v>2621</v>
      </c>
      <c r="AE512" s="11" t="n">
        <v>1865</v>
      </c>
      <c r="AF512" s="11" t="n">
        <v>756</v>
      </c>
      <c r="AG512" s="11" t="n">
        <v>0</v>
      </c>
      <c r="AH512" s="11" t="n">
        <v>0</v>
      </c>
      <c r="AI512" s="11" t="n">
        <v>0</v>
      </c>
      <c r="AJ512" s="11" t="n">
        <v>0</v>
      </c>
      <c r="AK512" s="11" t="n">
        <v>0</v>
      </c>
      <c r="AL512" s="15" t="n">
        <v>0.75</v>
      </c>
      <c r="AM512" s="11" t="n">
        <v>0</v>
      </c>
      <c r="AN512" s="11" t="n">
        <v>0</v>
      </c>
      <c r="AO512" s="11" t="n">
        <v>0</v>
      </c>
      <c r="AP512" s="11" t="n">
        <v>0</v>
      </c>
      <c r="AQ512" s="11" t="n">
        <v>0</v>
      </c>
    </row>
    <row r="513" customFormat="false" ht="16" hidden="false" customHeight="false" outlineLevel="0" collapsed="false">
      <c r="A513" s="11" t="s">
        <v>257</v>
      </c>
      <c r="B513" s="11"/>
      <c r="C513" s="11" t="n">
        <f aca="false">AL513&lt;0.5</f>
        <v>0</v>
      </c>
      <c r="D513" s="12" t="n">
        <f aca="false">COUNTIFS(S:S,S513,C:C,1)&gt;0</f>
        <v>0</v>
      </c>
      <c r="E513" s="12" t="n">
        <f aca="false">IFERROR(INDEX(LOHHLA!H:H,MATCH($S513,LOHHLA!$B:$B,0)),"na")</f>
        <v>1</v>
      </c>
      <c r="F513" s="12" t="n">
        <f aca="false">AND(D513&lt;&gt;E513,E513&lt;&gt;"na")</f>
        <v>1</v>
      </c>
      <c r="G513" s="12" t="s">
        <v>145</v>
      </c>
      <c r="H513" s="12" t="s">
        <v>258</v>
      </c>
      <c r="I513" s="13" t="str">
        <f aca="false">IFERROR(INDEX(LOHHLA!E:E,MATCH($S513,LOHHLA!$B:$B,0)),"na")</f>
        <v>          (0.02)</v>
      </c>
      <c r="J513" s="13" t="str">
        <f aca="false">IFERROR(INDEX(LOHHLA!F:F,MATCH($S513,LOHHLA!$B:$B,0)),"na")</f>
        <v>            0.97</v>
      </c>
      <c r="K513" s="14" t="n">
        <f aca="false">INDEX(HMFPurity!B:B,MATCH(A513,HMFPurity!A:A,0))</f>
        <v>0.21</v>
      </c>
      <c r="L513" s="15" t="n">
        <f aca="false">INDEX(HMFPurity!F:F,MATCH(A513,HMFPurity!A:A,0))</f>
        <v>3.9008</v>
      </c>
      <c r="M513" s="15" t="n">
        <f aca="false">IFERROR(INDEX(LOHHLA!I:I,MATCH($S513,LOHHLA!$B:$B,0)),"na")</f>
        <v>2.813698678</v>
      </c>
      <c r="N513" s="14" t="n">
        <f aca="false">IFERROR(INDEX(LOHHLA!J:J,MATCH($S513,LOHHLA!$B:$B,0)),"na")</f>
        <v>0.14</v>
      </c>
      <c r="O513" s="16" t="n">
        <f aca="false">COUNTIFS(A:A,A513,W:W,0)</f>
        <v>0</v>
      </c>
      <c r="P513" s="16" t="str">
        <f aca="false">INDEX(LilacQC!D:D,MATCH(A513,LilacQC!C:C,0))</f>
        <v>PASS</v>
      </c>
      <c r="Q513" s="16"/>
      <c r="R513" s="16"/>
      <c r="S513" s="17" t="str">
        <f aca="false">A513&amp;MID(X513,1,1)</f>
        <v>CRUK0086_SU_T1-R1A</v>
      </c>
      <c r="T513" s="17" t="str">
        <f aca="false">IFERROR(IF(RIGHT(X513,1)="1",INDEX(LOHHLA!C:C,MATCH(S513,LOHHLA!B:B,0)),INDEX(LOHHLA!D:D,MATCH(S513,LOHHLA!B:B,0))),"HOM")</f>
        <v>hla_a_26_01_01</v>
      </c>
      <c r="U513" s="17" t="str">
        <f aca="false">IF(T513="HOM","HOM",UPPER(MID(T513,5,1))&amp;"*"&amp;MID(T513,7,2)&amp;":"&amp;MID(T513,10,2))</f>
        <v>A*26:01</v>
      </c>
      <c r="V513" s="17" t="s">
        <v>131</v>
      </c>
      <c r="W513" s="17" t="n">
        <f aca="false">U513=V513</f>
        <v>1</v>
      </c>
      <c r="X513" s="16" t="s">
        <v>47</v>
      </c>
      <c r="Y513" s="11" t="s">
        <v>131</v>
      </c>
      <c r="Z513" s="11" t="n">
        <v>1489</v>
      </c>
      <c r="AA513" s="11" t="n">
        <v>1018</v>
      </c>
      <c r="AB513" s="11" t="n">
        <v>471</v>
      </c>
      <c r="AC513" s="11" t="n">
        <v>0</v>
      </c>
      <c r="AD513" s="11" t="n">
        <v>2631</v>
      </c>
      <c r="AE513" s="11" t="n">
        <v>1939</v>
      </c>
      <c r="AF513" s="11" t="n">
        <v>692</v>
      </c>
      <c r="AG513" s="11" t="n">
        <v>0</v>
      </c>
      <c r="AH513" s="11" t="n">
        <v>0</v>
      </c>
      <c r="AI513" s="11" t="n">
        <v>0</v>
      </c>
      <c r="AJ513" s="11" t="n">
        <v>0</v>
      </c>
      <c r="AK513" s="11" t="n">
        <v>0</v>
      </c>
      <c r="AL513" s="15" t="n">
        <v>2.8</v>
      </c>
      <c r="AM513" s="11" t="n">
        <v>0</v>
      </c>
      <c r="AN513" s="11" t="n">
        <v>0</v>
      </c>
      <c r="AO513" s="11" t="n">
        <v>0</v>
      </c>
      <c r="AP513" s="11" t="n">
        <v>0</v>
      </c>
      <c r="AQ513" s="11" t="n">
        <v>0</v>
      </c>
    </row>
    <row r="514" customFormat="false" ht="16" hidden="false" customHeight="false" outlineLevel="0" collapsed="false">
      <c r="A514" s="11" t="s">
        <v>257</v>
      </c>
      <c r="B514" s="11"/>
      <c r="C514" s="11" t="n">
        <f aca="false">AL514&lt;0.5</f>
        <v>0</v>
      </c>
      <c r="D514" s="12" t="n">
        <f aca="false">COUNTIFS(S:S,S514,C:C,1)&gt;0</f>
        <v>0</v>
      </c>
      <c r="E514" s="12" t="n">
        <f aca="false">IFERROR(INDEX(LOHHLA!H:H,MATCH($S514,LOHHLA!$B:$B,0)),"na")</f>
        <v>1</v>
      </c>
      <c r="F514" s="12" t="n">
        <f aca="false">AND(D514&lt;&gt;E514,E514&lt;&gt;"na")</f>
        <v>1</v>
      </c>
      <c r="G514" s="12" t="s">
        <v>145</v>
      </c>
      <c r="H514" s="12" t="s">
        <v>258</v>
      </c>
      <c r="I514" s="13" t="str">
        <f aca="false">IFERROR(INDEX(LOHHLA!E:E,MATCH($S514,LOHHLA!$B:$B,0)),"na")</f>
        <v>          (0.21)</v>
      </c>
      <c r="J514" s="13" t="str">
        <f aca="false">IFERROR(INDEX(LOHHLA!F:F,MATCH($S514,LOHHLA!$B:$B,0)),"na")</f>
        <v>            1.23</v>
      </c>
      <c r="K514" s="14" t="n">
        <f aca="false">INDEX(HMFPurity!B:B,MATCH(A514,HMFPurity!A:A,0))</f>
        <v>0.21</v>
      </c>
      <c r="L514" s="15" t="n">
        <f aca="false">INDEX(HMFPurity!F:F,MATCH(A514,HMFPurity!A:A,0))</f>
        <v>3.9008</v>
      </c>
      <c r="M514" s="15" t="n">
        <f aca="false">IFERROR(INDEX(LOHHLA!I:I,MATCH($S514,LOHHLA!$B:$B,0)),"na")</f>
        <v>2.813698678</v>
      </c>
      <c r="N514" s="14" t="n">
        <f aca="false">IFERROR(INDEX(LOHHLA!J:J,MATCH($S514,LOHHLA!$B:$B,0)),"na")</f>
        <v>0.14</v>
      </c>
      <c r="O514" s="16" t="n">
        <f aca="false">COUNTIFS(A:A,A514,W:W,0)</f>
        <v>0</v>
      </c>
      <c r="P514" s="16" t="str">
        <f aca="false">INDEX(LilacQC!D:D,MATCH(A514,LilacQC!C:C,0))</f>
        <v>PASS</v>
      </c>
      <c r="Q514" s="16"/>
      <c r="R514" s="16"/>
      <c r="S514" s="17" t="str">
        <f aca="false">A514&amp;MID(X514,1,1)</f>
        <v>CRUK0086_SU_T1-R1B</v>
      </c>
      <c r="T514" s="17" t="str">
        <f aca="false">IFERROR(IF(RIGHT(X514,1)="1",INDEX(LOHHLA!C:C,MATCH(S514,LOHHLA!B:B,0)),INDEX(LOHHLA!D:D,MATCH(S514,LOHHLA!B:B,0))),"HOM")</f>
        <v>hla_b_15_01_01_01</v>
      </c>
      <c r="U514" s="17" t="str">
        <f aca="false">IF(T514="HOM","HOM",UPPER(MID(T514,5,1))&amp;"*"&amp;MID(T514,7,2)&amp;":"&amp;MID(T514,10,2))</f>
        <v>B*15:01</v>
      </c>
      <c r="V514" s="17" t="s">
        <v>111</v>
      </c>
      <c r="W514" s="17" t="n">
        <f aca="false">U514=V514</f>
        <v>1</v>
      </c>
      <c r="X514" s="16" t="s">
        <v>49</v>
      </c>
      <c r="Y514" s="11" t="s">
        <v>111</v>
      </c>
      <c r="Z514" s="11" t="n">
        <v>1639</v>
      </c>
      <c r="AA514" s="11" t="n">
        <v>852</v>
      </c>
      <c r="AB514" s="11" t="n">
        <v>787</v>
      </c>
      <c r="AC514" s="11" t="n">
        <v>0</v>
      </c>
      <c r="AD514" s="11" t="n">
        <v>2070</v>
      </c>
      <c r="AE514" s="11" t="n">
        <v>1012</v>
      </c>
      <c r="AF514" s="11" t="n">
        <v>1058</v>
      </c>
      <c r="AG514" s="11" t="n">
        <v>0</v>
      </c>
      <c r="AH514" s="11" t="n">
        <v>0</v>
      </c>
      <c r="AI514" s="11" t="n">
        <v>0</v>
      </c>
      <c r="AJ514" s="11" t="n">
        <v>0</v>
      </c>
      <c r="AK514" s="11" t="n">
        <v>0</v>
      </c>
      <c r="AL514" s="15" t="n">
        <v>0.75</v>
      </c>
      <c r="AM514" s="11" t="n">
        <v>0</v>
      </c>
      <c r="AN514" s="11" t="n">
        <v>0</v>
      </c>
      <c r="AO514" s="11" t="n">
        <v>0</v>
      </c>
      <c r="AP514" s="11" t="n">
        <v>0</v>
      </c>
      <c r="AQ514" s="11" t="n">
        <v>0</v>
      </c>
    </row>
    <row r="515" customFormat="false" ht="16" hidden="false" customHeight="false" outlineLevel="0" collapsed="false">
      <c r="A515" s="11" t="s">
        <v>257</v>
      </c>
      <c r="B515" s="11"/>
      <c r="C515" s="11" t="n">
        <f aca="false">AL515&lt;0.5</f>
        <v>0</v>
      </c>
      <c r="D515" s="12" t="n">
        <f aca="false">COUNTIFS(S:S,S515,C:C,1)&gt;0</f>
        <v>0</v>
      </c>
      <c r="E515" s="12" t="n">
        <f aca="false">IFERROR(INDEX(LOHHLA!H:H,MATCH($S515,LOHHLA!$B:$B,0)),"na")</f>
        <v>1</v>
      </c>
      <c r="F515" s="12" t="n">
        <f aca="false">AND(D515&lt;&gt;E515,E515&lt;&gt;"na")</f>
        <v>1</v>
      </c>
      <c r="G515" s="12" t="s">
        <v>145</v>
      </c>
      <c r="H515" s="12" t="s">
        <v>258</v>
      </c>
      <c r="I515" s="13" t="str">
        <f aca="false">IFERROR(INDEX(LOHHLA!E:E,MATCH($S515,LOHHLA!$B:$B,0)),"na")</f>
        <v>          (0.21)</v>
      </c>
      <c r="J515" s="13" t="str">
        <f aca="false">IFERROR(INDEX(LOHHLA!F:F,MATCH($S515,LOHHLA!$B:$B,0)),"na")</f>
        <v>            1.23</v>
      </c>
      <c r="K515" s="14" t="n">
        <f aca="false">INDEX(HMFPurity!B:B,MATCH(A515,HMFPurity!A:A,0))</f>
        <v>0.21</v>
      </c>
      <c r="L515" s="15" t="n">
        <f aca="false">INDEX(HMFPurity!F:F,MATCH(A515,HMFPurity!A:A,0))</f>
        <v>3.9008</v>
      </c>
      <c r="M515" s="15" t="n">
        <f aca="false">IFERROR(INDEX(LOHHLA!I:I,MATCH($S515,LOHHLA!$B:$B,0)),"na")</f>
        <v>2.813698678</v>
      </c>
      <c r="N515" s="14" t="n">
        <f aca="false">IFERROR(INDEX(LOHHLA!J:J,MATCH($S515,LOHHLA!$B:$B,0)),"na")</f>
        <v>0.14</v>
      </c>
      <c r="O515" s="16" t="n">
        <f aca="false">COUNTIFS(A:A,A515,W:W,0)</f>
        <v>0</v>
      </c>
      <c r="P515" s="16" t="str">
        <f aca="false">INDEX(LilacQC!D:D,MATCH(A515,LilacQC!C:C,0))</f>
        <v>PASS</v>
      </c>
      <c r="Q515" s="16"/>
      <c r="R515" s="16"/>
      <c r="S515" s="17" t="str">
        <f aca="false">A515&amp;MID(X515,1,1)</f>
        <v>CRUK0086_SU_T1-R1B</v>
      </c>
      <c r="T515" s="17" t="str">
        <f aca="false">IFERROR(IF(RIGHT(X515,1)="1",INDEX(LOHHLA!C:C,MATCH(S515,LOHHLA!B:B,0)),INDEX(LOHHLA!D:D,MATCH(S515,LOHHLA!B:B,0))),"HOM")</f>
        <v>hla_b_38_01_01</v>
      </c>
      <c r="U515" s="17" t="str">
        <f aca="false">IF(T515="HOM","HOM",UPPER(MID(T515,5,1))&amp;"*"&amp;MID(T515,7,2)&amp;":"&amp;MID(T515,10,2))</f>
        <v>B*38:01</v>
      </c>
      <c r="V515" s="17" t="s">
        <v>132</v>
      </c>
      <c r="W515" s="17" t="n">
        <f aca="false">U515=V515</f>
        <v>1</v>
      </c>
      <c r="X515" s="16" t="s">
        <v>51</v>
      </c>
      <c r="Y515" s="11" t="s">
        <v>132</v>
      </c>
      <c r="Z515" s="11" t="n">
        <v>1641</v>
      </c>
      <c r="AA515" s="11" t="n">
        <v>860</v>
      </c>
      <c r="AB515" s="11" t="n">
        <v>781</v>
      </c>
      <c r="AC515" s="11" t="n">
        <v>0</v>
      </c>
      <c r="AD515" s="11" t="n">
        <v>2660</v>
      </c>
      <c r="AE515" s="11" t="n">
        <v>1609</v>
      </c>
      <c r="AF515" s="11" t="n">
        <v>1051</v>
      </c>
      <c r="AG515" s="11" t="n">
        <v>0</v>
      </c>
      <c r="AH515" s="11" t="n">
        <v>0</v>
      </c>
      <c r="AI515" s="11" t="n">
        <v>0</v>
      </c>
      <c r="AJ515" s="11" t="n">
        <v>0</v>
      </c>
      <c r="AK515" s="11" t="n">
        <v>0</v>
      </c>
      <c r="AL515" s="15" t="n">
        <v>2.8</v>
      </c>
      <c r="AM515" s="11" t="n">
        <v>0</v>
      </c>
      <c r="AN515" s="11" t="n">
        <v>0</v>
      </c>
      <c r="AO515" s="11" t="n">
        <v>0</v>
      </c>
      <c r="AP515" s="11" t="n">
        <v>0</v>
      </c>
      <c r="AQ515" s="11" t="n">
        <v>0</v>
      </c>
    </row>
    <row r="516" customFormat="false" ht="16" hidden="false" customHeight="false" outlineLevel="0" collapsed="false">
      <c r="A516" s="11" t="s">
        <v>257</v>
      </c>
      <c r="B516" s="11"/>
      <c r="C516" s="11" t="n">
        <f aca="false">AL516&lt;0.5</f>
        <v>0</v>
      </c>
      <c r="D516" s="12" t="n">
        <f aca="false">COUNTIFS(S:S,S516,C:C,1)&gt;0</f>
        <v>0</v>
      </c>
      <c r="E516" s="12" t="n">
        <f aca="false">IFERROR(INDEX(LOHHLA!H:H,MATCH($S516,LOHHLA!$B:$B,0)),"na")</f>
        <v>1</v>
      </c>
      <c r="F516" s="12" t="n">
        <f aca="false">AND(D516&lt;&gt;E516,E516&lt;&gt;"na")</f>
        <v>1</v>
      </c>
      <c r="G516" s="12" t="s">
        <v>145</v>
      </c>
      <c r="H516" s="12" t="s">
        <v>258</v>
      </c>
      <c r="I516" s="13" t="str">
        <f aca="false">IFERROR(INDEX(LOHHLA!E:E,MATCH($S516,LOHHLA!$B:$B,0)),"na")</f>
        <v>          (0.12)</v>
      </c>
      <c r="J516" s="13" t="str">
        <f aca="false">IFERROR(INDEX(LOHHLA!F:F,MATCH($S516,LOHHLA!$B:$B,0)),"na")</f>
        <v>            1.26</v>
      </c>
      <c r="K516" s="14" t="n">
        <f aca="false">INDEX(HMFPurity!B:B,MATCH(A516,HMFPurity!A:A,0))</f>
        <v>0.21</v>
      </c>
      <c r="L516" s="15" t="n">
        <f aca="false">INDEX(HMFPurity!F:F,MATCH(A516,HMFPurity!A:A,0))</f>
        <v>3.9008</v>
      </c>
      <c r="M516" s="15" t="n">
        <f aca="false">IFERROR(INDEX(LOHHLA!I:I,MATCH($S516,LOHHLA!$B:$B,0)),"na")</f>
        <v>2.813698678</v>
      </c>
      <c r="N516" s="14" t="n">
        <f aca="false">IFERROR(INDEX(LOHHLA!J:J,MATCH($S516,LOHHLA!$B:$B,0)),"na")</f>
        <v>0.14</v>
      </c>
      <c r="O516" s="16" t="n">
        <f aca="false">COUNTIFS(A:A,A516,W:W,0)</f>
        <v>0</v>
      </c>
      <c r="P516" s="16" t="str">
        <f aca="false">INDEX(LilacQC!D:D,MATCH(A516,LilacQC!C:C,0))</f>
        <v>PASS</v>
      </c>
      <c r="Q516" s="16"/>
      <c r="R516" s="16"/>
      <c r="S516" s="17" t="str">
        <f aca="false">A516&amp;MID(X516,1,1)</f>
        <v>CRUK0086_SU_T1-R1C</v>
      </c>
      <c r="T516" s="17" t="str">
        <f aca="false">IFERROR(IF(RIGHT(X516,1)="1",INDEX(LOHHLA!C:C,MATCH(S516,LOHHLA!B:B,0)),INDEX(LOHHLA!D:D,MATCH(S516,LOHHLA!B:B,0))),"HOM")</f>
        <v>hla_c_03_04_01_01</v>
      </c>
      <c r="U516" s="17" t="str">
        <f aca="false">IF(T516="HOM","HOM",UPPER(MID(T516,5,1))&amp;"*"&amp;MID(T516,7,2)&amp;":"&amp;MID(T516,10,2))</f>
        <v>C*03:04</v>
      </c>
      <c r="V516" s="17" t="s">
        <v>93</v>
      </c>
      <c r="W516" s="17" t="n">
        <f aca="false">U516=V516</f>
        <v>1</v>
      </c>
      <c r="X516" s="16" t="s">
        <v>52</v>
      </c>
      <c r="Y516" s="11" t="s">
        <v>93</v>
      </c>
      <c r="Z516" s="11" t="n">
        <v>1502</v>
      </c>
      <c r="AA516" s="11" t="n">
        <v>582</v>
      </c>
      <c r="AB516" s="11" t="n">
        <v>920</v>
      </c>
      <c r="AC516" s="11" t="n">
        <v>0</v>
      </c>
      <c r="AD516" s="11" t="n">
        <v>2011</v>
      </c>
      <c r="AE516" s="11" t="n">
        <v>723</v>
      </c>
      <c r="AF516" s="11" t="n">
        <v>1288</v>
      </c>
      <c r="AG516" s="11" t="n">
        <v>0</v>
      </c>
      <c r="AH516" s="11" t="n">
        <v>0</v>
      </c>
      <c r="AI516" s="11" t="n">
        <v>0</v>
      </c>
      <c r="AJ516" s="11" t="n">
        <v>0</v>
      </c>
      <c r="AK516" s="11" t="n">
        <v>0</v>
      </c>
      <c r="AL516" s="15" t="n">
        <v>0.75</v>
      </c>
      <c r="AM516" s="11" t="n">
        <v>0</v>
      </c>
      <c r="AN516" s="11" t="n">
        <v>0</v>
      </c>
      <c r="AO516" s="11" t="n">
        <v>0</v>
      </c>
      <c r="AP516" s="11" t="n">
        <v>0</v>
      </c>
      <c r="AQ516" s="11" t="n">
        <v>0</v>
      </c>
    </row>
    <row r="517" customFormat="false" ht="16" hidden="false" customHeight="false" outlineLevel="0" collapsed="false">
      <c r="A517" s="11" t="s">
        <v>257</v>
      </c>
      <c r="B517" s="11"/>
      <c r="C517" s="11" t="n">
        <f aca="false">AL517&lt;0.5</f>
        <v>0</v>
      </c>
      <c r="D517" s="12" t="n">
        <f aca="false">COUNTIFS(S:S,S517,C:C,1)&gt;0</f>
        <v>0</v>
      </c>
      <c r="E517" s="12" t="n">
        <f aca="false">IFERROR(INDEX(LOHHLA!H:H,MATCH($S517,LOHHLA!$B:$B,0)),"na")</f>
        <v>1</v>
      </c>
      <c r="F517" s="12" t="n">
        <f aca="false">AND(D517&lt;&gt;E517,E517&lt;&gt;"na")</f>
        <v>1</v>
      </c>
      <c r="G517" s="12" t="s">
        <v>145</v>
      </c>
      <c r="H517" s="12" t="s">
        <v>258</v>
      </c>
      <c r="I517" s="13" t="str">
        <f aca="false">IFERROR(INDEX(LOHHLA!E:E,MATCH($S517,LOHHLA!$B:$B,0)),"na")</f>
        <v>          (0.12)</v>
      </c>
      <c r="J517" s="13" t="str">
        <f aca="false">IFERROR(INDEX(LOHHLA!F:F,MATCH($S517,LOHHLA!$B:$B,0)),"na")</f>
        <v>            1.26</v>
      </c>
      <c r="K517" s="14" t="n">
        <f aca="false">INDEX(HMFPurity!B:B,MATCH(A517,HMFPurity!A:A,0))</f>
        <v>0.21</v>
      </c>
      <c r="L517" s="15" t="n">
        <f aca="false">INDEX(HMFPurity!F:F,MATCH(A517,HMFPurity!A:A,0))</f>
        <v>3.9008</v>
      </c>
      <c r="M517" s="15" t="n">
        <f aca="false">IFERROR(INDEX(LOHHLA!I:I,MATCH($S517,LOHHLA!$B:$B,0)),"na")</f>
        <v>2.813698678</v>
      </c>
      <c r="N517" s="14" t="n">
        <f aca="false">IFERROR(INDEX(LOHHLA!J:J,MATCH($S517,LOHHLA!$B:$B,0)),"na")</f>
        <v>0.14</v>
      </c>
      <c r="O517" s="16" t="n">
        <f aca="false">COUNTIFS(A:A,A517,W:W,0)</f>
        <v>0</v>
      </c>
      <c r="P517" s="16" t="str">
        <f aca="false">INDEX(LilacQC!D:D,MATCH(A517,LilacQC!C:C,0))</f>
        <v>PASS</v>
      </c>
      <c r="Q517" s="16"/>
      <c r="R517" s="16"/>
      <c r="S517" s="17" t="str">
        <f aca="false">A517&amp;MID(X517,1,1)</f>
        <v>CRUK0086_SU_T1-R1C</v>
      </c>
      <c r="T517" s="17" t="str">
        <f aca="false">IFERROR(IF(RIGHT(X517,1)="1",INDEX(LOHHLA!C:C,MATCH(S517,LOHHLA!B:B,0)),INDEX(LOHHLA!D:D,MATCH(S517,LOHHLA!B:B,0))),"HOM")</f>
        <v>hla_c_12_03_01_01</v>
      </c>
      <c r="U517" s="17" t="str">
        <f aca="false">IF(T517="HOM","HOM",UPPER(MID(T517,5,1))&amp;"*"&amp;MID(T517,7,2)&amp;":"&amp;MID(T517,10,2))</f>
        <v>C*12:03</v>
      </c>
      <c r="V517" s="17" t="s">
        <v>123</v>
      </c>
      <c r="W517" s="17" t="n">
        <f aca="false">U517=V517</f>
        <v>1</v>
      </c>
      <c r="X517" s="16" t="s">
        <v>54</v>
      </c>
      <c r="Y517" s="11" t="s">
        <v>123</v>
      </c>
      <c r="Z517" s="11" t="n">
        <v>1543</v>
      </c>
      <c r="AA517" s="11" t="n">
        <v>577</v>
      </c>
      <c r="AB517" s="11" t="n">
        <v>966</v>
      </c>
      <c r="AC517" s="11" t="n">
        <v>0</v>
      </c>
      <c r="AD517" s="11" t="n">
        <v>2369</v>
      </c>
      <c r="AE517" s="11" t="n">
        <v>1008</v>
      </c>
      <c r="AF517" s="11" t="n">
        <v>1361</v>
      </c>
      <c r="AG517" s="11" t="n">
        <v>0</v>
      </c>
      <c r="AH517" s="11" t="n">
        <v>0</v>
      </c>
      <c r="AI517" s="11" t="n">
        <v>0</v>
      </c>
      <c r="AJ517" s="11" t="n">
        <v>0</v>
      </c>
      <c r="AK517" s="11" t="n">
        <v>0</v>
      </c>
      <c r="AL517" s="15" t="n">
        <v>2.8</v>
      </c>
      <c r="AM517" s="11" t="n">
        <v>0</v>
      </c>
      <c r="AN517" s="11" t="n">
        <v>0</v>
      </c>
      <c r="AO517" s="11" t="n">
        <v>0</v>
      </c>
      <c r="AP517" s="11" t="n">
        <v>0</v>
      </c>
      <c r="AQ517" s="11" t="n">
        <v>0</v>
      </c>
    </row>
    <row r="518" customFormat="false" ht="16" hidden="false" customHeight="false" outlineLevel="0" collapsed="false">
      <c r="A518" s="11" t="s">
        <v>259</v>
      </c>
      <c r="B518" s="11"/>
      <c r="C518" s="11" t="n">
        <f aca="false">AL518&lt;0.5</f>
        <v>0</v>
      </c>
      <c r="D518" s="12" t="n">
        <f aca="false">COUNTIFS(S:S,S518,C:C,1)&gt;0</f>
        <v>0</v>
      </c>
      <c r="E518" s="12" t="str">
        <f aca="false">IFERROR(INDEX(LOHHLA!H:H,MATCH($S518,LOHHLA!$B:$B,0)),"na")</f>
        <v>na</v>
      </c>
      <c r="F518" s="12" t="n">
        <f aca="false">AND(D518&lt;&gt;E518,E518&lt;&gt;"na")</f>
        <v>0</v>
      </c>
      <c r="G518" s="12"/>
      <c r="H518" s="12"/>
      <c r="I518" s="13" t="str">
        <f aca="false">IFERROR(INDEX(LOHHLA!E:E,MATCH($S518,LOHHLA!$B:$B,0)),"na")</f>
        <v>na</v>
      </c>
      <c r="J518" s="13" t="str">
        <f aca="false">IFERROR(INDEX(LOHHLA!F:F,MATCH($S518,LOHHLA!$B:$B,0)),"na")</f>
        <v>na</v>
      </c>
      <c r="K518" s="14" t="n">
        <f aca="false">INDEX(HMFPurity!B:B,MATCH(A518,HMFPurity!A:A,0))</f>
        <v>0.89</v>
      </c>
      <c r="L518" s="15" t="n">
        <f aca="false">INDEX(HMFPurity!F:F,MATCH(A518,HMFPurity!A:A,0))</f>
        <v>1.8808</v>
      </c>
      <c r="M518" s="15" t="str">
        <f aca="false">IFERROR(INDEX(LOHHLA!I:I,MATCH($S518,LOHHLA!$B:$B,0)),"na")</f>
        <v>na</v>
      </c>
      <c r="N518" s="14" t="str">
        <f aca="false">IFERROR(INDEX(LOHHLA!J:J,MATCH($S518,LOHHLA!$B:$B,0)),"na")</f>
        <v>na</v>
      </c>
      <c r="O518" s="16" t="n">
        <f aca="false">COUNTIFS(A:A,A518,W:W,0)</f>
        <v>2</v>
      </c>
      <c r="P518" s="16" t="str">
        <f aca="false">INDEX(LilacQC!D:D,MATCH(A518,LilacQC!C:C,0))</f>
        <v>WARN_UNMATCHED_HAPLOTYPE</v>
      </c>
      <c r="Q518" s="16" t="s">
        <v>71</v>
      </c>
      <c r="R518" s="16" t="s">
        <v>175</v>
      </c>
      <c r="S518" s="17" t="str">
        <f aca="false">A518&amp;MID(X518,1,1)</f>
        <v>CRUK0087_SU_T1-R1A</v>
      </c>
      <c r="T518" s="17" t="str">
        <f aca="false">IFERROR(IF(RIGHT(X518,1)="1",INDEX(LOHHLA!C:C,MATCH(S518,LOHHLA!B:B,0)),INDEX(LOHHLA!D:D,MATCH(S518,LOHHLA!B:B,0))),"HOM")</f>
        <v>HOM</v>
      </c>
      <c r="U518" s="17" t="str">
        <f aca="false">IF(T518="HOM","HOM",UPPER(MID(T518,5,1))&amp;"*"&amp;MID(T518,7,2)&amp;":"&amp;MID(T518,10,2))</f>
        <v>HOM</v>
      </c>
      <c r="V518" s="17" t="s">
        <v>56</v>
      </c>
      <c r="W518" s="17" t="n">
        <f aca="false">U518=V518</f>
        <v>0</v>
      </c>
      <c r="X518" s="16" t="s">
        <v>45</v>
      </c>
      <c r="Y518" s="11" t="s">
        <v>56</v>
      </c>
      <c r="Z518" s="11" t="n">
        <v>3556</v>
      </c>
      <c r="AA518" s="11" t="n">
        <v>2482</v>
      </c>
      <c r="AB518" s="11" t="n">
        <v>1074</v>
      </c>
      <c r="AC518" s="11" t="n">
        <v>0</v>
      </c>
      <c r="AD518" s="11" t="n">
        <v>2334</v>
      </c>
      <c r="AE518" s="11" t="n">
        <v>1581</v>
      </c>
      <c r="AF518" s="11" t="n">
        <v>753</v>
      </c>
      <c r="AG518" s="11" t="n">
        <v>0</v>
      </c>
      <c r="AH518" s="11" t="n">
        <v>0</v>
      </c>
      <c r="AI518" s="11" t="n">
        <v>0</v>
      </c>
      <c r="AJ518" s="11" t="n">
        <v>0</v>
      </c>
      <c r="AK518" s="11" t="n">
        <v>0</v>
      </c>
      <c r="AL518" s="15" t="n">
        <v>0.86</v>
      </c>
      <c r="AM518" s="11" t="n">
        <v>0</v>
      </c>
      <c r="AN518" s="11" t="n">
        <v>0</v>
      </c>
      <c r="AO518" s="11" t="n">
        <v>0</v>
      </c>
      <c r="AP518" s="11" t="n">
        <v>0</v>
      </c>
      <c r="AQ518" s="11" t="n">
        <v>0</v>
      </c>
    </row>
    <row r="519" customFormat="false" ht="16" hidden="false" customHeight="false" outlineLevel="0" collapsed="false">
      <c r="A519" s="11" t="s">
        <v>259</v>
      </c>
      <c r="B519" s="11"/>
      <c r="C519" s="11" t="n">
        <f aca="false">AL519&lt;0.5</f>
        <v>0</v>
      </c>
      <c r="D519" s="12" t="n">
        <f aca="false">COUNTIFS(S:S,S519,C:C,1)&gt;0</f>
        <v>0</v>
      </c>
      <c r="E519" s="12" t="str">
        <f aca="false">IFERROR(INDEX(LOHHLA!H:H,MATCH($S519,LOHHLA!$B:$B,0)),"na")</f>
        <v>na</v>
      </c>
      <c r="F519" s="12" t="n">
        <f aca="false">AND(D519&lt;&gt;E519,E519&lt;&gt;"na")</f>
        <v>0</v>
      </c>
      <c r="G519" s="12"/>
      <c r="H519" s="12"/>
      <c r="I519" s="13" t="str">
        <f aca="false">IFERROR(INDEX(LOHHLA!E:E,MATCH($S519,LOHHLA!$B:$B,0)),"na")</f>
        <v>na</v>
      </c>
      <c r="J519" s="13" t="str">
        <f aca="false">IFERROR(INDEX(LOHHLA!F:F,MATCH($S519,LOHHLA!$B:$B,0)),"na")</f>
        <v>na</v>
      </c>
      <c r="K519" s="14" t="n">
        <f aca="false">INDEX(HMFPurity!B:B,MATCH(A519,HMFPurity!A:A,0))</f>
        <v>0.89</v>
      </c>
      <c r="L519" s="15" t="n">
        <f aca="false">INDEX(HMFPurity!F:F,MATCH(A519,HMFPurity!A:A,0))</f>
        <v>1.8808</v>
      </c>
      <c r="M519" s="15" t="str">
        <f aca="false">IFERROR(INDEX(LOHHLA!I:I,MATCH($S519,LOHHLA!$B:$B,0)),"na")</f>
        <v>na</v>
      </c>
      <c r="N519" s="14" t="str">
        <f aca="false">IFERROR(INDEX(LOHHLA!J:J,MATCH($S519,LOHHLA!$B:$B,0)),"na")</f>
        <v>na</v>
      </c>
      <c r="O519" s="16" t="n">
        <f aca="false">COUNTIFS(A:A,A519,W:W,0)</f>
        <v>2</v>
      </c>
      <c r="P519" s="16" t="str">
        <f aca="false">INDEX(LilacQC!D:D,MATCH(A519,LilacQC!C:C,0))</f>
        <v>WARN_UNMATCHED_HAPLOTYPE</v>
      </c>
      <c r="Q519" s="16" t="s">
        <v>71</v>
      </c>
      <c r="R519" s="16" t="s">
        <v>175</v>
      </c>
      <c r="S519" s="17" t="str">
        <f aca="false">A519&amp;MID(X519,1,1)</f>
        <v>CRUK0087_SU_T1-R1A</v>
      </c>
      <c r="T519" s="17" t="str">
        <f aca="false">IFERROR(IF(RIGHT(X519,1)="1",INDEX(LOHHLA!C:C,MATCH(S519,LOHHLA!B:B,0)),INDEX(LOHHLA!D:D,MATCH(S519,LOHHLA!B:B,0))),"HOM")</f>
        <v>HOM</v>
      </c>
      <c r="U519" s="17" t="str">
        <f aca="false">IF(T519="HOM","HOM",UPPER(MID(T519,5,1))&amp;"*"&amp;MID(T519,7,2)&amp;":"&amp;MID(T519,10,2))</f>
        <v>HOM</v>
      </c>
      <c r="V519" s="17" t="s">
        <v>86</v>
      </c>
      <c r="W519" s="17" t="n">
        <f aca="false">U519=V519</f>
        <v>0</v>
      </c>
      <c r="X519" s="16" t="s">
        <v>47</v>
      </c>
      <c r="Y519" s="11" t="s">
        <v>86</v>
      </c>
      <c r="Z519" s="11" t="n">
        <v>1425</v>
      </c>
      <c r="AA519" s="11" t="n">
        <v>331</v>
      </c>
      <c r="AB519" s="11" t="n">
        <v>1094</v>
      </c>
      <c r="AC519" s="11" t="n">
        <v>0</v>
      </c>
      <c r="AD519" s="11" t="n">
        <v>993</v>
      </c>
      <c r="AE519" s="11" t="n">
        <v>236</v>
      </c>
      <c r="AF519" s="11" t="n">
        <v>757</v>
      </c>
      <c r="AG519" s="11" t="n">
        <v>0</v>
      </c>
      <c r="AH519" s="11" t="n">
        <v>0</v>
      </c>
      <c r="AI519" s="11" t="n">
        <v>0</v>
      </c>
      <c r="AJ519" s="11" t="n">
        <v>0</v>
      </c>
      <c r="AK519" s="11" t="n">
        <v>0</v>
      </c>
      <c r="AL519" s="15" t="n">
        <v>1.16</v>
      </c>
      <c r="AM519" s="11" t="n">
        <v>0</v>
      </c>
      <c r="AN519" s="11" t="n">
        <v>0</v>
      </c>
      <c r="AO519" s="11" t="n">
        <v>0</v>
      </c>
      <c r="AP519" s="11" t="n">
        <v>0</v>
      </c>
      <c r="AQ519" s="11" t="n">
        <v>0</v>
      </c>
    </row>
    <row r="520" customFormat="false" ht="16" hidden="false" customHeight="false" outlineLevel="0" collapsed="false">
      <c r="A520" s="11" t="s">
        <v>259</v>
      </c>
      <c r="B520" s="11"/>
      <c r="C520" s="11" t="n">
        <f aca="false">AL520&lt;0.5</f>
        <v>0</v>
      </c>
      <c r="D520" s="12" t="n">
        <f aca="false">COUNTIFS(S:S,S520,C:C,1)&gt;0</f>
        <v>0</v>
      </c>
      <c r="E520" s="12" t="n">
        <f aca="false">IFERROR(INDEX(LOHHLA!H:H,MATCH($S520,LOHHLA!$B:$B,0)),"na")</f>
        <v>0</v>
      </c>
      <c r="F520" s="12" t="n">
        <f aca="false">AND(D520&lt;&gt;E520,E520&lt;&gt;"na")</f>
        <v>0</v>
      </c>
      <c r="G520" s="12"/>
      <c r="H520" s="12"/>
      <c r="I520" s="13" t="str">
        <f aca="false">IFERROR(INDEX(LOHHLA!E:E,MATCH($S520,LOHHLA!$B:$B,0)),"na")</f>
        <v>            1.50</v>
      </c>
      <c r="J520" s="13" t="str">
        <f aca="false">IFERROR(INDEX(LOHHLA!F:F,MATCH($S520,LOHHLA!$B:$B,0)),"na")</f>
        <v>            0.41</v>
      </c>
      <c r="K520" s="14" t="n">
        <f aca="false">INDEX(HMFPurity!B:B,MATCH(A520,HMFPurity!A:A,0))</f>
        <v>0.89</v>
      </c>
      <c r="L520" s="15" t="n">
        <f aca="false">INDEX(HMFPurity!F:F,MATCH(A520,HMFPurity!A:A,0))</f>
        <v>1.8808</v>
      </c>
      <c r="M520" s="15" t="n">
        <f aca="false">IFERROR(INDEX(LOHHLA!I:I,MATCH($S520,LOHHLA!$B:$B,0)),"na")</f>
        <v>2.943012431</v>
      </c>
      <c r="N520" s="14" t="n">
        <f aca="false">IFERROR(INDEX(LOHHLA!J:J,MATCH($S520,LOHHLA!$B:$B,0)),"na")</f>
        <v>0.22</v>
      </c>
      <c r="O520" s="16" t="n">
        <f aca="false">COUNTIFS(A:A,A520,W:W,0)</f>
        <v>2</v>
      </c>
      <c r="P520" s="16" t="str">
        <f aca="false">INDEX(LilacQC!D:D,MATCH(A520,LilacQC!C:C,0))</f>
        <v>WARN_UNMATCHED_HAPLOTYPE</v>
      </c>
      <c r="Q520" s="16"/>
      <c r="R520" s="16"/>
      <c r="S520" s="17" t="str">
        <f aca="false">A520&amp;MID(X520,1,1)</f>
        <v>CRUK0087_SU_T1-R1B</v>
      </c>
      <c r="T520" s="17" t="str">
        <f aca="false">IFERROR(IF(RIGHT(X520,1)="1",INDEX(LOHHLA!C:C,MATCH(S520,LOHHLA!B:B,0)),INDEX(LOHHLA!D:D,MATCH(S520,LOHHLA!B:B,0))),"HOM")</f>
        <v>hla_b_15_01_01_01</v>
      </c>
      <c r="U520" s="17" t="str">
        <f aca="false">IF(T520="HOM","HOM",UPPER(MID(T520,5,1))&amp;"*"&amp;MID(T520,7,2)&amp;":"&amp;MID(T520,10,2))</f>
        <v>B*15:01</v>
      </c>
      <c r="V520" s="17" t="s">
        <v>111</v>
      </c>
      <c r="W520" s="17" t="n">
        <f aca="false">U520=V520</f>
        <v>1</v>
      </c>
      <c r="X520" s="16" t="s">
        <v>49</v>
      </c>
      <c r="Y520" s="11" t="s">
        <v>111</v>
      </c>
      <c r="Z520" s="11" t="n">
        <v>2576</v>
      </c>
      <c r="AA520" s="11" t="n">
        <v>1802</v>
      </c>
      <c r="AB520" s="11" t="n">
        <v>774</v>
      </c>
      <c r="AC520" s="11" t="n">
        <v>0</v>
      </c>
      <c r="AD520" s="11" t="n">
        <v>1703</v>
      </c>
      <c r="AE520" s="11" t="n">
        <v>1211</v>
      </c>
      <c r="AF520" s="11" t="n">
        <v>492</v>
      </c>
      <c r="AG520" s="11" t="n">
        <v>0</v>
      </c>
      <c r="AH520" s="11" t="n">
        <v>0</v>
      </c>
      <c r="AI520" s="11" t="n">
        <v>0</v>
      </c>
      <c r="AJ520" s="11" t="n">
        <v>0</v>
      </c>
      <c r="AK520" s="11" t="n">
        <v>0</v>
      </c>
      <c r="AL520" s="15" t="n">
        <v>1.16</v>
      </c>
      <c r="AM520" s="11" t="n">
        <v>0</v>
      </c>
      <c r="AN520" s="11" t="n">
        <v>0</v>
      </c>
      <c r="AO520" s="11" t="n">
        <v>0</v>
      </c>
      <c r="AP520" s="11" t="n">
        <v>0</v>
      </c>
      <c r="AQ520" s="11" t="n">
        <v>0</v>
      </c>
    </row>
    <row r="521" customFormat="false" ht="16" hidden="false" customHeight="false" outlineLevel="0" collapsed="false">
      <c r="A521" s="11" t="s">
        <v>259</v>
      </c>
      <c r="B521" s="11"/>
      <c r="C521" s="11" t="n">
        <f aca="false">AL521&lt;0.5</f>
        <v>0</v>
      </c>
      <c r="D521" s="12" t="n">
        <f aca="false">COUNTIFS(S:S,S521,C:C,1)&gt;0</f>
        <v>0</v>
      </c>
      <c r="E521" s="12" t="n">
        <f aca="false">IFERROR(INDEX(LOHHLA!H:H,MATCH($S521,LOHHLA!$B:$B,0)),"na")</f>
        <v>0</v>
      </c>
      <c r="F521" s="12" t="n">
        <f aca="false">AND(D521&lt;&gt;E521,E521&lt;&gt;"na")</f>
        <v>0</v>
      </c>
      <c r="G521" s="12"/>
      <c r="H521" s="12"/>
      <c r="I521" s="13" t="str">
        <f aca="false">IFERROR(INDEX(LOHHLA!E:E,MATCH($S521,LOHHLA!$B:$B,0)),"na")</f>
        <v>            1.50</v>
      </c>
      <c r="J521" s="13" t="str">
        <f aca="false">IFERROR(INDEX(LOHHLA!F:F,MATCH($S521,LOHHLA!$B:$B,0)),"na")</f>
        <v>            0.41</v>
      </c>
      <c r="K521" s="14" t="n">
        <f aca="false">INDEX(HMFPurity!B:B,MATCH(A521,HMFPurity!A:A,0))</f>
        <v>0.89</v>
      </c>
      <c r="L521" s="15" t="n">
        <f aca="false">INDEX(HMFPurity!F:F,MATCH(A521,HMFPurity!A:A,0))</f>
        <v>1.8808</v>
      </c>
      <c r="M521" s="15" t="n">
        <f aca="false">IFERROR(INDEX(LOHHLA!I:I,MATCH($S521,LOHHLA!$B:$B,0)),"na")</f>
        <v>2.943012431</v>
      </c>
      <c r="N521" s="14" t="n">
        <f aca="false">IFERROR(INDEX(LOHHLA!J:J,MATCH($S521,LOHHLA!$B:$B,0)),"na")</f>
        <v>0.22</v>
      </c>
      <c r="O521" s="16" t="n">
        <f aca="false">COUNTIFS(A:A,A521,W:W,0)</f>
        <v>2</v>
      </c>
      <c r="P521" s="16" t="str">
        <f aca="false">INDEX(LilacQC!D:D,MATCH(A521,LilacQC!C:C,0))</f>
        <v>WARN_UNMATCHED_HAPLOTYPE</v>
      </c>
      <c r="Q521" s="16"/>
      <c r="R521" s="16"/>
      <c r="S521" s="17" t="str">
        <f aca="false">A521&amp;MID(X521,1,1)</f>
        <v>CRUK0087_SU_T1-R1B</v>
      </c>
      <c r="T521" s="17" t="str">
        <f aca="false">IFERROR(IF(RIGHT(X521,1)="1",INDEX(LOHHLA!C:C,MATCH(S521,LOHHLA!B:B,0)),INDEX(LOHHLA!D:D,MATCH(S521,LOHHLA!B:B,0))),"HOM")</f>
        <v>hla_b_44_02_01_01</v>
      </c>
      <c r="U521" s="17" t="str">
        <f aca="false">IF(T521="HOM","HOM",UPPER(MID(T521,5,1))&amp;"*"&amp;MID(T521,7,2)&amp;":"&amp;MID(T521,10,2))</f>
        <v>B*44:02</v>
      </c>
      <c r="V521" s="17" t="s">
        <v>92</v>
      </c>
      <c r="W521" s="17" t="n">
        <f aca="false">U521=V521</f>
        <v>1</v>
      </c>
      <c r="X521" s="16" t="s">
        <v>51</v>
      </c>
      <c r="Y521" s="11" t="s">
        <v>92</v>
      </c>
      <c r="Z521" s="11" t="n">
        <v>2452</v>
      </c>
      <c r="AA521" s="11" t="n">
        <v>1742</v>
      </c>
      <c r="AB521" s="11" t="n">
        <v>710</v>
      </c>
      <c r="AC521" s="11" t="n">
        <v>0</v>
      </c>
      <c r="AD521" s="11" t="n">
        <v>1485</v>
      </c>
      <c r="AE521" s="11" t="n">
        <v>1036</v>
      </c>
      <c r="AF521" s="11" t="n">
        <v>449</v>
      </c>
      <c r="AG521" s="11" t="n">
        <v>0</v>
      </c>
      <c r="AH521" s="11" t="n">
        <v>0</v>
      </c>
      <c r="AI521" s="11" t="n">
        <v>0</v>
      </c>
      <c r="AJ521" s="11" t="n">
        <v>0</v>
      </c>
      <c r="AK521" s="11" t="n">
        <v>0</v>
      </c>
      <c r="AL521" s="15" t="n">
        <v>0.86</v>
      </c>
      <c r="AM521" s="11" t="n">
        <v>0</v>
      </c>
      <c r="AN521" s="11" t="n">
        <v>0</v>
      </c>
      <c r="AO521" s="11" t="n">
        <v>0</v>
      </c>
      <c r="AP521" s="11" t="n">
        <v>0</v>
      </c>
      <c r="AQ521" s="11" t="n">
        <v>0</v>
      </c>
    </row>
    <row r="522" customFormat="false" ht="16" hidden="false" customHeight="false" outlineLevel="0" collapsed="false">
      <c r="A522" s="11" t="s">
        <v>259</v>
      </c>
      <c r="B522" s="11"/>
      <c r="C522" s="11" t="n">
        <f aca="false">AL522&lt;0.5</f>
        <v>0</v>
      </c>
      <c r="D522" s="12" t="n">
        <f aca="false">COUNTIFS(S:S,S522,C:C,1)&gt;0</f>
        <v>0</v>
      </c>
      <c r="E522" s="12" t="n">
        <f aca="false">IFERROR(INDEX(LOHHLA!H:H,MATCH($S522,LOHHLA!$B:$B,0)),"na")</f>
        <v>0</v>
      </c>
      <c r="F522" s="12" t="n">
        <f aca="false">AND(D522&lt;&gt;E522,E522&lt;&gt;"na")</f>
        <v>0</v>
      </c>
      <c r="G522" s="12"/>
      <c r="H522" s="12"/>
      <c r="I522" s="13" t="str">
        <f aca="false">IFERROR(INDEX(LOHHLA!E:E,MATCH($S522,LOHHLA!$B:$B,0)),"na")</f>
        <v>            1.29</v>
      </c>
      <c r="J522" s="13" t="str">
        <f aca="false">IFERROR(INDEX(LOHHLA!F:F,MATCH($S522,LOHHLA!$B:$B,0)),"na")</f>
        <v>            0.80</v>
      </c>
      <c r="K522" s="14" t="n">
        <f aca="false">INDEX(HMFPurity!B:B,MATCH(A522,HMFPurity!A:A,0))</f>
        <v>0.89</v>
      </c>
      <c r="L522" s="15" t="n">
        <f aca="false">INDEX(HMFPurity!F:F,MATCH(A522,HMFPurity!A:A,0))</f>
        <v>1.8808</v>
      </c>
      <c r="M522" s="15" t="n">
        <f aca="false">IFERROR(INDEX(LOHHLA!I:I,MATCH($S522,LOHHLA!$B:$B,0)),"na")</f>
        <v>2.943012431</v>
      </c>
      <c r="N522" s="14" t="n">
        <f aca="false">IFERROR(INDEX(LOHHLA!J:J,MATCH($S522,LOHHLA!$B:$B,0)),"na")</f>
        <v>0.22</v>
      </c>
      <c r="O522" s="16" t="n">
        <f aca="false">COUNTIFS(A:A,A522,W:W,0)</f>
        <v>2</v>
      </c>
      <c r="P522" s="16" t="str">
        <f aca="false">INDEX(LilacQC!D:D,MATCH(A522,LilacQC!C:C,0))</f>
        <v>WARN_UNMATCHED_HAPLOTYPE</v>
      </c>
      <c r="Q522" s="16"/>
      <c r="R522" s="16"/>
      <c r="S522" s="17" t="str">
        <f aca="false">A522&amp;MID(X522,1,1)</f>
        <v>CRUK0087_SU_T1-R1C</v>
      </c>
      <c r="T522" s="17" t="str">
        <f aca="false">IFERROR(IF(RIGHT(X522,1)="1",INDEX(LOHHLA!C:C,MATCH(S522,LOHHLA!B:B,0)),INDEX(LOHHLA!D:D,MATCH(S522,LOHHLA!B:B,0))),"HOM")</f>
        <v>hla_c_03_04_01_01</v>
      </c>
      <c r="U522" s="17" t="str">
        <f aca="false">IF(T522="HOM","HOM",UPPER(MID(T522,5,1))&amp;"*"&amp;MID(T522,7,2)&amp;":"&amp;MID(T522,10,2))</f>
        <v>C*03:04</v>
      </c>
      <c r="V522" s="17" t="s">
        <v>93</v>
      </c>
      <c r="W522" s="17" t="n">
        <f aca="false">U522=V522</f>
        <v>1</v>
      </c>
      <c r="X522" s="16" t="s">
        <v>52</v>
      </c>
      <c r="Y522" s="11" t="s">
        <v>93</v>
      </c>
      <c r="Z522" s="11" t="n">
        <v>2277</v>
      </c>
      <c r="AA522" s="11" t="n">
        <v>937</v>
      </c>
      <c r="AB522" s="11" t="n">
        <v>1340</v>
      </c>
      <c r="AC522" s="11" t="n">
        <v>0</v>
      </c>
      <c r="AD522" s="11" t="n">
        <v>1503</v>
      </c>
      <c r="AE522" s="11" t="n">
        <v>676</v>
      </c>
      <c r="AF522" s="11" t="n">
        <v>827</v>
      </c>
      <c r="AG522" s="11" t="n">
        <v>0</v>
      </c>
      <c r="AH522" s="11" t="n">
        <v>0</v>
      </c>
      <c r="AI522" s="11" t="n">
        <v>0</v>
      </c>
      <c r="AJ522" s="11" t="n">
        <v>0</v>
      </c>
      <c r="AK522" s="11" t="n">
        <v>0</v>
      </c>
      <c r="AL522" s="15" t="n">
        <v>1.16</v>
      </c>
      <c r="AM522" s="11" t="n">
        <v>0</v>
      </c>
      <c r="AN522" s="11" t="n">
        <v>0</v>
      </c>
      <c r="AO522" s="11" t="n">
        <v>0</v>
      </c>
      <c r="AP522" s="11" t="n">
        <v>0</v>
      </c>
      <c r="AQ522" s="11" t="n">
        <v>0</v>
      </c>
    </row>
    <row r="523" customFormat="false" ht="16" hidden="false" customHeight="false" outlineLevel="0" collapsed="false">
      <c r="A523" s="11" t="s">
        <v>259</v>
      </c>
      <c r="B523" s="11"/>
      <c r="C523" s="11" t="n">
        <f aca="false">AL523&lt;0.5</f>
        <v>0</v>
      </c>
      <c r="D523" s="12" t="n">
        <f aca="false">COUNTIFS(S:S,S523,C:C,1)&gt;0</f>
        <v>0</v>
      </c>
      <c r="E523" s="12" t="n">
        <f aca="false">IFERROR(INDEX(LOHHLA!H:H,MATCH($S523,LOHHLA!$B:$B,0)),"na")</f>
        <v>0</v>
      </c>
      <c r="F523" s="12" t="n">
        <f aca="false">AND(D523&lt;&gt;E523,E523&lt;&gt;"na")</f>
        <v>0</v>
      </c>
      <c r="G523" s="12"/>
      <c r="H523" s="12"/>
      <c r="I523" s="13" t="str">
        <f aca="false">IFERROR(INDEX(LOHHLA!E:E,MATCH($S523,LOHHLA!$B:$B,0)),"na")</f>
        <v>            1.29</v>
      </c>
      <c r="J523" s="13" t="str">
        <f aca="false">IFERROR(INDEX(LOHHLA!F:F,MATCH($S523,LOHHLA!$B:$B,0)),"na")</f>
        <v>            0.80</v>
      </c>
      <c r="K523" s="14" t="n">
        <f aca="false">INDEX(HMFPurity!B:B,MATCH(A523,HMFPurity!A:A,0))</f>
        <v>0.89</v>
      </c>
      <c r="L523" s="15" t="n">
        <f aca="false">INDEX(HMFPurity!F:F,MATCH(A523,HMFPurity!A:A,0))</f>
        <v>1.8808</v>
      </c>
      <c r="M523" s="15" t="n">
        <f aca="false">IFERROR(INDEX(LOHHLA!I:I,MATCH($S523,LOHHLA!$B:$B,0)),"na")</f>
        <v>2.943012431</v>
      </c>
      <c r="N523" s="14" t="n">
        <f aca="false">IFERROR(INDEX(LOHHLA!J:J,MATCH($S523,LOHHLA!$B:$B,0)),"na")</f>
        <v>0.22</v>
      </c>
      <c r="O523" s="16" t="n">
        <f aca="false">COUNTIFS(A:A,A523,W:W,0)</f>
        <v>2</v>
      </c>
      <c r="P523" s="16" t="str">
        <f aca="false">INDEX(LilacQC!D:D,MATCH(A523,LilacQC!C:C,0))</f>
        <v>WARN_UNMATCHED_HAPLOTYPE</v>
      </c>
      <c r="Q523" s="16"/>
      <c r="R523" s="16"/>
      <c r="S523" s="17" t="str">
        <f aca="false">A523&amp;MID(X523,1,1)</f>
        <v>CRUK0087_SU_T1-R1C</v>
      </c>
      <c r="T523" s="17" t="str">
        <f aca="false">IFERROR(IF(RIGHT(X523,1)="1",INDEX(LOHHLA!C:C,MATCH(S523,LOHHLA!B:B,0)),INDEX(LOHHLA!D:D,MATCH(S523,LOHHLA!B:B,0))),"HOM")</f>
        <v>hla_c_05_01_01_02</v>
      </c>
      <c r="U523" s="17" t="str">
        <f aca="false">IF(T523="HOM","HOM",UPPER(MID(T523,5,1))&amp;"*"&amp;MID(T523,7,2)&amp;":"&amp;MID(T523,10,2))</f>
        <v>C*05:01</v>
      </c>
      <c r="V523" s="17" t="s">
        <v>113</v>
      </c>
      <c r="W523" s="17" t="n">
        <f aca="false">U523=V523</f>
        <v>1</v>
      </c>
      <c r="X523" s="16" t="s">
        <v>54</v>
      </c>
      <c r="Y523" s="11" t="s">
        <v>113</v>
      </c>
      <c r="Z523" s="11" t="n">
        <v>2460</v>
      </c>
      <c r="AA523" s="11" t="n">
        <v>1151</v>
      </c>
      <c r="AB523" s="11" t="n">
        <v>1309</v>
      </c>
      <c r="AC523" s="11" t="n">
        <v>0</v>
      </c>
      <c r="AD523" s="11" t="n">
        <v>1425</v>
      </c>
      <c r="AE523" s="11" t="n">
        <v>616</v>
      </c>
      <c r="AF523" s="11" t="n">
        <v>809</v>
      </c>
      <c r="AG523" s="11" t="n">
        <v>0</v>
      </c>
      <c r="AH523" s="11" t="n">
        <v>0</v>
      </c>
      <c r="AI523" s="11" t="n">
        <v>0</v>
      </c>
      <c r="AJ523" s="11" t="n">
        <v>0</v>
      </c>
      <c r="AK523" s="11" t="n">
        <v>0</v>
      </c>
      <c r="AL523" s="15" t="n">
        <v>0.86</v>
      </c>
      <c r="AM523" s="11" t="n">
        <v>0</v>
      </c>
      <c r="AN523" s="11" t="n">
        <v>0</v>
      </c>
      <c r="AO523" s="11" t="n">
        <v>0</v>
      </c>
      <c r="AP523" s="11" t="n">
        <v>0</v>
      </c>
      <c r="AQ523" s="11" t="n">
        <v>0</v>
      </c>
    </row>
    <row r="524" customFormat="false" ht="16" hidden="false" customHeight="false" outlineLevel="0" collapsed="false">
      <c r="A524" s="11" t="s">
        <v>260</v>
      </c>
      <c r="B524" s="11"/>
      <c r="C524" s="11" t="n">
        <f aca="false">AL524&lt;0.5</f>
        <v>0</v>
      </c>
      <c r="D524" s="12" t="n">
        <f aca="false">COUNTIFS(S:S,S524,C:C,1)&gt;0</f>
        <v>0</v>
      </c>
      <c r="E524" s="12" t="n">
        <f aca="false">IFERROR(INDEX(LOHHLA!H:H,MATCH($S524,LOHHLA!$B:$B,0)),"na")</f>
        <v>0</v>
      </c>
      <c r="F524" s="12" t="n">
        <f aca="false">AND(D524&lt;&gt;E524,E524&lt;&gt;"na")</f>
        <v>0</v>
      </c>
      <c r="G524" s="12"/>
      <c r="H524" s="12"/>
      <c r="I524" s="13" t="str">
        <f aca="false">IFERROR(INDEX(LOHHLA!E:E,MATCH($S524,LOHHLA!$B:$B,0)),"na")</f>
        <v>            2.31</v>
      </c>
      <c r="J524" s="13" t="str">
        <f aca="false">IFERROR(INDEX(LOHHLA!F:F,MATCH($S524,LOHHLA!$B:$B,0)),"na")</f>
        <v>            2.08</v>
      </c>
      <c r="K524" s="14" t="n">
        <f aca="false">INDEX(HMFPurity!B:B,MATCH(A524,HMFPurity!A:A,0))</f>
        <v>0.29</v>
      </c>
      <c r="L524" s="15" t="n">
        <f aca="false">INDEX(HMFPurity!F:F,MATCH(A524,HMFPurity!A:A,0))</f>
        <v>2.2212</v>
      </c>
      <c r="M524" s="15" t="n">
        <f aca="false">IFERROR(INDEX(LOHHLA!I:I,MATCH($S524,LOHHLA!$B:$B,0)),"na")</f>
        <v>4.38289038</v>
      </c>
      <c r="N524" s="14" t="n">
        <f aca="false">IFERROR(INDEX(LOHHLA!J:J,MATCH($S524,LOHHLA!$B:$B,0)),"na")</f>
        <v>0.15</v>
      </c>
      <c r="O524" s="16" t="n">
        <f aca="false">COUNTIFS(A:A,A524,W:W,0)</f>
        <v>0</v>
      </c>
      <c r="P524" s="16" t="str">
        <f aca="false">INDEX(LilacQC!D:D,MATCH(A524,LilacQC!C:C,0))</f>
        <v>PASS</v>
      </c>
      <c r="Q524" s="16"/>
      <c r="R524" s="16"/>
      <c r="S524" s="17" t="str">
        <f aca="false">A524&amp;MID(X524,1,1)</f>
        <v>CRUK0088_SU_T1-R1A</v>
      </c>
      <c r="T524" s="17" t="str">
        <f aca="false">IFERROR(IF(RIGHT(X524,1)="1",INDEX(LOHHLA!C:C,MATCH(S524,LOHHLA!B:B,0)),INDEX(LOHHLA!D:D,MATCH(S524,LOHHLA!B:B,0))),"HOM")</f>
        <v>hla_a_24_02_01_01</v>
      </c>
      <c r="U524" s="17" t="str">
        <f aca="false">IF(T524="HOM","HOM",UPPER(MID(T524,5,1))&amp;"*"&amp;MID(T524,7,2)&amp;":"&amp;MID(T524,10,2))</f>
        <v>A*24:02</v>
      </c>
      <c r="V524" s="17" t="s">
        <v>125</v>
      </c>
      <c r="W524" s="17" t="n">
        <f aca="false">U524=V524</f>
        <v>1</v>
      </c>
      <c r="X524" s="16" t="s">
        <v>45</v>
      </c>
      <c r="Y524" s="11" t="s">
        <v>125</v>
      </c>
      <c r="Z524" s="11" t="n">
        <v>1513</v>
      </c>
      <c r="AA524" s="11" t="n">
        <v>795</v>
      </c>
      <c r="AB524" s="11" t="n">
        <v>718</v>
      </c>
      <c r="AC524" s="11" t="n">
        <v>0</v>
      </c>
      <c r="AD524" s="11" t="n">
        <v>2458</v>
      </c>
      <c r="AE524" s="11" t="n">
        <v>1256</v>
      </c>
      <c r="AF524" s="11" t="n">
        <v>1202</v>
      </c>
      <c r="AG524" s="11" t="n">
        <v>0</v>
      </c>
      <c r="AH524" s="11" t="n">
        <v>0</v>
      </c>
      <c r="AI524" s="11" t="n">
        <v>0</v>
      </c>
      <c r="AJ524" s="11" t="n">
        <v>0</v>
      </c>
      <c r="AK524" s="11" t="n">
        <v>0</v>
      </c>
      <c r="AL524" s="15" t="n">
        <v>1.01</v>
      </c>
      <c r="AM524" s="11" t="n">
        <v>0</v>
      </c>
      <c r="AN524" s="11" t="n">
        <v>0</v>
      </c>
      <c r="AO524" s="11" t="n">
        <v>0</v>
      </c>
      <c r="AP524" s="11" t="n">
        <v>0</v>
      </c>
      <c r="AQ524" s="11" t="n">
        <v>0</v>
      </c>
    </row>
    <row r="525" customFormat="false" ht="16" hidden="false" customHeight="false" outlineLevel="0" collapsed="false">
      <c r="A525" s="11" t="s">
        <v>260</v>
      </c>
      <c r="B525" s="11"/>
      <c r="C525" s="11" t="n">
        <f aca="false">AL525&lt;0.5</f>
        <v>0</v>
      </c>
      <c r="D525" s="12" t="n">
        <f aca="false">COUNTIFS(S:S,S525,C:C,1)&gt;0</f>
        <v>0</v>
      </c>
      <c r="E525" s="12" t="n">
        <f aca="false">IFERROR(INDEX(LOHHLA!H:H,MATCH($S525,LOHHLA!$B:$B,0)),"na")</f>
        <v>0</v>
      </c>
      <c r="F525" s="12" t="n">
        <f aca="false">AND(D525&lt;&gt;E525,E525&lt;&gt;"na")</f>
        <v>0</v>
      </c>
      <c r="G525" s="12"/>
      <c r="H525" s="12"/>
      <c r="I525" s="13" t="str">
        <f aca="false">IFERROR(INDEX(LOHHLA!E:E,MATCH($S525,LOHHLA!$B:$B,0)),"na")</f>
        <v>            2.31</v>
      </c>
      <c r="J525" s="13" t="str">
        <f aca="false">IFERROR(INDEX(LOHHLA!F:F,MATCH($S525,LOHHLA!$B:$B,0)),"na")</f>
        <v>            2.08</v>
      </c>
      <c r="K525" s="14" t="n">
        <f aca="false">INDEX(HMFPurity!B:B,MATCH(A525,HMFPurity!A:A,0))</f>
        <v>0.29</v>
      </c>
      <c r="L525" s="15" t="n">
        <f aca="false">INDEX(HMFPurity!F:F,MATCH(A525,HMFPurity!A:A,0))</f>
        <v>2.2212</v>
      </c>
      <c r="M525" s="15" t="n">
        <f aca="false">IFERROR(INDEX(LOHHLA!I:I,MATCH($S525,LOHHLA!$B:$B,0)),"na")</f>
        <v>4.38289038</v>
      </c>
      <c r="N525" s="14" t="n">
        <f aca="false">IFERROR(INDEX(LOHHLA!J:J,MATCH($S525,LOHHLA!$B:$B,0)),"na")</f>
        <v>0.15</v>
      </c>
      <c r="O525" s="16" t="n">
        <f aca="false">COUNTIFS(A:A,A525,W:W,0)</f>
        <v>0</v>
      </c>
      <c r="P525" s="16" t="str">
        <f aca="false">INDEX(LilacQC!D:D,MATCH(A525,LilacQC!C:C,0))</f>
        <v>PASS</v>
      </c>
      <c r="Q525" s="16"/>
      <c r="R525" s="16"/>
      <c r="S525" s="17" t="str">
        <f aca="false">A525&amp;MID(X525,1,1)</f>
        <v>CRUK0088_SU_T1-R1A</v>
      </c>
      <c r="T525" s="17" t="str">
        <f aca="false">IFERROR(IF(RIGHT(X525,1)="1",INDEX(LOHHLA!C:C,MATCH(S525,LOHHLA!B:B,0)),INDEX(LOHHLA!D:D,MATCH(S525,LOHHLA!B:B,0))),"HOM")</f>
        <v>hla_a_30_01_01</v>
      </c>
      <c r="U525" s="17" t="str">
        <f aca="false">IF(T525="HOM","HOM",UPPER(MID(T525,5,1))&amp;"*"&amp;MID(T525,7,2)&amp;":"&amp;MID(T525,10,2))</f>
        <v>A*30:01</v>
      </c>
      <c r="V525" s="17" t="s">
        <v>182</v>
      </c>
      <c r="W525" s="17" t="n">
        <f aca="false">U525=V525</f>
        <v>1</v>
      </c>
      <c r="X525" s="16" t="s">
        <v>47</v>
      </c>
      <c r="Y525" s="11" t="s">
        <v>182</v>
      </c>
      <c r="Z525" s="11" t="n">
        <v>1653</v>
      </c>
      <c r="AA525" s="11" t="n">
        <v>970</v>
      </c>
      <c r="AB525" s="11" t="n">
        <v>683</v>
      </c>
      <c r="AC525" s="11" t="n">
        <v>0</v>
      </c>
      <c r="AD525" s="11" t="n">
        <v>2562</v>
      </c>
      <c r="AE525" s="11" t="n">
        <v>1419</v>
      </c>
      <c r="AF525" s="11" t="n">
        <v>1143</v>
      </c>
      <c r="AG525" s="11" t="n">
        <v>0</v>
      </c>
      <c r="AH525" s="11" t="n">
        <v>0</v>
      </c>
      <c r="AI525" s="11" t="n">
        <v>0</v>
      </c>
      <c r="AJ525" s="11" t="n">
        <v>0</v>
      </c>
      <c r="AK525" s="11" t="n">
        <v>0</v>
      </c>
      <c r="AL525" s="15" t="n">
        <v>0.7</v>
      </c>
      <c r="AM525" s="11" t="n">
        <v>0</v>
      </c>
      <c r="AN525" s="11" t="n">
        <v>0</v>
      </c>
      <c r="AO525" s="11" t="n">
        <v>0</v>
      </c>
      <c r="AP525" s="11" t="n">
        <v>0</v>
      </c>
      <c r="AQ525" s="11" t="n">
        <v>0</v>
      </c>
    </row>
    <row r="526" customFormat="false" ht="16" hidden="false" customHeight="false" outlineLevel="0" collapsed="false">
      <c r="A526" s="11" t="s">
        <v>260</v>
      </c>
      <c r="B526" s="11"/>
      <c r="C526" s="11" t="n">
        <f aca="false">AL526&lt;0.5</f>
        <v>0</v>
      </c>
      <c r="D526" s="12" t="n">
        <f aca="false">COUNTIFS(S:S,S526,C:C,1)&gt;0</f>
        <v>0</v>
      </c>
      <c r="E526" s="12" t="n">
        <f aca="false">IFERROR(INDEX(LOHHLA!H:H,MATCH($S526,LOHHLA!$B:$B,0)),"na")</f>
        <v>0</v>
      </c>
      <c r="F526" s="12" t="n">
        <f aca="false">AND(D526&lt;&gt;E526,E526&lt;&gt;"na")</f>
        <v>0</v>
      </c>
      <c r="G526" s="12"/>
      <c r="H526" s="12"/>
      <c r="I526" s="13" t="str">
        <f aca="false">IFERROR(INDEX(LOHHLA!E:E,MATCH($S526,LOHHLA!$B:$B,0)),"na")</f>
        <v>            4.36</v>
      </c>
      <c r="J526" s="13" t="str">
        <f aca="false">IFERROR(INDEX(LOHHLA!F:F,MATCH($S526,LOHHLA!$B:$B,0)),"na")</f>
        <v>            5.03</v>
      </c>
      <c r="K526" s="14" t="n">
        <f aca="false">INDEX(HMFPurity!B:B,MATCH(A526,HMFPurity!A:A,0))</f>
        <v>0.29</v>
      </c>
      <c r="L526" s="15" t="n">
        <f aca="false">INDEX(HMFPurity!F:F,MATCH(A526,HMFPurity!A:A,0))</f>
        <v>2.2212</v>
      </c>
      <c r="M526" s="15" t="n">
        <f aca="false">IFERROR(INDEX(LOHHLA!I:I,MATCH($S526,LOHHLA!$B:$B,0)),"na")</f>
        <v>4.38289038</v>
      </c>
      <c r="N526" s="14" t="n">
        <f aca="false">IFERROR(INDEX(LOHHLA!J:J,MATCH($S526,LOHHLA!$B:$B,0)),"na")</f>
        <v>0.15</v>
      </c>
      <c r="O526" s="16" t="n">
        <f aca="false">COUNTIFS(A:A,A526,W:W,0)</f>
        <v>0</v>
      </c>
      <c r="P526" s="16" t="str">
        <f aca="false">INDEX(LilacQC!D:D,MATCH(A526,LilacQC!C:C,0))</f>
        <v>PASS</v>
      </c>
      <c r="Q526" s="16"/>
      <c r="R526" s="16"/>
      <c r="S526" s="17" t="str">
        <f aca="false">A526&amp;MID(X526,1,1)</f>
        <v>CRUK0088_SU_T1-R1B</v>
      </c>
      <c r="T526" s="17" t="str">
        <f aca="false">IFERROR(IF(RIGHT(X526,1)="1",INDEX(LOHHLA!C:C,MATCH(S526,LOHHLA!B:B,0)),INDEX(LOHHLA!D:D,MATCH(S526,LOHHLA!B:B,0))),"HOM")</f>
        <v>hla_b_35_08_01</v>
      </c>
      <c r="U526" s="17" t="str">
        <f aca="false">IF(T526="HOM","HOM",UPPER(MID(T526,5,1))&amp;"*"&amp;MID(T526,7,2)&amp;":"&amp;MID(T526,10,2))</f>
        <v>B*35:08</v>
      </c>
      <c r="V526" s="17" t="s">
        <v>194</v>
      </c>
      <c r="W526" s="17" t="n">
        <f aca="false">U526=V526</f>
        <v>1</v>
      </c>
      <c r="X526" s="16" t="s">
        <v>49</v>
      </c>
      <c r="Y526" s="11" t="s">
        <v>194</v>
      </c>
      <c r="Z526" s="11" t="n">
        <v>1664</v>
      </c>
      <c r="AA526" s="11" t="n">
        <v>372</v>
      </c>
      <c r="AB526" s="11" t="n">
        <v>1292</v>
      </c>
      <c r="AC526" s="11" t="n">
        <v>0</v>
      </c>
      <c r="AD526" s="11" t="n">
        <v>2621</v>
      </c>
      <c r="AE526" s="11" t="n">
        <v>535</v>
      </c>
      <c r="AF526" s="11" t="n">
        <v>2086</v>
      </c>
      <c r="AG526" s="11" t="n">
        <v>0</v>
      </c>
      <c r="AH526" s="11" t="n">
        <v>0</v>
      </c>
      <c r="AI526" s="11" t="n">
        <v>0</v>
      </c>
      <c r="AJ526" s="11" t="n">
        <v>0</v>
      </c>
      <c r="AK526" s="11" t="n">
        <v>0</v>
      </c>
      <c r="AL526" s="15" t="n">
        <v>1.01</v>
      </c>
      <c r="AM526" s="11" t="n">
        <v>0</v>
      </c>
      <c r="AN526" s="11" t="n">
        <v>0</v>
      </c>
      <c r="AO526" s="11" t="n">
        <v>0</v>
      </c>
      <c r="AP526" s="11" t="n">
        <v>0</v>
      </c>
      <c r="AQ526" s="11" t="n">
        <v>0</v>
      </c>
    </row>
    <row r="527" customFormat="false" ht="16" hidden="false" customHeight="false" outlineLevel="0" collapsed="false">
      <c r="A527" s="11" t="s">
        <v>260</v>
      </c>
      <c r="B527" s="11"/>
      <c r="C527" s="11" t="n">
        <f aca="false">AL527&lt;0.5</f>
        <v>0</v>
      </c>
      <c r="D527" s="12" t="n">
        <f aca="false">COUNTIFS(S:S,S527,C:C,1)&gt;0</f>
        <v>0</v>
      </c>
      <c r="E527" s="12" t="n">
        <f aca="false">IFERROR(INDEX(LOHHLA!H:H,MATCH($S527,LOHHLA!$B:$B,0)),"na")</f>
        <v>0</v>
      </c>
      <c r="F527" s="12" t="n">
        <f aca="false">AND(D527&lt;&gt;E527,E527&lt;&gt;"na")</f>
        <v>0</v>
      </c>
      <c r="G527" s="12"/>
      <c r="H527" s="12"/>
      <c r="I527" s="13" t="str">
        <f aca="false">IFERROR(INDEX(LOHHLA!E:E,MATCH($S527,LOHHLA!$B:$B,0)),"na")</f>
        <v>            4.36</v>
      </c>
      <c r="J527" s="13" t="str">
        <f aca="false">IFERROR(INDEX(LOHHLA!F:F,MATCH($S527,LOHHLA!$B:$B,0)),"na")</f>
        <v>            5.03</v>
      </c>
      <c r="K527" s="14" t="n">
        <f aca="false">INDEX(HMFPurity!B:B,MATCH(A527,HMFPurity!A:A,0))</f>
        <v>0.29</v>
      </c>
      <c r="L527" s="15" t="n">
        <f aca="false">INDEX(HMFPurity!F:F,MATCH(A527,HMFPurity!A:A,0))</f>
        <v>2.2212</v>
      </c>
      <c r="M527" s="15" t="n">
        <f aca="false">IFERROR(INDEX(LOHHLA!I:I,MATCH($S527,LOHHLA!$B:$B,0)),"na")</f>
        <v>4.38289038</v>
      </c>
      <c r="N527" s="14" t="n">
        <f aca="false">IFERROR(INDEX(LOHHLA!J:J,MATCH($S527,LOHHLA!$B:$B,0)),"na")</f>
        <v>0.15</v>
      </c>
      <c r="O527" s="16" t="n">
        <f aca="false">COUNTIFS(A:A,A527,W:W,0)</f>
        <v>0</v>
      </c>
      <c r="P527" s="16" t="str">
        <f aca="false">INDEX(LilacQC!D:D,MATCH(A527,LilacQC!C:C,0))</f>
        <v>PASS</v>
      </c>
      <c r="Q527" s="16"/>
      <c r="R527" s="16"/>
      <c r="S527" s="17" t="str">
        <f aca="false">A527&amp;MID(X527,1,1)</f>
        <v>CRUK0088_SU_T1-R1B</v>
      </c>
      <c r="T527" s="17" t="str">
        <f aca="false">IFERROR(IF(RIGHT(X527,1)="1",INDEX(LOHHLA!C:C,MATCH(S527,LOHHLA!B:B,0)),INDEX(LOHHLA!D:D,MATCH(S527,LOHHLA!B:B,0))),"HOM")</f>
        <v>hla_b_51_01_01</v>
      </c>
      <c r="U527" s="17" t="str">
        <f aca="false">IF(T527="HOM","HOM",UPPER(MID(T527,5,1))&amp;"*"&amp;MID(T527,7,2)&amp;":"&amp;MID(T527,10,2))</f>
        <v>B*51:01</v>
      </c>
      <c r="V527" s="17" t="s">
        <v>118</v>
      </c>
      <c r="W527" s="17" t="n">
        <f aca="false">U527=V527</f>
        <v>1</v>
      </c>
      <c r="X527" s="16" t="s">
        <v>51</v>
      </c>
      <c r="Y527" s="11" t="s">
        <v>118</v>
      </c>
      <c r="Z527" s="11" t="n">
        <v>1606</v>
      </c>
      <c r="AA527" s="11" t="n">
        <v>328</v>
      </c>
      <c r="AB527" s="11" t="n">
        <v>1278</v>
      </c>
      <c r="AC527" s="11" t="n">
        <v>0</v>
      </c>
      <c r="AD527" s="11" t="n">
        <v>2503</v>
      </c>
      <c r="AE527" s="11" t="n">
        <v>448</v>
      </c>
      <c r="AF527" s="11" t="n">
        <v>2055</v>
      </c>
      <c r="AG527" s="11" t="n">
        <v>0</v>
      </c>
      <c r="AH527" s="11" t="n">
        <v>0</v>
      </c>
      <c r="AI527" s="11" t="n">
        <v>0</v>
      </c>
      <c r="AJ527" s="11" t="n">
        <v>0</v>
      </c>
      <c r="AK527" s="11" t="n">
        <v>0</v>
      </c>
      <c r="AL527" s="15" t="n">
        <v>0.7</v>
      </c>
      <c r="AM527" s="11" t="n">
        <v>0</v>
      </c>
      <c r="AN527" s="11" t="n">
        <v>0</v>
      </c>
      <c r="AO527" s="11" t="n">
        <v>0</v>
      </c>
      <c r="AP527" s="11" t="n">
        <v>0</v>
      </c>
      <c r="AQ527" s="11" t="n">
        <v>0</v>
      </c>
    </row>
    <row r="528" customFormat="false" ht="16" hidden="false" customHeight="false" outlineLevel="0" collapsed="false">
      <c r="A528" s="11" t="s">
        <v>260</v>
      </c>
      <c r="B528" s="11"/>
      <c r="C528" s="11" t="n">
        <f aca="false">AL528&lt;0.5</f>
        <v>0</v>
      </c>
      <c r="D528" s="12" t="n">
        <f aca="false">COUNTIFS(S:S,S528,C:C,1)&gt;0</f>
        <v>0</v>
      </c>
      <c r="E528" s="12" t="n">
        <f aca="false">IFERROR(INDEX(LOHHLA!H:H,MATCH($S528,LOHHLA!$B:$B,0)),"na")</f>
        <v>0</v>
      </c>
      <c r="F528" s="12" t="n">
        <f aca="false">AND(D528&lt;&gt;E528,E528&lt;&gt;"na")</f>
        <v>0</v>
      </c>
      <c r="G528" s="12"/>
      <c r="H528" s="12"/>
      <c r="I528" s="13" t="str">
        <f aca="false">IFERROR(INDEX(LOHHLA!E:E,MATCH($S528,LOHHLA!$B:$B,0)),"na")</f>
        <v>            3.69</v>
      </c>
      <c r="J528" s="13" t="str">
        <f aca="false">IFERROR(INDEX(LOHHLA!F:F,MATCH($S528,LOHHLA!$B:$B,0)),"na")</f>
        <v>            4.18</v>
      </c>
      <c r="K528" s="14" t="n">
        <f aca="false">INDEX(HMFPurity!B:B,MATCH(A528,HMFPurity!A:A,0))</f>
        <v>0.29</v>
      </c>
      <c r="L528" s="15" t="n">
        <f aca="false">INDEX(HMFPurity!F:F,MATCH(A528,HMFPurity!A:A,0))</f>
        <v>2.2212</v>
      </c>
      <c r="M528" s="15" t="n">
        <f aca="false">IFERROR(INDEX(LOHHLA!I:I,MATCH($S528,LOHHLA!$B:$B,0)),"na")</f>
        <v>4.38289038</v>
      </c>
      <c r="N528" s="14" t="n">
        <f aca="false">IFERROR(INDEX(LOHHLA!J:J,MATCH($S528,LOHHLA!$B:$B,0)),"na")</f>
        <v>0.15</v>
      </c>
      <c r="O528" s="16" t="n">
        <f aca="false">COUNTIFS(A:A,A528,W:W,0)</f>
        <v>0</v>
      </c>
      <c r="P528" s="16" t="str">
        <f aca="false">INDEX(LilacQC!D:D,MATCH(A528,LilacQC!C:C,0))</f>
        <v>PASS</v>
      </c>
      <c r="Q528" s="16"/>
      <c r="R528" s="16"/>
      <c r="S528" s="17" t="str">
        <f aca="false">A528&amp;MID(X528,1,1)</f>
        <v>CRUK0088_SU_T1-R1C</v>
      </c>
      <c r="T528" s="17" t="str">
        <f aca="false">IFERROR(IF(RIGHT(X528,1)="1",INDEX(LOHHLA!C:C,MATCH(S528,LOHHLA!B:B,0)),INDEX(LOHHLA!D:D,MATCH(S528,LOHHLA!B:B,0))),"HOM")</f>
        <v>hla_c_04_01_01_01</v>
      </c>
      <c r="U528" s="17" t="str">
        <f aca="false">IF(T528="HOM","HOM",UPPER(MID(T528,5,1))&amp;"*"&amp;MID(T528,7,2)&amp;":"&amp;MID(T528,10,2))</f>
        <v>C*04:01</v>
      </c>
      <c r="V528" s="17" t="s">
        <v>65</v>
      </c>
      <c r="W528" s="17" t="n">
        <f aca="false">U528=V528</f>
        <v>1</v>
      </c>
      <c r="X528" s="16" t="s">
        <v>52</v>
      </c>
      <c r="Y528" s="11" t="s">
        <v>65</v>
      </c>
      <c r="Z528" s="11" t="n">
        <v>1504</v>
      </c>
      <c r="AA528" s="11" t="n">
        <v>630</v>
      </c>
      <c r="AB528" s="11" t="n">
        <v>874</v>
      </c>
      <c r="AC528" s="11" t="n">
        <v>0</v>
      </c>
      <c r="AD528" s="11" t="n">
        <v>2449</v>
      </c>
      <c r="AE528" s="11" t="n">
        <v>1044</v>
      </c>
      <c r="AF528" s="11" t="n">
        <v>1405</v>
      </c>
      <c r="AG528" s="11" t="n">
        <v>0</v>
      </c>
      <c r="AH528" s="11" t="n">
        <v>0</v>
      </c>
      <c r="AI528" s="11" t="n">
        <v>0</v>
      </c>
      <c r="AJ528" s="11" t="n">
        <v>0</v>
      </c>
      <c r="AK528" s="11" t="n">
        <v>0</v>
      </c>
      <c r="AL528" s="15" t="n">
        <v>1.01</v>
      </c>
      <c r="AM528" s="11" t="n">
        <v>0</v>
      </c>
      <c r="AN528" s="11" t="n">
        <v>0</v>
      </c>
      <c r="AO528" s="11" t="n">
        <v>0</v>
      </c>
      <c r="AP528" s="11" t="n">
        <v>0</v>
      </c>
      <c r="AQ528" s="11" t="n">
        <v>0</v>
      </c>
    </row>
    <row r="529" customFormat="false" ht="16" hidden="false" customHeight="false" outlineLevel="0" collapsed="false">
      <c r="A529" s="11" t="s">
        <v>260</v>
      </c>
      <c r="B529" s="11"/>
      <c r="C529" s="11" t="n">
        <f aca="false">AL529&lt;0.5</f>
        <v>0</v>
      </c>
      <c r="D529" s="12" t="n">
        <f aca="false">COUNTIFS(S:S,S529,C:C,1)&gt;0</f>
        <v>0</v>
      </c>
      <c r="E529" s="12" t="n">
        <f aca="false">IFERROR(INDEX(LOHHLA!H:H,MATCH($S529,LOHHLA!$B:$B,0)),"na")</f>
        <v>0</v>
      </c>
      <c r="F529" s="12" t="n">
        <f aca="false">AND(D529&lt;&gt;E529,E529&lt;&gt;"na")</f>
        <v>0</v>
      </c>
      <c r="G529" s="12"/>
      <c r="H529" s="12"/>
      <c r="I529" s="13" t="str">
        <f aca="false">IFERROR(INDEX(LOHHLA!E:E,MATCH($S529,LOHHLA!$B:$B,0)),"na")</f>
        <v>            3.69</v>
      </c>
      <c r="J529" s="13" t="str">
        <f aca="false">IFERROR(INDEX(LOHHLA!F:F,MATCH($S529,LOHHLA!$B:$B,0)),"na")</f>
        <v>            4.18</v>
      </c>
      <c r="K529" s="14" t="n">
        <f aca="false">INDEX(HMFPurity!B:B,MATCH(A529,HMFPurity!A:A,0))</f>
        <v>0.29</v>
      </c>
      <c r="L529" s="15" t="n">
        <f aca="false">INDEX(HMFPurity!F:F,MATCH(A529,HMFPurity!A:A,0))</f>
        <v>2.2212</v>
      </c>
      <c r="M529" s="15" t="n">
        <f aca="false">IFERROR(INDEX(LOHHLA!I:I,MATCH($S529,LOHHLA!$B:$B,0)),"na")</f>
        <v>4.38289038</v>
      </c>
      <c r="N529" s="14" t="n">
        <f aca="false">IFERROR(INDEX(LOHHLA!J:J,MATCH($S529,LOHHLA!$B:$B,0)),"na")</f>
        <v>0.15</v>
      </c>
      <c r="O529" s="16" t="n">
        <f aca="false">COUNTIFS(A:A,A529,W:W,0)</f>
        <v>0</v>
      </c>
      <c r="P529" s="16" t="str">
        <f aca="false">INDEX(LilacQC!D:D,MATCH(A529,LilacQC!C:C,0))</f>
        <v>PASS</v>
      </c>
      <c r="Q529" s="16"/>
      <c r="R529" s="16"/>
      <c r="S529" s="17" t="str">
        <f aca="false">A529&amp;MID(X529,1,1)</f>
        <v>CRUK0088_SU_T1-R1C</v>
      </c>
      <c r="T529" s="17" t="str">
        <f aca="false">IFERROR(IF(RIGHT(X529,1)="1",INDEX(LOHHLA!C:C,MATCH(S529,LOHHLA!B:B,0)),INDEX(LOHHLA!D:D,MATCH(S529,LOHHLA!B:B,0))),"HOM")</f>
        <v>hla_c_12_03_01_01</v>
      </c>
      <c r="U529" s="17" t="str">
        <f aca="false">IF(T529="HOM","HOM",UPPER(MID(T529,5,1))&amp;"*"&amp;MID(T529,7,2)&amp;":"&amp;MID(T529,10,2))</f>
        <v>C*12:03</v>
      </c>
      <c r="V529" s="17" t="s">
        <v>123</v>
      </c>
      <c r="W529" s="17" t="n">
        <f aca="false">U529=V529</f>
        <v>1</v>
      </c>
      <c r="X529" s="16" t="s">
        <v>54</v>
      </c>
      <c r="Y529" s="11" t="s">
        <v>123</v>
      </c>
      <c r="Z529" s="11" t="n">
        <v>1556</v>
      </c>
      <c r="AA529" s="11" t="n">
        <v>635</v>
      </c>
      <c r="AB529" s="11" t="n">
        <v>921</v>
      </c>
      <c r="AC529" s="11" t="n">
        <v>0</v>
      </c>
      <c r="AD529" s="11" t="n">
        <v>2470</v>
      </c>
      <c r="AE529" s="11" t="n">
        <v>995</v>
      </c>
      <c r="AF529" s="11" t="n">
        <v>1475</v>
      </c>
      <c r="AG529" s="11" t="n">
        <v>0</v>
      </c>
      <c r="AH529" s="11" t="n">
        <v>0</v>
      </c>
      <c r="AI529" s="11" t="n">
        <v>0</v>
      </c>
      <c r="AJ529" s="11" t="n">
        <v>0</v>
      </c>
      <c r="AK529" s="11" t="n">
        <v>0</v>
      </c>
      <c r="AL529" s="15" t="n">
        <v>0.7</v>
      </c>
      <c r="AM529" s="11" t="n">
        <v>0</v>
      </c>
      <c r="AN529" s="11" t="n">
        <v>0</v>
      </c>
      <c r="AO529" s="11" t="n">
        <v>0</v>
      </c>
      <c r="AP529" s="11" t="n">
        <v>0</v>
      </c>
      <c r="AQ529" s="11" t="n">
        <v>0</v>
      </c>
    </row>
    <row r="530" customFormat="false" ht="16" hidden="false" customHeight="false" outlineLevel="0" collapsed="false">
      <c r="A530" s="11" t="s">
        <v>261</v>
      </c>
      <c r="B530" s="11"/>
      <c r="C530" s="11" t="n">
        <f aca="false">AL530&lt;0.5</f>
        <v>0</v>
      </c>
      <c r="D530" s="12" t="n">
        <f aca="false">COUNTIFS(S:S,S530,C:C,1)&gt;0</f>
        <v>0</v>
      </c>
      <c r="E530" s="12" t="str">
        <f aca="false">IFERROR(INDEX(LOHHLA!H:H,MATCH($S530,LOHHLA!$B:$B,0)),"na")</f>
        <v>na</v>
      </c>
      <c r="F530" s="12" t="n">
        <f aca="false">AND(D530&lt;&gt;E530,E530&lt;&gt;"na")</f>
        <v>0</v>
      </c>
      <c r="G530" s="12"/>
      <c r="H530" s="12"/>
      <c r="I530" s="13" t="str">
        <f aca="false">IFERROR(INDEX(LOHHLA!E:E,MATCH($S530,LOHHLA!$B:$B,0)),"na")</f>
        <v>na</v>
      </c>
      <c r="J530" s="13" t="str">
        <f aca="false">IFERROR(INDEX(LOHHLA!F:F,MATCH($S530,LOHHLA!$B:$B,0)),"na")</f>
        <v>na</v>
      </c>
      <c r="K530" s="14" t="n">
        <f aca="false">INDEX(HMFPurity!B:B,MATCH(A530,HMFPurity!A:A,0))</f>
        <v>1</v>
      </c>
      <c r="L530" s="15" t="n">
        <f aca="false">INDEX(HMFPurity!F:F,MATCH(A530,HMFPurity!A:A,0))</f>
        <v>2</v>
      </c>
      <c r="M530" s="15" t="str">
        <f aca="false">IFERROR(INDEX(LOHHLA!I:I,MATCH($S530,LOHHLA!$B:$B,0)),"na")</f>
        <v>na</v>
      </c>
      <c r="N530" s="14" t="str">
        <f aca="false">IFERROR(INDEX(LOHHLA!J:J,MATCH($S530,LOHHLA!$B:$B,0)),"na")</f>
        <v>na</v>
      </c>
      <c r="O530" s="16" t="n">
        <f aca="false">COUNTIFS(A:A,A530,W:W,0)</f>
        <v>6</v>
      </c>
      <c r="P530" s="16" t="str">
        <f aca="false">INDEX(LilacQC!D:D,MATCH(A530,LilacQC!C:C,0))</f>
        <v>PASS</v>
      </c>
      <c r="Q530" s="16" t="s">
        <v>148</v>
      </c>
      <c r="R530" s="16" t="s">
        <v>152</v>
      </c>
      <c r="S530" s="17" t="str">
        <f aca="false">A530&amp;MID(X530,1,1)</f>
        <v>CRUK0089_SU_T1-R1A</v>
      </c>
      <c r="T530" s="17" t="str">
        <f aca="false">IFERROR(IF(RIGHT(X530,1)="1",INDEX(LOHHLA!C:C,MATCH(S530,LOHHLA!B:B,0)),INDEX(LOHHLA!D:D,MATCH(S530,LOHHLA!B:B,0))),"HOM")</f>
        <v>HOM</v>
      </c>
      <c r="U530" s="17" t="str">
        <f aca="false">IF(T530="HOM","HOM",UPPER(MID(T530,5,1))&amp;"*"&amp;MID(T530,7,2)&amp;":"&amp;MID(T530,10,2))</f>
        <v>HOM</v>
      </c>
      <c r="V530" s="17" t="s">
        <v>86</v>
      </c>
      <c r="W530" s="17" t="n">
        <f aca="false">U530=V530</f>
        <v>0</v>
      </c>
      <c r="X530" s="16" t="s">
        <v>45</v>
      </c>
      <c r="Y530" s="11" t="s">
        <v>86</v>
      </c>
      <c r="Z530" s="11" t="n">
        <v>2483</v>
      </c>
      <c r="AA530" s="11" t="n">
        <v>1728</v>
      </c>
      <c r="AB530" s="11" t="n">
        <v>755</v>
      </c>
      <c r="AC530" s="11" t="n">
        <v>0</v>
      </c>
      <c r="AD530" s="11" t="n">
        <v>2103</v>
      </c>
      <c r="AE530" s="11" t="n">
        <v>1518</v>
      </c>
      <c r="AF530" s="11" t="n">
        <v>585</v>
      </c>
      <c r="AG530" s="11" t="n">
        <v>0</v>
      </c>
      <c r="AH530" s="11" t="n">
        <v>0</v>
      </c>
      <c r="AI530" s="11" t="n">
        <v>0</v>
      </c>
      <c r="AJ530" s="11" t="n">
        <v>0</v>
      </c>
      <c r="AK530" s="11" t="n">
        <v>0</v>
      </c>
      <c r="AL530" s="15" t="n">
        <v>1.09</v>
      </c>
      <c r="AM530" s="11" t="n">
        <v>0</v>
      </c>
      <c r="AN530" s="11" t="n">
        <v>0</v>
      </c>
      <c r="AO530" s="11" t="n">
        <v>0</v>
      </c>
      <c r="AP530" s="11" t="n">
        <v>0</v>
      </c>
      <c r="AQ530" s="11" t="n">
        <v>0</v>
      </c>
    </row>
    <row r="531" customFormat="false" ht="16" hidden="false" customHeight="false" outlineLevel="0" collapsed="false">
      <c r="A531" s="11" t="s">
        <v>261</v>
      </c>
      <c r="B531" s="11"/>
      <c r="C531" s="11" t="n">
        <f aca="false">AL531&lt;0.5</f>
        <v>0</v>
      </c>
      <c r="D531" s="12" t="n">
        <f aca="false">COUNTIFS(S:S,S531,C:C,1)&gt;0</f>
        <v>0</v>
      </c>
      <c r="E531" s="12" t="str">
        <f aca="false">IFERROR(INDEX(LOHHLA!H:H,MATCH($S531,LOHHLA!$B:$B,0)),"na")</f>
        <v>na</v>
      </c>
      <c r="F531" s="12" t="n">
        <f aca="false">AND(D531&lt;&gt;E531,E531&lt;&gt;"na")</f>
        <v>0</v>
      </c>
      <c r="G531" s="12"/>
      <c r="H531" s="12"/>
      <c r="I531" s="13" t="str">
        <f aca="false">IFERROR(INDEX(LOHHLA!E:E,MATCH($S531,LOHHLA!$B:$B,0)),"na")</f>
        <v>na</v>
      </c>
      <c r="J531" s="13" t="str">
        <f aca="false">IFERROR(INDEX(LOHHLA!F:F,MATCH($S531,LOHHLA!$B:$B,0)),"na")</f>
        <v>na</v>
      </c>
      <c r="K531" s="14" t="n">
        <f aca="false">INDEX(HMFPurity!B:B,MATCH(A531,HMFPurity!A:A,0))</f>
        <v>1</v>
      </c>
      <c r="L531" s="15" t="n">
        <f aca="false">INDEX(HMFPurity!F:F,MATCH(A531,HMFPurity!A:A,0))</f>
        <v>2</v>
      </c>
      <c r="M531" s="15" t="str">
        <f aca="false">IFERROR(INDEX(LOHHLA!I:I,MATCH($S531,LOHHLA!$B:$B,0)),"na")</f>
        <v>na</v>
      </c>
      <c r="N531" s="14" t="str">
        <f aca="false">IFERROR(INDEX(LOHHLA!J:J,MATCH($S531,LOHHLA!$B:$B,0)),"na")</f>
        <v>na</v>
      </c>
      <c r="O531" s="16" t="n">
        <f aca="false">COUNTIFS(A:A,A531,W:W,0)</f>
        <v>6</v>
      </c>
      <c r="P531" s="16" t="str">
        <f aca="false">INDEX(LilacQC!D:D,MATCH(A531,LilacQC!C:C,0))</f>
        <v>PASS</v>
      </c>
      <c r="Q531" s="16" t="s">
        <v>148</v>
      </c>
      <c r="R531" s="16" t="s">
        <v>152</v>
      </c>
      <c r="S531" s="17" t="str">
        <f aca="false">A531&amp;MID(X531,1,1)</f>
        <v>CRUK0089_SU_T1-R1A</v>
      </c>
      <c r="T531" s="17" t="str">
        <f aca="false">IFERROR(IF(RIGHT(X531,1)="1",INDEX(LOHHLA!C:C,MATCH(S531,LOHHLA!B:B,0)),INDEX(LOHHLA!D:D,MATCH(S531,LOHHLA!B:B,0))),"HOM")</f>
        <v>HOM</v>
      </c>
      <c r="U531" s="17" t="str">
        <f aca="false">IF(T531="HOM","HOM",UPPER(MID(T531,5,1))&amp;"*"&amp;MID(T531,7,2)&amp;":"&amp;MID(T531,10,2))</f>
        <v>HOM</v>
      </c>
      <c r="V531" s="17" t="s">
        <v>57</v>
      </c>
      <c r="W531" s="17" t="n">
        <f aca="false">U531=V531</f>
        <v>0</v>
      </c>
      <c r="X531" s="16" t="s">
        <v>47</v>
      </c>
      <c r="Y531" s="11" t="s">
        <v>57</v>
      </c>
      <c r="Z531" s="11" t="n">
        <v>1998</v>
      </c>
      <c r="AA531" s="11" t="n">
        <v>1410</v>
      </c>
      <c r="AB531" s="11" t="n">
        <v>588</v>
      </c>
      <c r="AC531" s="11" t="n">
        <v>0</v>
      </c>
      <c r="AD531" s="11" t="n">
        <v>1688</v>
      </c>
      <c r="AE531" s="11" t="n">
        <v>1195</v>
      </c>
      <c r="AF531" s="11" t="n">
        <v>493</v>
      </c>
      <c r="AG531" s="11" t="n">
        <v>0</v>
      </c>
      <c r="AH531" s="11" t="n">
        <v>0</v>
      </c>
      <c r="AI531" s="11" t="n">
        <v>0</v>
      </c>
      <c r="AJ531" s="11" t="n">
        <v>0</v>
      </c>
      <c r="AK531" s="11" t="n">
        <v>0</v>
      </c>
      <c r="AL531" s="15" t="n">
        <v>0.95</v>
      </c>
      <c r="AM531" s="11" t="n">
        <v>0</v>
      </c>
      <c r="AN531" s="11" t="n">
        <v>0</v>
      </c>
      <c r="AO531" s="11" t="n">
        <v>0</v>
      </c>
      <c r="AP531" s="11" t="n">
        <v>0</v>
      </c>
      <c r="AQ531" s="11" t="n">
        <v>0</v>
      </c>
    </row>
    <row r="532" customFormat="false" ht="16" hidden="false" customHeight="false" outlineLevel="0" collapsed="false">
      <c r="A532" s="11" t="s">
        <v>261</v>
      </c>
      <c r="B532" s="11"/>
      <c r="C532" s="11" t="n">
        <f aca="false">AL532&lt;0.5</f>
        <v>0</v>
      </c>
      <c r="D532" s="12" t="n">
        <f aca="false">COUNTIFS(S:S,S532,C:C,1)&gt;0</f>
        <v>0</v>
      </c>
      <c r="E532" s="12" t="str">
        <f aca="false">IFERROR(INDEX(LOHHLA!H:H,MATCH($S532,LOHHLA!$B:$B,0)),"na")</f>
        <v>na</v>
      </c>
      <c r="F532" s="12" t="n">
        <f aca="false">AND(D532&lt;&gt;E532,E532&lt;&gt;"na")</f>
        <v>0</v>
      </c>
      <c r="G532" s="12"/>
      <c r="H532" s="12"/>
      <c r="I532" s="13" t="str">
        <f aca="false">IFERROR(INDEX(LOHHLA!E:E,MATCH($S532,LOHHLA!$B:$B,0)),"na")</f>
        <v>na</v>
      </c>
      <c r="J532" s="13" t="str">
        <f aca="false">IFERROR(INDEX(LOHHLA!F:F,MATCH($S532,LOHHLA!$B:$B,0)),"na")</f>
        <v>na</v>
      </c>
      <c r="K532" s="14" t="n">
        <f aca="false">INDEX(HMFPurity!B:B,MATCH(A532,HMFPurity!A:A,0))</f>
        <v>1</v>
      </c>
      <c r="L532" s="15" t="n">
        <f aca="false">INDEX(HMFPurity!F:F,MATCH(A532,HMFPurity!A:A,0))</f>
        <v>2</v>
      </c>
      <c r="M532" s="15" t="str">
        <f aca="false">IFERROR(INDEX(LOHHLA!I:I,MATCH($S532,LOHHLA!$B:$B,0)),"na")</f>
        <v>na</v>
      </c>
      <c r="N532" s="14" t="str">
        <f aca="false">IFERROR(INDEX(LOHHLA!J:J,MATCH($S532,LOHHLA!$B:$B,0)),"na")</f>
        <v>na</v>
      </c>
      <c r="O532" s="16" t="n">
        <f aca="false">COUNTIFS(A:A,A532,W:W,0)</f>
        <v>6</v>
      </c>
      <c r="P532" s="16" t="str">
        <f aca="false">INDEX(LilacQC!D:D,MATCH(A532,LilacQC!C:C,0))</f>
        <v>PASS</v>
      </c>
      <c r="Q532" s="16" t="s">
        <v>148</v>
      </c>
      <c r="R532" s="16" t="s">
        <v>152</v>
      </c>
      <c r="S532" s="17" t="str">
        <f aca="false">A532&amp;MID(X532,1,1)</f>
        <v>CRUK0089_SU_T1-R1B</v>
      </c>
      <c r="T532" s="17" t="str">
        <f aca="false">IFERROR(IF(RIGHT(X532,1)="1",INDEX(LOHHLA!C:C,MATCH(S532,LOHHLA!B:B,0)),INDEX(LOHHLA!D:D,MATCH(S532,LOHHLA!B:B,0))),"HOM")</f>
        <v>HOM</v>
      </c>
      <c r="U532" s="17" t="str">
        <f aca="false">IF(T532="HOM","HOM",UPPER(MID(T532,5,1))&amp;"*"&amp;MID(T532,7,2)&amp;":"&amp;MID(T532,10,2))</f>
        <v>HOM</v>
      </c>
      <c r="V532" s="17" t="s">
        <v>91</v>
      </c>
      <c r="W532" s="17" t="n">
        <f aca="false">U532=V532</f>
        <v>0</v>
      </c>
      <c r="X532" s="16" t="s">
        <v>49</v>
      </c>
      <c r="Y532" s="11" t="s">
        <v>91</v>
      </c>
      <c r="Z532" s="11" t="n">
        <v>2260</v>
      </c>
      <c r="AA532" s="11" t="n">
        <v>882</v>
      </c>
      <c r="AB532" s="11" t="n">
        <v>1378</v>
      </c>
      <c r="AC532" s="11" t="n">
        <v>0</v>
      </c>
      <c r="AD532" s="11" t="n">
        <v>2120</v>
      </c>
      <c r="AE532" s="11" t="n">
        <v>656</v>
      </c>
      <c r="AF532" s="11" t="n">
        <v>1464</v>
      </c>
      <c r="AG532" s="11" t="n">
        <v>0</v>
      </c>
      <c r="AH532" s="11" t="n">
        <v>0</v>
      </c>
      <c r="AI532" s="11" t="n">
        <v>0</v>
      </c>
      <c r="AJ532" s="11" t="n">
        <v>0</v>
      </c>
      <c r="AK532" s="11" t="n">
        <v>0</v>
      </c>
      <c r="AL532" s="15" t="n">
        <v>0.95</v>
      </c>
      <c r="AM532" s="11" t="n">
        <v>0</v>
      </c>
      <c r="AN532" s="11" t="n">
        <v>0</v>
      </c>
      <c r="AO532" s="11" t="n">
        <v>0</v>
      </c>
      <c r="AP532" s="11" t="n">
        <v>0</v>
      </c>
      <c r="AQ532" s="11" t="n">
        <v>0</v>
      </c>
    </row>
    <row r="533" customFormat="false" ht="16" hidden="false" customHeight="false" outlineLevel="0" collapsed="false">
      <c r="A533" s="11" t="s">
        <v>261</v>
      </c>
      <c r="B533" s="11"/>
      <c r="C533" s="11" t="n">
        <f aca="false">AL533&lt;0.5</f>
        <v>0</v>
      </c>
      <c r="D533" s="12" t="n">
        <f aca="false">COUNTIFS(S:S,S533,C:C,1)&gt;0</f>
        <v>0</v>
      </c>
      <c r="E533" s="12" t="str">
        <f aca="false">IFERROR(INDEX(LOHHLA!H:H,MATCH($S533,LOHHLA!$B:$B,0)),"na")</f>
        <v>na</v>
      </c>
      <c r="F533" s="12" t="n">
        <f aca="false">AND(D533&lt;&gt;E533,E533&lt;&gt;"na")</f>
        <v>0</v>
      </c>
      <c r="G533" s="12"/>
      <c r="H533" s="12"/>
      <c r="I533" s="13" t="str">
        <f aca="false">IFERROR(INDEX(LOHHLA!E:E,MATCH($S533,LOHHLA!$B:$B,0)),"na")</f>
        <v>na</v>
      </c>
      <c r="J533" s="13" t="str">
        <f aca="false">IFERROR(INDEX(LOHHLA!F:F,MATCH($S533,LOHHLA!$B:$B,0)),"na")</f>
        <v>na</v>
      </c>
      <c r="K533" s="14" t="n">
        <f aca="false">INDEX(HMFPurity!B:B,MATCH(A533,HMFPurity!A:A,0))</f>
        <v>1</v>
      </c>
      <c r="L533" s="15" t="n">
        <f aca="false">INDEX(HMFPurity!F:F,MATCH(A533,HMFPurity!A:A,0))</f>
        <v>2</v>
      </c>
      <c r="M533" s="15" t="str">
        <f aca="false">IFERROR(INDEX(LOHHLA!I:I,MATCH($S533,LOHHLA!$B:$B,0)),"na")</f>
        <v>na</v>
      </c>
      <c r="N533" s="14" t="str">
        <f aca="false">IFERROR(INDEX(LOHHLA!J:J,MATCH($S533,LOHHLA!$B:$B,0)),"na")</f>
        <v>na</v>
      </c>
      <c r="O533" s="16" t="n">
        <f aca="false">COUNTIFS(A:A,A533,W:W,0)</f>
        <v>6</v>
      </c>
      <c r="P533" s="16" t="str">
        <f aca="false">INDEX(LilacQC!D:D,MATCH(A533,LilacQC!C:C,0))</f>
        <v>PASS</v>
      </c>
      <c r="Q533" s="16" t="s">
        <v>148</v>
      </c>
      <c r="R533" s="16" t="s">
        <v>152</v>
      </c>
      <c r="S533" s="17" t="str">
        <f aca="false">A533&amp;MID(X533,1,1)</f>
        <v>CRUK0089_SU_T1-R1B</v>
      </c>
      <c r="T533" s="17" t="str">
        <f aca="false">IFERROR(IF(RIGHT(X533,1)="1",INDEX(LOHHLA!C:C,MATCH(S533,LOHHLA!B:B,0)),INDEX(LOHHLA!D:D,MATCH(S533,LOHHLA!B:B,0))),"HOM")</f>
        <v>HOM</v>
      </c>
      <c r="U533" s="17" t="str">
        <f aca="false">IF(T533="HOM","HOM",UPPER(MID(T533,5,1))&amp;"*"&amp;MID(T533,7,2)&amp;":"&amp;MID(T533,10,2))</f>
        <v>HOM</v>
      </c>
      <c r="V533" s="17" t="s">
        <v>83</v>
      </c>
      <c r="W533" s="17" t="n">
        <f aca="false">U533=V533</f>
        <v>0</v>
      </c>
      <c r="X533" s="16" t="s">
        <v>51</v>
      </c>
      <c r="Y533" s="11" t="s">
        <v>83</v>
      </c>
      <c r="Z533" s="11" t="n">
        <v>2039</v>
      </c>
      <c r="AA533" s="11" t="n">
        <v>624</v>
      </c>
      <c r="AB533" s="11" t="n">
        <v>1415</v>
      </c>
      <c r="AC533" s="11" t="n">
        <v>0</v>
      </c>
      <c r="AD533" s="11" t="n">
        <v>2031</v>
      </c>
      <c r="AE533" s="11" t="n">
        <v>521</v>
      </c>
      <c r="AF533" s="11" t="n">
        <v>1510</v>
      </c>
      <c r="AG533" s="11" t="n">
        <v>0</v>
      </c>
      <c r="AH533" s="11" t="n">
        <v>0</v>
      </c>
      <c r="AI533" s="11" t="n">
        <v>0</v>
      </c>
      <c r="AJ533" s="11" t="n">
        <v>0</v>
      </c>
      <c r="AK533" s="11" t="n">
        <v>0</v>
      </c>
      <c r="AL533" s="15" t="n">
        <v>1.09</v>
      </c>
      <c r="AM533" s="11" t="n">
        <v>0</v>
      </c>
      <c r="AN533" s="11" t="n">
        <v>0</v>
      </c>
      <c r="AO533" s="11" t="n">
        <v>0</v>
      </c>
      <c r="AP533" s="11" t="n">
        <v>0</v>
      </c>
      <c r="AQ533" s="11" t="n">
        <v>0</v>
      </c>
    </row>
    <row r="534" customFormat="false" ht="16" hidden="false" customHeight="false" outlineLevel="0" collapsed="false">
      <c r="A534" s="11" t="s">
        <v>261</v>
      </c>
      <c r="B534" s="11"/>
      <c r="C534" s="11" t="n">
        <f aca="false">AL534&lt;0.5</f>
        <v>0</v>
      </c>
      <c r="D534" s="12" t="n">
        <f aca="false">COUNTIFS(S:S,S534,C:C,1)&gt;0</f>
        <v>0</v>
      </c>
      <c r="E534" s="12" t="str">
        <f aca="false">IFERROR(INDEX(LOHHLA!H:H,MATCH($S534,LOHHLA!$B:$B,0)),"na")</f>
        <v>na</v>
      </c>
      <c r="F534" s="12" t="n">
        <f aca="false">AND(D534&lt;&gt;E534,E534&lt;&gt;"na")</f>
        <v>0</v>
      </c>
      <c r="G534" s="12"/>
      <c r="H534" s="12"/>
      <c r="I534" s="13" t="str">
        <f aca="false">IFERROR(INDEX(LOHHLA!E:E,MATCH($S534,LOHHLA!$B:$B,0)),"na")</f>
        <v>na</v>
      </c>
      <c r="J534" s="13" t="str">
        <f aca="false">IFERROR(INDEX(LOHHLA!F:F,MATCH($S534,LOHHLA!$B:$B,0)),"na")</f>
        <v>na</v>
      </c>
      <c r="K534" s="14" t="n">
        <f aca="false">INDEX(HMFPurity!B:B,MATCH(A534,HMFPurity!A:A,0))</f>
        <v>1</v>
      </c>
      <c r="L534" s="15" t="n">
        <f aca="false">INDEX(HMFPurity!F:F,MATCH(A534,HMFPurity!A:A,0))</f>
        <v>2</v>
      </c>
      <c r="M534" s="15" t="str">
        <f aca="false">IFERROR(INDEX(LOHHLA!I:I,MATCH($S534,LOHHLA!$B:$B,0)),"na")</f>
        <v>na</v>
      </c>
      <c r="N534" s="14" t="str">
        <f aca="false">IFERROR(INDEX(LOHHLA!J:J,MATCH($S534,LOHHLA!$B:$B,0)),"na")</f>
        <v>na</v>
      </c>
      <c r="O534" s="16" t="n">
        <f aca="false">COUNTIFS(A:A,A534,W:W,0)</f>
        <v>6</v>
      </c>
      <c r="P534" s="16" t="str">
        <f aca="false">INDEX(LilacQC!D:D,MATCH(A534,LilacQC!C:C,0))</f>
        <v>PASS</v>
      </c>
      <c r="Q534" s="16" t="s">
        <v>148</v>
      </c>
      <c r="R534" s="16" t="s">
        <v>152</v>
      </c>
      <c r="S534" s="17" t="str">
        <f aca="false">A534&amp;MID(X534,1,1)</f>
        <v>CRUK0089_SU_T1-R1C</v>
      </c>
      <c r="T534" s="17" t="str">
        <f aca="false">IFERROR(IF(RIGHT(X534,1)="1",INDEX(LOHHLA!C:C,MATCH(S534,LOHHLA!B:B,0)),INDEX(LOHHLA!D:D,MATCH(S534,LOHHLA!B:B,0))),"HOM")</f>
        <v>HOM</v>
      </c>
      <c r="U534" s="17" t="str">
        <f aca="false">IF(T534="HOM","HOM",UPPER(MID(T534,5,1))&amp;"*"&amp;MID(T534,7,2)&amp;":"&amp;MID(T534,10,2))</f>
        <v>HOM</v>
      </c>
      <c r="V534" s="17" t="s">
        <v>93</v>
      </c>
      <c r="W534" s="17" t="n">
        <f aca="false">U534=V534</f>
        <v>0</v>
      </c>
      <c r="X534" s="16" t="s">
        <v>52</v>
      </c>
      <c r="Y534" s="11" t="s">
        <v>93</v>
      </c>
      <c r="Z534" s="11" t="n">
        <v>2022</v>
      </c>
      <c r="AA534" s="11" t="n">
        <v>834</v>
      </c>
      <c r="AB534" s="11" t="n">
        <v>1188</v>
      </c>
      <c r="AC534" s="11" t="n">
        <v>0</v>
      </c>
      <c r="AD534" s="11" t="n">
        <v>1902</v>
      </c>
      <c r="AE534" s="11" t="n">
        <v>794</v>
      </c>
      <c r="AF534" s="11" t="n">
        <v>1108</v>
      </c>
      <c r="AG534" s="11" t="n">
        <v>0</v>
      </c>
      <c r="AH534" s="11" t="n">
        <v>0</v>
      </c>
      <c r="AI534" s="11" t="n">
        <v>0</v>
      </c>
      <c r="AJ534" s="11" t="n">
        <v>0</v>
      </c>
      <c r="AK534" s="11" t="n">
        <v>0</v>
      </c>
      <c r="AL534" s="15" t="n">
        <v>0.95</v>
      </c>
      <c r="AM534" s="11" t="n">
        <v>0</v>
      </c>
      <c r="AN534" s="11" t="n">
        <v>0</v>
      </c>
      <c r="AO534" s="11" t="n">
        <v>0</v>
      </c>
      <c r="AP534" s="11" t="n">
        <v>0</v>
      </c>
      <c r="AQ534" s="11" t="n">
        <v>0</v>
      </c>
    </row>
    <row r="535" customFormat="false" ht="16" hidden="false" customHeight="false" outlineLevel="0" collapsed="false">
      <c r="A535" s="11" t="s">
        <v>261</v>
      </c>
      <c r="B535" s="11"/>
      <c r="C535" s="11" t="n">
        <f aca="false">AL535&lt;0.5</f>
        <v>0</v>
      </c>
      <c r="D535" s="12" t="n">
        <f aca="false">COUNTIFS(S:S,S535,C:C,1)&gt;0</f>
        <v>0</v>
      </c>
      <c r="E535" s="12" t="str">
        <f aca="false">IFERROR(INDEX(LOHHLA!H:H,MATCH($S535,LOHHLA!$B:$B,0)),"na")</f>
        <v>na</v>
      </c>
      <c r="F535" s="12" t="n">
        <f aca="false">AND(D535&lt;&gt;E535,E535&lt;&gt;"na")</f>
        <v>0</v>
      </c>
      <c r="G535" s="12"/>
      <c r="H535" s="12"/>
      <c r="I535" s="13" t="str">
        <f aca="false">IFERROR(INDEX(LOHHLA!E:E,MATCH($S535,LOHHLA!$B:$B,0)),"na")</f>
        <v>na</v>
      </c>
      <c r="J535" s="13" t="str">
        <f aca="false">IFERROR(INDEX(LOHHLA!F:F,MATCH($S535,LOHHLA!$B:$B,0)),"na")</f>
        <v>na</v>
      </c>
      <c r="K535" s="14" t="n">
        <f aca="false">INDEX(HMFPurity!B:B,MATCH(A535,HMFPurity!A:A,0))</f>
        <v>1</v>
      </c>
      <c r="L535" s="15" t="n">
        <f aca="false">INDEX(HMFPurity!F:F,MATCH(A535,HMFPurity!A:A,0))</f>
        <v>2</v>
      </c>
      <c r="M535" s="15" t="str">
        <f aca="false">IFERROR(INDEX(LOHHLA!I:I,MATCH($S535,LOHHLA!$B:$B,0)),"na")</f>
        <v>na</v>
      </c>
      <c r="N535" s="14" t="str">
        <f aca="false">IFERROR(INDEX(LOHHLA!J:J,MATCH($S535,LOHHLA!$B:$B,0)),"na")</f>
        <v>na</v>
      </c>
      <c r="O535" s="16" t="n">
        <f aca="false">COUNTIFS(A:A,A535,W:W,0)</f>
        <v>6</v>
      </c>
      <c r="P535" s="16" t="str">
        <f aca="false">INDEX(LilacQC!D:D,MATCH(A535,LilacQC!C:C,0))</f>
        <v>PASS</v>
      </c>
      <c r="Q535" s="16" t="s">
        <v>148</v>
      </c>
      <c r="R535" s="16" t="s">
        <v>152</v>
      </c>
      <c r="S535" s="17" t="str">
        <f aca="false">A535&amp;MID(X535,1,1)</f>
        <v>CRUK0089_SU_T1-R1C</v>
      </c>
      <c r="T535" s="17" t="str">
        <f aca="false">IFERROR(IF(RIGHT(X535,1)="1",INDEX(LOHHLA!C:C,MATCH(S535,LOHHLA!B:B,0)),INDEX(LOHHLA!D:D,MATCH(S535,LOHHLA!B:B,0))),"HOM")</f>
        <v>HOM</v>
      </c>
      <c r="U535" s="17" t="str">
        <f aca="false">IF(T535="HOM","HOM",UPPER(MID(T535,5,1))&amp;"*"&amp;MID(T535,7,2)&amp;":"&amp;MID(T535,10,2))</f>
        <v>HOM</v>
      </c>
      <c r="V535" s="17" t="s">
        <v>84</v>
      </c>
      <c r="W535" s="17" t="n">
        <f aca="false">U535=V535</f>
        <v>0</v>
      </c>
      <c r="X535" s="16" t="s">
        <v>54</v>
      </c>
      <c r="Y535" s="11" t="s">
        <v>84</v>
      </c>
      <c r="Z535" s="11" t="n">
        <v>2078</v>
      </c>
      <c r="AA535" s="11" t="n">
        <v>819</v>
      </c>
      <c r="AB535" s="11" t="n">
        <v>1259</v>
      </c>
      <c r="AC535" s="11" t="n">
        <v>0</v>
      </c>
      <c r="AD535" s="11" t="n">
        <v>1961</v>
      </c>
      <c r="AE535" s="11" t="n">
        <v>798</v>
      </c>
      <c r="AF535" s="11" t="n">
        <v>1163</v>
      </c>
      <c r="AG535" s="11" t="n">
        <v>0</v>
      </c>
      <c r="AH535" s="11" t="n">
        <v>0</v>
      </c>
      <c r="AI535" s="11" t="n">
        <v>0</v>
      </c>
      <c r="AJ535" s="11" t="n">
        <v>0</v>
      </c>
      <c r="AK535" s="11" t="n">
        <v>0</v>
      </c>
      <c r="AL535" s="15" t="n">
        <v>1.09</v>
      </c>
      <c r="AM535" s="11" t="n">
        <v>0</v>
      </c>
      <c r="AN535" s="11" t="n">
        <v>0</v>
      </c>
      <c r="AO535" s="11" t="n">
        <v>0</v>
      </c>
      <c r="AP535" s="11" t="n">
        <v>0</v>
      </c>
      <c r="AQ535" s="11" t="n">
        <v>0</v>
      </c>
    </row>
    <row r="536" customFormat="false" ht="16" hidden="false" customHeight="false" outlineLevel="0" collapsed="false">
      <c r="A536" s="11" t="s">
        <v>262</v>
      </c>
      <c r="B536" s="11"/>
      <c r="C536" s="11" t="n">
        <f aca="false">AL536&lt;0.5</f>
        <v>1</v>
      </c>
      <c r="D536" s="12" t="n">
        <f aca="false">COUNTIFS(S:S,S536,C:C,1)&gt;0</f>
        <v>1</v>
      </c>
      <c r="E536" s="12" t="n">
        <f aca="false">IFERROR(INDEX(LOHHLA!H:H,MATCH($S536,LOHHLA!$B:$B,0)),"na")</f>
        <v>1</v>
      </c>
      <c r="F536" s="12" t="n">
        <f aca="false">AND(D536&lt;&gt;E536,E536&lt;&gt;"na")</f>
        <v>0</v>
      </c>
      <c r="G536" s="12"/>
      <c r="H536" s="12"/>
      <c r="I536" s="13" t="str">
        <f aca="false">IFERROR(INDEX(LOHHLA!E:E,MATCH($S536,LOHHLA!$B:$B,0)),"na")</f>
        <v>          (0.07)</v>
      </c>
      <c r="J536" s="13" t="str">
        <f aca="false">IFERROR(INDEX(LOHHLA!F:F,MATCH($S536,LOHHLA!$B:$B,0)),"na")</f>
        <v>            1.84</v>
      </c>
      <c r="K536" s="14" t="n">
        <f aca="false">INDEX(HMFPurity!B:B,MATCH(A536,HMFPurity!A:A,0))</f>
        <v>0.75</v>
      </c>
      <c r="L536" s="15" t="n">
        <f aca="false">INDEX(HMFPurity!F:F,MATCH(A536,HMFPurity!A:A,0))</f>
        <v>1.7217</v>
      </c>
      <c r="M536" s="15" t="n">
        <f aca="false">IFERROR(INDEX(LOHHLA!I:I,MATCH($S536,LOHHLA!$B:$B,0)),"na")</f>
        <v>3.310890735</v>
      </c>
      <c r="N536" s="14" t="n">
        <f aca="false">IFERROR(INDEX(LOHHLA!J:J,MATCH($S536,LOHHLA!$B:$B,0)),"na")</f>
        <v>0.58</v>
      </c>
      <c r="O536" s="16" t="n">
        <f aca="false">COUNTIFS(A:A,A536,W:W,0)</f>
        <v>0</v>
      </c>
      <c r="P536" s="16" t="str">
        <f aca="false">INDEX(LilacQC!D:D,MATCH(A536,LilacQC!C:C,0))</f>
        <v>PASS</v>
      </c>
      <c r="Q536" s="16"/>
      <c r="R536" s="16"/>
      <c r="S536" s="17" t="str">
        <f aca="false">A536&amp;MID(X536,1,1)</f>
        <v>CRUK0090_SU_T1-R1A</v>
      </c>
      <c r="T536" s="17" t="str">
        <f aca="false">IFERROR(IF(RIGHT(X536,1)="1",INDEX(LOHHLA!C:C,MATCH(S536,LOHHLA!B:B,0)),INDEX(LOHHLA!D:D,MATCH(S536,LOHHLA!B:B,0))),"HOM")</f>
        <v>hla_a_01_01_01_01</v>
      </c>
      <c r="U536" s="17" t="str">
        <f aca="false">IF(T536="HOM","HOM",UPPER(MID(T536,5,1))&amp;"*"&amp;MID(T536,7,2)&amp;":"&amp;MID(T536,10,2))</f>
        <v>A*01:01</v>
      </c>
      <c r="V536" s="17" t="s">
        <v>44</v>
      </c>
      <c r="W536" s="17" t="n">
        <f aca="false">U536=V536</f>
        <v>1</v>
      </c>
      <c r="X536" s="16" t="s">
        <v>45</v>
      </c>
      <c r="Y536" s="11" t="s">
        <v>44</v>
      </c>
      <c r="Z536" s="11" t="n">
        <v>2276</v>
      </c>
      <c r="AA536" s="11" t="n">
        <v>1406</v>
      </c>
      <c r="AB536" s="11" t="n">
        <v>870</v>
      </c>
      <c r="AC536" s="11" t="n">
        <v>0</v>
      </c>
      <c r="AD536" s="11" t="n">
        <v>1116</v>
      </c>
      <c r="AE536" s="11" t="n">
        <v>452</v>
      </c>
      <c r="AF536" s="11" t="n">
        <v>664</v>
      </c>
      <c r="AG536" s="11" t="n">
        <v>0</v>
      </c>
      <c r="AH536" s="11" t="n">
        <v>0</v>
      </c>
      <c r="AI536" s="11" t="n">
        <v>0</v>
      </c>
      <c r="AJ536" s="11" t="n">
        <v>0</v>
      </c>
      <c r="AK536" s="11" t="n">
        <v>0</v>
      </c>
      <c r="AL536" s="15" t="n">
        <v>0.04</v>
      </c>
      <c r="AM536" s="11" t="n">
        <v>0</v>
      </c>
      <c r="AN536" s="11" t="n">
        <v>0</v>
      </c>
      <c r="AO536" s="11" t="n">
        <v>0</v>
      </c>
      <c r="AP536" s="11" t="n">
        <v>0</v>
      </c>
      <c r="AQ536" s="11" t="n">
        <v>0</v>
      </c>
    </row>
    <row r="537" customFormat="false" ht="16" hidden="false" customHeight="false" outlineLevel="0" collapsed="false">
      <c r="A537" s="11" t="s">
        <v>262</v>
      </c>
      <c r="B537" s="11"/>
      <c r="C537" s="11" t="n">
        <f aca="false">AL537&lt;0.5</f>
        <v>0</v>
      </c>
      <c r="D537" s="12" t="n">
        <f aca="false">COUNTIFS(S:S,S537,C:C,1)&gt;0</f>
        <v>1</v>
      </c>
      <c r="E537" s="12" t="n">
        <f aca="false">IFERROR(INDEX(LOHHLA!H:H,MATCH($S537,LOHHLA!$B:$B,0)),"na")</f>
        <v>1</v>
      </c>
      <c r="F537" s="12" t="n">
        <f aca="false">AND(D537&lt;&gt;E537,E537&lt;&gt;"na")</f>
        <v>0</v>
      </c>
      <c r="G537" s="12"/>
      <c r="H537" s="12"/>
      <c r="I537" s="13" t="str">
        <f aca="false">IFERROR(INDEX(LOHHLA!E:E,MATCH($S537,LOHHLA!$B:$B,0)),"na")</f>
        <v>          (0.07)</v>
      </c>
      <c r="J537" s="13" t="str">
        <f aca="false">IFERROR(INDEX(LOHHLA!F:F,MATCH($S537,LOHHLA!$B:$B,0)),"na")</f>
        <v>            1.84</v>
      </c>
      <c r="K537" s="14" t="n">
        <f aca="false">INDEX(HMFPurity!B:B,MATCH(A537,HMFPurity!A:A,0))</f>
        <v>0.75</v>
      </c>
      <c r="L537" s="15" t="n">
        <f aca="false">INDEX(HMFPurity!F:F,MATCH(A537,HMFPurity!A:A,0))</f>
        <v>1.7217</v>
      </c>
      <c r="M537" s="15" t="n">
        <f aca="false">IFERROR(INDEX(LOHHLA!I:I,MATCH($S537,LOHHLA!$B:$B,0)),"na")</f>
        <v>3.310890735</v>
      </c>
      <c r="N537" s="14" t="n">
        <f aca="false">IFERROR(INDEX(LOHHLA!J:J,MATCH($S537,LOHHLA!$B:$B,0)),"na")</f>
        <v>0.58</v>
      </c>
      <c r="O537" s="16" t="n">
        <f aca="false">COUNTIFS(A:A,A537,W:W,0)</f>
        <v>0</v>
      </c>
      <c r="P537" s="16" t="str">
        <f aca="false">INDEX(LilacQC!D:D,MATCH(A537,LilacQC!C:C,0))</f>
        <v>PASS</v>
      </c>
      <c r="Q537" s="16"/>
      <c r="R537" s="16"/>
      <c r="S537" s="17" t="str">
        <f aca="false">A537&amp;MID(X537,1,1)</f>
        <v>CRUK0090_SU_T1-R1A</v>
      </c>
      <c r="T537" s="17" t="str">
        <f aca="false">IFERROR(IF(RIGHT(X537,1)="1",INDEX(LOHHLA!C:C,MATCH(S537,LOHHLA!B:B,0)),INDEX(LOHHLA!D:D,MATCH(S537,LOHHLA!B:B,0))),"HOM")</f>
        <v>hla_a_02_01_01_01</v>
      </c>
      <c r="U537" s="17" t="str">
        <f aca="false">IF(T537="HOM","HOM",UPPER(MID(T537,5,1))&amp;"*"&amp;MID(T537,7,2)&amp;":"&amp;MID(T537,10,2))</f>
        <v>A*02:01</v>
      </c>
      <c r="V537" s="17" t="s">
        <v>56</v>
      </c>
      <c r="W537" s="17" t="n">
        <f aca="false">U537=V537</f>
        <v>1</v>
      </c>
      <c r="X537" s="16" t="s">
        <v>47</v>
      </c>
      <c r="Y537" s="11" t="s">
        <v>56</v>
      </c>
      <c r="Z537" s="11" t="n">
        <v>1800</v>
      </c>
      <c r="AA537" s="11" t="n">
        <v>988</v>
      </c>
      <c r="AB537" s="11" t="n">
        <v>812</v>
      </c>
      <c r="AC537" s="11" t="n">
        <v>0</v>
      </c>
      <c r="AD537" s="11" t="n">
        <v>1761</v>
      </c>
      <c r="AE537" s="11" t="n">
        <v>1098</v>
      </c>
      <c r="AF537" s="11" t="n">
        <v>663</v>
      </c>
      <c r="AG537" s="11" t="n">
        <v>0</v>
      </c>
      <c r="AH537" s="11" t="n">
        <v>0</v>
      </c>
      <c r="AI537" s="11" t="n">
        <v>0</v>
      </c>
      <c r="AJ537" s="11" t="n">
        <v>0</v>
      </c>
      <c r="AK537" s="11" t="n">
        <v>0</v>
      </c>
      <c r="AL537" s="15" t="n">
        <v>1.01</v>
      </c>
      <c r="AM537" s="11" t="n">
        <v>0</v>
      </c>
      <c r="AN537" s="11" t="n">
        <v>0</v>
      </c>
      <c r="AO537" s="11" t="n">
        <v>0</v>
      </c>
      <c r="AP537" s="11" t="n">
        <v>0</v>
      </c>
      <c r="AQ537" s="11" t="n">
        <v>0</v>
      </c>
    </row>
    <row r="538" customFormat="false" ht="16" hidden="false" customHeight="false" outlineLevel="0" collapsed="false">
      <c r="A538" s="11" t="s">
        <v>262</v>
      </c>
      <c r="B538" s="11"/>
      <c r="C538" s="11" t="n">
        <f aca="false">AL538&lt;0.5</f>
        <v>0</v>
      </c>
      <c r="D538" s="12" t="n">
        <f aca="false">COUNTIFS(S:S,S538,C:C,1)&gt;0</f>
        <v>1</v>
      </c>
      <c r="E538" s="12" t="n">
        <f aca="false">IFERROR(INDEX(LOHHLA!H:H,MATCH($S538,LOHHLA!$B:$B,0)),"na")</f>
        <v>1</v>
      </c>
      <c r="F538" s="12" t="n">
        <f aca="false">AND(D538&lt;&gt;E538,E538&lt;&gt;"na")</f>
        <v>0</v>
      </c>
      <c r="G538" s="12"/>
      <c r="H538" s="12"/>
      <c r="I538" s="13" t="str">
        <f aca="false">IFERROR(INDEX(LOHHLA!E:E,MATCH($S538,LOHHLA!$B:$B,0)),"na")</f>
        <v>            1.71</v>
      </c>
      <c r="J538" s="13" t="str">
        <f aca="false">IFERROR(INDEX(LOHHLA!F:F,MATCH($S538,LOHHLA!$B:$B,0)),"na")</f>
        <v>          (0.08)</v>
      </c>
      <c r="K538" s="14" t="n">
        <f aca="false">INDEX(HMFPurity!B:B,MATCH(A538,HMFPurity!A:A,0))</f>
        <v>0.75</v>
      </c>
      <c r="L538" s="15" t="n">
        <f aca="false">INDEX(HMFPurity!F:F,MATCH(A538,HMFPurity!A:A,0))</f>
        <v>1.7217</v>
      </c>
      <c r="M538" s="15" t="n">
        <f aca="false">IFERROR(INDEX(LOHHLA!I:I,MATCH($S538,LOHHLA!$B:$B,0)),"na")</f>
        <v>3.310890735</v>
      </c>
      <c r="N538" s="14" t="n">
        <f aca="false">IFERROR(INDEX(LOHHLA!J:J,MATCH($S538,LOHHLA!$B:$B,0)),"na")</f>
        <v>0.58</v>
      </c>
      <c r="O538" s="16" t="n">
        <f aca="false">COUNTIFS(A:A,A538,W:W,0)</f>
        <v>0</v>
      </c>
      <c r="P538" s="16" t="str">
        <f aca="false">INDEX(LilacQC!D:D,MATCH(A538,LilacQC!C:C,0))</f>
        <v>PASS</v>
      </c>
      <c r="Q538" s="16"/>
      <c r="R538" s="16"/>
      <c r="S538" s="17" t="str">
        <f aca="false">A538&amp;MID(X538,1,1)</f>
        <v>CRUK0090_SU_T1-R1B</v>
      </c>
      <c r="T538" s="17" t="str">
        <f aca="false">IFERROR(IF(RIGHT(X538,1)="1",INDEX(LOHHLA!C:C,MATCH(S538,LOHHLA!B:B,0)),INDEX(LOHHLA!D:D,MATCH(S538,LOHHLA!B:B,0))),"HOM")</f>
        <v>hla_b_45_01</v>
      </c>
      <c r="U538" s="17" t="str">
        <f aca="false">IF(T538="HOM","HOM",UPPER(MID(T538,5,1))&amp;"*"&amp;MID(T538,7,2)&amp;":"&amp;MID(T538,10,2))</f>
        <v>B*45:01</v>
      </c>
      <c r="V538" s="17" t="s">
        <v>133</v>
      </c>
      <c r="W538" s="17" t="n">
        <f aca="false">U538=V538</f>
        <v>1</v>
      </c>
      <c r="X538" s="16" t="s">
        <v>49</v>
      </c>
      <c r="Y538" s="11" t="s">
        <v>133</v>
      </c>
      <c r="Z538" s="11" t="n">
        <v>1787</v>
      </c>
      <c r="AA538" s="11" t="n">
        <v>1042</v>
      </c>
      <c r="AB538" s="11" t="n">
        <v>745</v>
      </c>
      <c r="AC538" s="11" t="n">
        <v>0</v>
      </c>
      <c r="AD538" s="11" t="n">
        <v>1788</v>
      </c>
      <c r="AE538" s="11" t="n">
        <v>1238</v>
      </c>
      <c r="AF538" s="11" t="n">
        <v>550</v>
      </c>
      <c r="AG538" s="11" t="n">
        <v>0</v>
      </c>
      <c r="AH538" s="11" t="n">
        <v>0</v>
      </c>
      <c r="AI538" s="11" t="n">
        <v>0</v>
      </c>
      <c r="AJ538" s="11" t="n">
        <v>0</v>
      </c>
      <c r="AK538" s="11" t="n">
        <v>0</v>
      </c>
      <c r="AL538" s="15" t="n">
        <v>1.01</v>
      </c>
      <c r="AM538" s="11" t="n">
        <v>0</v>
      </c>
      <c r="AN538" s="11" t="n">
        <v>0</v>
      </c>
      <c r="AO538" s="11" t="n">
        <v>0</v>
      </c>
      <c r="AP538" s="11" t="n">
        <v>0</v>
      </c>
      <c r="AQ538" s="11" t="n">
        <v>0</v>
      </c>
    </row>
    <row r="539" customFormat="false" ht="16" hidden="false" customHeight="false" outlineLevel="0" collapsed="false">
      <c r="A539" s="11" t="s">
        <v>262</v>
      </c>
      <c r="B539" s="11"/>
      <c r="C539" s="11" t="n">
        <f aca="false">AL539&lt;0.5</f>
        <v>1</v>
      </c>
      <c r="D539" s="12" t="n">
        <f aca="false">COUNTIFS(S:S,S539,C:C,1)&gt;0</f>
        <v>1</v>
      </c>
      <c r="E539" s="12" t="n">
        <f aca="false">IFERROR(INDEX(LOHHLA!H:H,MATCH($S539,LOHHLA!$B:$B,0)),"na")</f>
        <v>1</v>
      </c>
      <c r="F539" s="12" t="n">
        <f aca="false">AND(D539&lt;&gt;E539,E539&lt;&gt;"na")</f>
        <v>0</v>
      </c>
      <c r="G539" s="12"/>
      <c r="H539" s="12"/>
      <c r="I539" s="13" t="str">
        <f aca="false">IFERROR(INDEX(LOHHLA!E:E,MATCH($S539,LOHHLA!$B:$B,0)),"na")</f>
        <v>            1.71</v>
      </c>
      <c r="J539" s="13" t="str">
        <f aca="false">IFERROR(INDEX(LOHHLA!F:F,MATCH($S539,LOHHLA!$B:$B,0)),"na")</f>
        <v>          (0.08)</v>
      </c>
      <c r="K539" s="14" t="n">
        <f aca="false">INDEX(HMFPurity!B:B,MATCH(A539,HMFPurity!A:A,0))</f>
        <v>0.75</v>
      </c>
      <c r="L539" s="15" t="n">
        <f aca="false">INDEX(HMFPurity!F:F,MATCH(A539,HMFPurity!A:A,0))</f>
        <v>1.7217</v>
      </c>
      <c r="M539" s="15" t="n">
        <f aca="false">IFERROR(INDEX(LOHHLA!I:I,MATCH($S539,LOHHLA!$B:$B,0)),"na")</f>
        <v>3.310890735</v>
      </c>
      <c r="N539" s="14" t="n">
        <f aca="false">IFERROR(INDEX(LOHHLA!J:J,MATCH($S539,LOHHLA!$B:$B,0)),"na")</f>
        <v>0.58</v>
      </c>
      <c r="O539" s="16" t="n">
        <f aca="false">COUNTIFS(A:A,A539,W:W,0)</f>
        <v>0</v>
      </c>
      <c r="P539" s="16" t="str">
        <f aca="false">INDEX(LilacQC!D:D,MATCH(A539,LilacQC!C:C,0))</f>
        <v>PASS</v>
      </c>
      <c r="Q539" s="16"/>
      <c r="R539" s="16"/>
      <c r="S539" s="17" t="str">
        <f aca="false">A539&amp;MID(X539,1,1)</f>
        <v>CRUK0090_SU_T1-R1B</v>
      </c>
      <c r="T539" s="17" t="str">
        <f aca="false">IFERROR(IF(RIGHT(X539,1)="1",INDEX(LOHHLA!C:C,MATCH(S539,LOHHLA!B:B,0)),INDEX(LOHHLA!D:D,MATCH(S539,LOHHLA!B:B,0))),"HOM")</f>
        <v>hla_b_57_01_01</v>
      </c>
      <c r="U539" s="17" t="str">
        <f aca="false">IF(T539="HOM","HOM",UPPER(MID(T539,5,1))&amp;"*"&amp;MID(T539,7,2)&amp;":"&amp;MID(T539,10,2))</f>
        <v>B*57:01</v>
      </c>
      <c r="V539" s="17" t="s">
        <v>83</v>
      </c>
      <c r="W539" s="17" t="n">
        <f aca="false">U539=V539</f>
        <v>1</v>
      </c>
      <c r="X539" s="16" t="s">
        <v>51</v>
      </c>
      <c r="Y539" s="11" t="s">
        <v>83</v>
      </c>
      <c r="Z539" s="11" t="n">
        <v>1825</v>
      </c>
      <c r="AA539" s="11" t="n">
        <v>1093</v>
      </c>
      <c r="AB539" s="11" t="n">
        <v>732</v>
      </c>
      <c r="AC539" s="11" t="n">
        <v>0</v>
      </c>
      <c r="AD539" s="11" t="n">
        <v>832</v>
      </c>
      <c r="AE539" s="11" t="n">
        <v>309</v>
      </c>
      <c r="AF539" s="11" t="n">
        <v>523</v>
      </c>
      <c r="AG539" s="11" t="n">
        <v>0</v>
      </c>
      <c r="AH539" s="11" t="n">
        <v>0</v>
      </c>
      <c r="AI539" s="11" t="n">
        <v>0</v>
      </c>
      <c r="AJ539" s="11" t="n">
        <v>0</v>
      </c>
      <c r="AK539" s="11" t="n">
        <v>0</v>
      </c>
      <c r="AL539" s="15" t="n">
        <v>0.04</v>
      </c>
      <c r="AM539" s="11" t="n">
        <v>0</v>
      </c>
      <c r="AN539" s="11" t="n">
        <v>0</v>
      </c>
      <c r="AO539" s="11" t="n">
        <v>0</v>
      </c>
      <c r="AP539" s="11" t="n">
        <v>0</v>
      </c>
      <c r="AQ539" s="11" t="n">
        <v>0</v>
      </c>
    </row>
    <row r="540" customFormat="false" ht="16" hidden="false" customHeight="false" outlineLevel="0" collapsed="false">
      <c r="A540" s="11" t="s">
        <v>262</v>
      </c>
      <c r="B540" s="11"/>
      <c r="C540" s="11" t="n">
        <f aca="false">AL540&lt;0.5</f>
        <v>0</v>
      </c>
      <c r="D540" s="12" t="n">
        <f aca="false">COUNTIFS(S:S,S540,C:C,1)&gt;0</f>
        <v>1</v>
      </c>
      <c r="E540" s="12" t="str">
        <f aca="false">IFERROR(INDEX(LOHHLA!H:H,MATCH($S540,LOHHLA!$B:$B,0)),"na")</f>
        <v>na</v>
      </c>
      <c r="F540" s="12" t="n">
        <f aca="false">AND(D540&lt;&gt;E540,E540&lt;&gt;"na")</f>
        <v>0</v>
      </c>
      <c r="G540" s="12"/>
      <c r="H540" s="12"/>
      <c r="I540" s="13" t="str">
        <f aca="false">IFERROR(INDEX(LOHHLA!E:E,MATCH($S540,LOHHLA!$B:$B,0)),"na")</f>
        <v>na</v>
      </c>
      <c r="J540" s="13" t="str">
        <f aca="false">IFERROR(INDEX(LOHHLA!F:F,MATCH($S540,LOHHLA!$B:$B,0)),"na")</f>
        <v>na</v>
      </c>
      <c r="K540" s="14" t="n">
        <f aca="false">INDEX(HMFPurity!B:B,MATCH(A540,HMFPurity!A:A,0))</f>
        <v>0.75</v>
      </c>
      <c r="L540" s="15" t="n">
        <f aca="false">INDEX(HMFPurity!F:F,MATCH(A540,HMFPurity!A:A,0))</f>
        <v>1.7217</v>
      </c>
      <c r="M540" s="15" t="str">
        <f aca="false">IFERROR(INDEX(LOHHLA!I:I,MATCH($S540,LOHHLA!$B:$B,0)),"na")</f>
        <v>na</v>
      </c>
      <c r="N540" s="14" t="str">
        <f aca="false">IFERROR(INDEX(LOHHLA!J:J,MATCH($S540,LOHHLA!$B:$B,0)),"na")</f>
        <v>na</v>
      </c>
      <c r="O540" s="16" t="n">
        <f aca="false">COUNTIFS(A:A,A540,W:W,0)</f>
        <v>0</v>
      </c>
      <c r="P540" s="16" t="str">
        <f aca="false">INDEX(LilacQC!D:D,MATCH(A540,LilacQC!C:C,0))</f>
        <v>PASS</v>
      </c>
      <c r="Q540" s="16"/>
      <c r="R540" s="16"/>
      <c r="S540" s="17" t="str">
        <f aca="false">A540&amp;MID(X540,1,1)</f>
        <v>CRUK0090_SU_T1-R1C</v>
      </c>
      <c r="T540" s="17" t="str">
        <f aca="false">IFERROR(IF(RIGHT(X540,1)="1",INDEX(LOHHLA!C:C,MATCH(S540,LOHHLA!B:B,0)),INDEX(LOHHLA!D:D,MATCH(S540,LOHHLA!B:B,0))),"HOM")</f>
        <v>HOM</v>
      </c>
      <c r="U540" s="17" t="str">
        <f aca="false">IF(T540="HOM","HOM",UPPER(MID(T540,5,1))&amp;"*"&amp;MID(T540,7,2)&amp;":"&amp;MID(T540,10,2))</f>
        <v>HOM</v>
      </c>
      <c r="V540" s="17" t="s">
        <v>48</v>
      </c>
      <c r="W540" s="17" t="n">
        <f aca="false">U540=V540</f>
        <v>1</v>
      </c>
      <c r="X540" s="16" t="s">
        <v>52</v>
      </c>
      <c r="Y540" s="11" t="s">
        <v>84</v>
      </c>
      <c r="Z540" s="11" t="n">
        <v>1685</v>
      </c>
      <c r="AA540" s="11" t="n">
        <v>1592</v>
      </c>
      <c r="AB540" s="11" t="n">
        <v>93</v>
      </c>
      <c r="AC540" s="11" t="n">
        <v>0</v>
      </c>
      <c r="AD540" s="11" t="n">
        <v>2549</v>
      </c>
      <c r="AE540" s="11" t="n">
        <v>2410</v>
      </c>
      <c r="AF540" s="11" t="n">
        <v>139</v>
      </c>
      <c r="AG540" s="11" t="n">
        <v>0</v>
      </c>
      <c r="AH540" s="11" t="n">
        <v>0</v>
      </c>
      <c r="AI540" s="11" t="n">
        <v>0</v>
      </c>
      <c r="AJ540" s="11" t="n">
        <v>0</v>
      </c>
      <c r="AK540" s="11" t="n">
        <v>0</v>
      </c>
      <c r="AL540" s="15" t="n">
        <v>1.01</v>
      </c>
      <c r="AM540" s="11" t="n">
        <v>0</v>
      </c>
      <c r="AN540" s="11" t="n">
        <v>0</v>
      </c>
      <c r="AO540" s="11" t="n">
        <v>0</v>
      </c>
      <c r="AP540" s="11" t="n">
        <v>0</v>
      </c>
      <c r="AQ540" s="11" t="n">
        <v>0</v>
      </c>
    </row>
    <row r="541" customFormat="false" ht="16" hidden="false" customHeight="false" outlineLevel="0" collapsed="false">
      <c r="A541" s="11" t="s">
        <v>262</v>
      </c>
      <c r="B541" s="11"/>
      <c r="C541" s="11" t="n">
        <f aca="false">AL541&lt;0.5</f>
        <v>1</v>
      </c>
      <c r="D541" s="12" t="n">
        <f aca="false">COUNTIFS(S:S,S541,C:C,1)&gt;0</f>
        <v>1</v>
      </c>
      <c r="E541" s="12" t="str">
        <f aca="false">IFERROR(INDEX(LOHHLA!H:H,MATCH($S541,LOHHLA!$B:$B,0)),"na")</f>
        <v>na</v>
      </c>
      <c r="F541" s="12" t="n">
        <f aca="false">AND(D541&lt;&gt;E541,E541&lt;&gt;"na")</f>
        <v>0</v>
      </c>
      <c r="G541" s="12"/>
      <c r="H541" s="12"/>
      <c r="I541" s="13" t="str">
        <f aca="false">IFERROR(INDEX(LOHHLA!E:E,MATCH($S541,LOHHLA!$B:$B,0)),"na")</f>
        <v>na</v>
      </c>
      <c r="J541" s="13" t="str">
        <f aca="false">IFERROR(INDEX(LOHHLA!F:F,MATCH($S541,LOHHLA!$B:$B,0)),"na")</f>
        <v>na</v>
      </c>
      <c r="K541" s="14" t="n">
        <f aca="false">INDEX(HMFPurity!B:B,MATCH(A541,HMFPurity!A:A,0))</f>
        <v>0.75</v>
      </c>
      <c r="L541" s="15" t="n">
        <f aca="false">INDEX(HMFPurity!F:F,MATCH(A541,HMFPurity!A:A,0))</f>
        <v>1.7217</v>
      </c>
      <c r="M541" s="15" t="str">
        <f aca="false">IFERROR(INDEX(LOHHLA!I:I,MATCH($S541,LOHHLA!$B:$B,0)),"na")</f>
        <v>na</v>
      </c>
      <c r="N541" s="14" t="str">
        <f aca="false">IFERROR(INDEX(LOHHLA!J:J,MATCH($S541,LOHHLA!$B:$B,0)),"na")</f>
        <v>na</v>
      </c>
      <c r="O541" s="16" t="n">
        <f aca="false">COUNTIFS(A:A,A541,W:W,0)</f>
        <v>0</v>
      </c>
      <c r="P541" s="16" t="str">
        <f aca="false">INDEX(LilacQC!D:D,MATCH(A541,LilacQC!C:C,0))</f>
        <v>PASS</v>
      </c>
      <c r="Q541" s="16"/>
      <c r="R541" s="16"/>
      <c r="S541" s="17" t="str">
        <f aca="false">A541&amp;MID(X541,1,1)</f>
        <v>CRUK0090_SU_T1-R1C</v>
      </c>
      <c r="T541" s="17" t="str">
        <f aca="false">IFERROR(IF(RIGHT(X541,1)="1",INDEX(LOHHLA!C:C,MATCH(S541,LOHHLA!B:B,0)),INDEX(LOHHLA!D:D,MATCH(S541,LOHHLA!B:B,0))),"HOM")</f>
        <v>HOM</v>
      </c>
      <c r="U541" s="17" t="str">
        <f aca="false">IF(T541="HOM","HOM",UPPER(MID(T541,5,1))&amp;"*"&amp;MID(T541,7,2)&amp;":"&amp;MID(T541,10,2))</f>
        <v>HOM</v>
      </c>
      <c r="V541" s="17" t="s">
        <v>48</v>
      </c>
      <c r="W541" s="17" t="n">
        <f aca="false">U541=V541</f>
        <v>1</v>
      </c>
      <c r="X541" s="16" t="s">
        <v>54</v>
      </c>
      <c r="Y541" s="11" t="s">
        <v>84</v>
      </c>
      <c r="Z541" s="11" t="n">
        <v>1686</v>
      </c>
      <c r="AA541" s="11" t="n">
        <v>1593</v>
      </c>
      <c r="AB541" s="11" t="n">
        <v>93</v>
      </c>
      <c r="AC541" s="11" t="n">
        <v>0</v>
      </c>
      <c r="AD541" s="11" t="n">
        <v>2549</v>
      </c>
      <c r="AE541" s="11" t="n">
        <v>2410</v>
      </c>
      <c r="AF541" s="11" t="n">
        <v>139</v>
      </c>
      <c r="AG541" s="11" t="n">
        <v>0</v>
      </c>
      <c r="AH541" s="11" t="n">
        <v>0</v>
      </c>
      <c r="AI541" s="11" t="n">
        <v>0</v>
      </c>
      <c r="AJ541" s="11" t="n">
        <v>0</v>
      </c>
      <c r="AK541" s="11" t="n">
        <v>0</v>
      </c>
      <c r="AL541" s="15" t="n">
        <v>0.04</v>
      </c>
      <c r="AM541" s="11" t="n">
        <v>0</v>
      </c>
      <c r="AN541" s="11" t="n">
        <v>0</v>
      </c>
      <c r="AO541" s="11" t="n">
        <v>0</v>
      </c>
      <c r="AP541" s="11" t="n">
        <v>0</v>
      </c>
      <c r="AQ541" s="11" t="n">
        <v>0</v>
      </c>
    </row>
    <row r="542" customFormat="false" ht="16" hidden="false" customHeight="false" outlineLevel="0" collapsed="false">
      <c r="A542" s="11" t="s">
        <v>263</v>
      </c>
      <c r="B542" s="11"/>
      <c r="C542" s="11" t="n">
        <f aca="false">AL542&lt;0.5</f>
        <v>0</v>
      </c>
      <c r="D542" s="12" t="n">
        <f aca="false">COUNTIFS(S:S,S542,C:C,1)&gt;0</f>
        <v>0</v>
      </c>
      <c r="E542" s="12" t="str">
        <f aca="false">IFERROR(INDEX(LOHHLA!H:H,MATCH($S542,LOHHLA!$B:$B,0)),"na")</f>
        <v>na</v>
      </c>
      <c r="F542" s="12" t="n">
        <f aca="false">AND(D542&lt;&gt;E542,E542&lt;&gt;"na")</f>
        <v>0</v>
      </c>
      <c r="G542" s="12"/>
      <c r="H542" s="12"/>
      <c r="I542" s="13" t="str">
        <f aca="false">IFERROR(INDEX(LOHHLA!E:E,MATCH($S542,LOHHLA!$B:$B,0)),"na")</f>
        <v>na</v>
      </c>
      <c r="J542" s="13" t="str">
        <f aca="false">IFERROR(INDEX(LOHHLA!F:F,MATCH($S542,LOHHLA!$B:$B,0)),"na")</f>
        <v>na</v>
      </c>
      <c r="K542" s="14" t="n">
        <f aca="false">INDEX(HMFPurity!B:B,MATCH(A542,HMFPurity!A:A,0))</f>
        <v>1</v>
      </c>
      <c r="L542" s="15" t="n">
        <f aca="false">INDEX(HMFPurity!F:F,MATCH(A542,HMFPurity!A:A,0))</f>
        <v>2.02</v>
      </c>
      <c r="M542" s="15" t="str">
        <f aca="false">IFERROR(INDEX(LOHHLA!I:I,MATCH($S542,LOHHLA!$B:$B,0)),"na")</f>
        <v>na</v>
      </c>
      <c r="N542" s="14" t="str">
        <f aca="false">IFERROR(INDEX(LOHHLA!J:J,MATCH($S542,LOHHLA!$B:$B,0)),"na")</f>
        <v>na</v>
      </c>
      <c r="O542" s="16" t="n">
        <f aca="false">COUNTIFS(A:A,A542,W:W,0)</f>
        <v>2</v>
      </c>
      <c r="P542" s="16" t="str">
        <f aca="false">INDEX(LilacQC!D:D,MATCH(A542,LilacQC!C:C,0))</f>
        <v>PASS</v>
      </c>
      <c r="Q542" s="16" t="s">
        <v>71</v>
      </c>
      <c r="R542" s="16" t="s">
        <v>175</v>
      </c>
      <c r="S542" s="17" t="str">
        <f aca="false">A542&amp;MID(X542,1,1)</f>
        <v>CRUK0091_SU_T1-R1A</v>
      </c>
      <c r="T542" s="17" t="str">
        <f aca="false">IFERROR(IF(RIGHT(X542,1)="1",INDEX(LOHHLA!C:C,MATCH(S542,LOHHLA!B:B,0)),INDEX(LOHHLA!D:D,MATCH(S542,LOHHLA!B:B,0))),"HOM")</f>
        <v>HOM</v>
      </c>
      <c r="U542" s="17" t="str">
        <f aca="false">IF(T542="HOM","HOM",UPPER(MID(T542,5,1))&amp;"*"&amp;MID(T542,7,2)&amp;":"&amp;MID(T542,10,2))</f>
        <v>HOM</v>
      </c>
      <c r="V542" s="17" t="s">
        <v>86</v>
      </c>
      <c r="W542" s="17" t="n">
        <f aca="false">U542=V542</f>
        <v>0</v>
      </c>
      <c r="X542" s="16" t="s">
        <v>45</v>
      </c>
      <c r="Y542" s="11" t="s">
        <v>86</v>
      </c>
      <c r="Z542" s="11" t="n">
        <v>2717</v>
      </c>
      <c r="AA542" s="11" t="n">
        <v>1400</v>
      </c>
      <c r="AB542" s="11" t="n">
        <v>1317</v>
      </c>
      <c r="AC542" s="11" t="n">
        <v>0</v>
      </c>
      <c r="AD542" s="11" t="n">
        <v>2446</v>
      </c>
      <c r="AE542" s="11" t="n">
        <v>1178</v>
      </c>
      <c r="AF542" s="11" t="n">
        <v>1268</v>
      </c>
      <c r="AG542" s="11" t="n">
        <v>0</v>
      </c>
      <c r="AH542" s="11" t="n">
        <v>0</v>
      </c>
      <c r="AI542" s="11" t="n">
        <v>0</v>
      </c>
      <c r="AJ542" s="11" t="n">
        <v>0</v>
      </c>
      <c r="AK542" s="11" t="n">
        <v>0</v>
      </c>
      <c r="AL542" s="15" t="n">
        <v>0.88</v>
      </c>
      <c r="AM542" s="11" t="n">
        <v>0</v>
      </c>
      <c r="AN542" s="11" t="n">
        <v>0</v>
      </c>
      <c r="AO542" s="11" t="n">
        <v>0</v>
      </c>
      <c r="AP542" s="11" t="n">
        <v>0</v>
      </c>
      <c r="AQ542" s="11" t="n">
        <v>0</v>
      </c>
    </row>
    <row r="543" customFormat="false" ht="16" hidden="false" customHeight="false" outlineLevel="0" collapsed="false">
      <c r="A543" s="11" t="s">
        <v>263</v>
      </c>
      <c r="B543" s="11"/>
      <c r="C543" s="11" t="n">
        <f aca="false">AL543&lt;0.5</f>
        <v>0</v>
      </c>
      <c r="D543" s="12" t="n">
        <f aca="false">COUNTIFS(S:S,S543,C:C,1)&gt;0</f>
        <v>0</v>
      </c>
      <c r="E543" s="12" t="str">
        <f aca="false">IFERROR(INDEX(LOHHLA!H:H,MATCH($S543,LOHHLA!$B:$B,0)),"na")</f>
        <v>na</v>
      </c>
      <c r="F543" s="12" t="n">
        <f aca="false">AND(D543&lt;&gt;E543,E543&lt;&gt;"na")</f>
        <v>0</v>
      </c>
      <c r="G543" s="12"/>
      <c r="H543" s="12"/>
      <c r="I543" s="13" t="str">
        <f aca="false">IFERROR(INDEX(LOHHLA!E:E,MATCH($S543,LOHHLA!$B:$B,0)),"na")</f>
        <v>na</v>
      </c>
      <c r="J543" s="13" t="str">
        <f aca="false">IFERROR(INDEX(LOHHLA!F:F,MATCH($S543,LOHHLA!$B:$B,0)),"na")</f>
        <v>na</v>
      </c>
      <c r="K543" s="14" t="n">
        <f aca="false">INDEX(HMFPurity!B:B,MATCH(A543,HMFPurity!A:A,0))</f>
        <v>1</v>
      </c>
      <c r="L543" s="15" t="n">
        <f aca="false">INDEX(HMFPurity!F:F,MATCH(A543,HMFPurity!A:A,0))</f>
        <v>2.02</v>
      </c>
      <c r="M543" s="15" t="str">
        <f aca="false">IFERROR(INDEX(LOHHLA!I:I,MATCH($S543,LOHHLA!$B:$B,0)),"na")</f>
        <v>na</v>
      </c>
      <c r="N543" s="14" t="str">
        <f aca="false">IFERROR(INDEX(LOHHLA!J:J,MATCH($S543,LOHHLA!$B:$B,0)),"na")</f>
        <v>na</v>
      </c>
      <c r="O543" s="16" t="n">
        <f aca="false">COUNTIFS(A:A,A543,W:W,0)</f>
        <v>2</v>
      </c>
      <c r="P543" s="16" t="str">
        <f aca="false">INDEX(LilacQC!D:D,MATCH(A543,LilacQC!C:C,0))</f>
        <v>PASS</v>
      </c>
      <c r="Q543" s="16" t="s">
        <v>71</v>
      </c>
      <c r="R543" s="16" t="s">
        <v>175</v>
      </c>
      <c r="S543" s="17" t="str">
        <f aca="false">A543&amp;MID(X543,1,1)</f>
        <v>CRUK0091_SU_T1-R1A</v>
      </c>
      <c r="T543" s="17" t="str">
        <f aca="false">IFERROR(IF(RIGHT(X543,1)="1",INDEX(LOHHLA!C:C,MATCH(S543,LOHHLA!B:B,0)),INDEX(LOHHLA!D:D,MATCH(S543,LOHHLA!B:B,0))),"HOM")</f>
        <v>HOM</v>
      </c>
      <c r="U543" s="17" t="str">
        <f aca="false">IF(T543="HOM","HOM",UPPER(MID(T543,5,1))&amp;"*"&amp;MID(T543,7,2)&amp;":"&amp;MID(T543,10,2))</f>
        <v>HOM</v>
      </c>
      <c r="V543" s="17" t="s">
        <v>142</v>
      </c>
      <c r="W543" s="17" t="n">
        <f aca="false">U543=V543</f>
        <v>0</v>
      </c>
      <c r="X543" s="16" t="s">
        <v>47</v>
      </c>
      <c r="Y543" s="11" t="s">
        <v>142</v>
      </c>
      <c r="Z543" s="11" t="n">
        <v>2605</v>
      </c>
      <c r="AA543" s="11" t="n">
        <v>1273</v>
      </c>
      <c r="AB543" s="11" t="n">
        <v>1332</v>
      </c>
      <c r="AC543" s="11" t="n">
        <v>0</v>
      </c>
      <c r="AD543" s="11" t="n">
        <v>2432</v>
      </c>
      <c r="AE543" s="11" t="n">
        <v>1130</v>
      </c>
      <c r="AF543" s="11" t="n">
        <v>1302</v>
      </c>
      <c r="AG543" s="11" t="n">
        <v>0</v>
      </c>
      <c r="AH543" s="11" t="n">
        <v>0</v>
      </c>
      <c r="AI543" s="11" t="n">
        <v>0</v>
      </c>
      <c r="AJ543" s="11" t="n">
        <v>0</v>
      </c>
      <c r="AK543" s="11" t="n">
        <v>0</v>
      </c>
      <c r="AL543" s="15" t="n">
        <v>1.02</v>
      </c>
      <c r="AM543" s="11" t="n">
        <v>0</v>
      </c>
      <c r="AN543" s="11" t="n">
        <v>0</v>
      </c>
      <c r="AO543" s="11" t="n">
        <v>0</v>
      </c>
      <c r="AP543" s="11" t="n">
        <v>0</v>
      </c>
      <c r="AQ543" s="11" t="n">
        <v>0</v>
      </c>
    </row>
    <row r="544" customFormat="false" ht="16" hidden="false" customHeight="false" outlineLevel="0" collapsed="false">
      <c r="A544" s="11" t="s">
        <v>263</v>
      </c>
      <c r="B544" s="11"/>
      <c r="C544" s="11" t="n">
        <f aca="false">AL544&lt;0.5</f>
        <v>0</v>
      </c>
      <c r="D544" s="12" t="n">
        <f aca="false">COUNTIFS(S:S,S544,C:C,1)&gt;0</f>
        <v>0</v>
      </c>
      <c r="E544" s="12" t="str">
        <f aca="false">IFERROR(INDEX(LOHHLA!H:H,MATCH($S544,LOHHLA!$B:$B,0)),"na")</f>
        <v>na</v>
      </c>
      <c r="F544" s="12" t="n">
        <f aca="false">AND(D544&lt;&gt;E544,E544&lt;&gt;"na")</f>
        <v>0</v>
      </c>
      <c r="G544" s="12"/>
      <c r="H544" s="12"/>
      <c r="I544" s="13" t="str">
        <f aca="false">IFERROR(INDEX(LOHHLA!E:E,MATCH($S544,LOHHLA!$B:$B,0)),"na")</f>
        <v>na</v>
      </c>
      <c r="J544" s="13" t="str">
        <f aca="false">IFERROR(INDEX(LOHHLA!F:F,MATCH($S544,LOHHLA!$B:$B,0)),"na")</f>
        <v>na</v>
      </c>
      <c r="K544" s="14" t="n">
        <f aca="false">INDEX(HMFPurity!B:B,MATCH(A544,HMFPurity!A:A,0))</f>
        <v>1</v>
      </c>
      <c r="L544" s="15" t="n">
        <f aca="false">INDEX(HMFPurity!F:F,MATCH(A544,HMFPurity!A:A,0))</f>
        <v>2.02</v>
      </c>
      <c r="M544" s="15" t="str">
        <f aca="false">IFERROR(INDEX(LOHHLA!I:I,MATCH($S544,LOHHLA!$B:$B,0)),"na")</f>
        <v>na</v>
      </c>
      <c r="N544" s="14" t="str">
        <f aca="false">IFERROR(INDEX(LOHHLA!J:J,MATCH($S544,LOHHLA!$B:$B,0)),"na")</f>
        <v>na</v>
      </c>
      <c r="O544" s="16" t="n">
        <f aca="false">COUNTIFS(A:A,A544,W:W,0)</f>
        <v>2</v>
      </c>
      <c r="P544" s="16" t="str">
        <f aca="false">INDEX(LilacQC!D:D,MATCH(A544,LilacQC!C:C,0))</f>
        <v>PASS</v>
      </c>
      <c r="Q544" s="16"/>
      <c r="R544" s="16"/>
      <c r="S544" s="17" t="str">
        <f aca="false">A544&amp;MID(X544,1,1)</f>
        <v>CRUK0091_SU_T1-R1B</v>
      </c>
      <c r="T544" s="17" t="str">
        <f aca="false">IFERROR(IF(RIGHT(X544,1)="1",INDEX(LOHHLA!C:C,MATCH(S544,LOHHLA!B:B,0)),INDEX(LOHHLA!D:D,MATCH(S544,LOHHLA!B:B,0))),"HOM")</f>
        <v>HOM</v>
      </c>
      <c r="U544" s="17" t="str">
        <f aca="false">IF(T544="HOM","HOM",UPPER(MID(T544,5,1))&amp;"*"&amp;MID(T544,7,2)&amp;":"&amp;MID(T544,10,2))</f>
        <v>HOM</v>
      </c>
      <c r="V544" s="17" t="s">
        <v>48</v>
      </c>
      <c r="W544" s="17" t="n">
        <f aca="false">U544=V544</f>
        <v>1</v>
      </c>
      <c r="X544" s="16" t="s">
        <v>49</v>
      </c>
      <c r="Y544" s="11" t="s">
        <v>63</v>
      </c>
      <c r="Z544" s="11" t="n">
        <v>2416</v>
      </c>
      <c r="AA544" s="11" t="n">
        <v>2209</v>
      </c>
      <c r="AB544" s="11" t="n">
        <v>207</v>
      </c>
      <c r="AC544" s="11" t="n">
        <v>0</v>
      </c>
      <c r="AD544" s="11" t="n">
        <v>4365</v>
      </c>
      <c r="AE544" s="11" t="n">
        <v>3953</v>
      </c>
      <c r="AF544" s="11" t="n">
        <v>412</v>
      </c>
      <c r="AG544" s="11" t="n">
        <v>0</v>
      </c>
      <c r="AH544" s="11" t="n">
        <v>0</v>
      </c>
      <c r="AI544" s="11" t="n">
        <v>0</v>
      </c>
      <c r="AJ544" s="11" t="n">
        <v>0</v>
      </c>
      <c r="AK544" s="11" t="n">
        <v>0</v>
      </c>
      <c r="AL544" s="15" t="n">
        <v>1.02</v>
      </c>
      <c r="AM544" s="11" t="n">
        <v>0</v>
      </c>
      <c r="AN544" s="11" t="n">
        <v>0</v>
      </c>
      <c r="AO544" s="11" t="n">
        <v>0</v>
      </c>
      <c r="AP544" s="11" t="n">
        <v>0</v>
      </c>
      <c r="AQ544" s="11" t="n">
        <v>0</v>
      </c>
    </row>
    <row r="545" customFormat="false" ht="16" hidden="false" customHeight="false" outlineLevel="0" collapsed="false">
      <c r="A545" s="11" t="s">
        <v>263</v>
      </c>
      <c r="B545" s="11"/>
      <c r="C545" s="11" t="n">
        <f aca="false">AL545&lt;0.5</f>
        <v>0</v>
      </c>
      <c r="D545" s="12" t="n">
        <f aca="false">COUNTIFS(S:S,S545,C:C,1)&gt;0</f>
        <v>0</v>
      </c>
      <c r="E545" s="12" t="str">
        <f aca="false">IFERROR(INDEX(LOHHLA!H:H,MATCH($S545,LOHHLA!$B:$B,0)),"na")</f>
        <v>na</v>
      </c>
      <c r="F545" s="12" t="n">
        <f aca="false">AND(D545&lt;&gt;E545,E545&lt;&gt;"na")</f>
        <v>0</v>
      </c>
      <c r="G545" s="12"/>
      <c r="H545" s="12"/>
      <c r="I545" s="13" t="str">
        <f aca="false">IFERROR(INDEX(LOHHLA!E:E,MATCH($S545,LOHHLA!$B:$B,0)),"na")</f>
        <v>na</v>
      </c>
      <c r="J545" s="13" t="str">
        <f aca="false">IFERROR(INDEX(LOHHLA!F:F,MATCH($S545,LOHHLA!$B:$B,0)),"na")</f>
        <v>na</v>
      </c>
      <c r="K545" s="14" t="n">
        <f aca="false">INDEX(HMFPurity!B:B,MATCH(A545,HMFPurity!A:A,0))</f>
        <v>1</v>
      </c>
      <c r="L545" s="15" t="n">
        <f aca="false">INDEX(HMFPurity!F:F,MATCH(A545,HMFPurity!A:A,0))</f>
        <v>2.02</v>
      </c>
      <c r="M545" s="15" t="str">
        <f aca="false">IFERROR(INDEX(LOHHLA!I:I,MATCH($S545,LOHHLA!$B:$B,0)),"na")</f>
        <v>na</v>
      </c>
      <c r="N545" s="14" t="str">
        <f aca="false">IFERROR(INDEX(LOHHLA!J:J,MATCH($S545,LOHHLA!$B:$B,0)),"na")</f>
        <v>na</v>
      </c>
      <c r="O545" s="16" t="n">
        <f aca="false">COUNTIFS(A:A,A545,W:W,0)</f>
        <v>2</v>
      </c>
      <c r="P545" s="16" t="str">
        <f aca="false">INDEX(LilacQC!D:D,MATCH(A545,LilacQC!C:C,0))</f>
        <v>PASS</v>
      </c>
      <c r="Q545" s="16"/>
      <c r="R545" s="16"/>
      <c r="S545" s="17" t="str">
        <f aca="false">A545&amp;MID(X545,1,1)</f>
        <v>CRUK0091_SU_T1-R1B</v>
      </c>
      <c r="T545" s="17" t="str">
        <f aca="false">IFERROR(IF(RIGHT(X545,1)="1",INDEX(LOHHLA!C:C,MATCH(S545,LOHHLA!B:B,0)),INDEX(LOHHLA!D:D,MATCH(S545,LOHHLA!B:B,0))),"HOM")</f>
        <v>HOM</v>
      </c>
      <c r="U545" s="17" t="str">
        <f aca="false">IF(T545="HOM","HOM",UPPER(MID(T545,5,1))&amp;"*"&amp;MID(T545,7,2)&amp;":"&amp;MID(T545,10,2))</f>
        <v>HOM</v>
      </c>
      <c r="V545" s="17" t="s">
        <v>48</v>
      </c>
      <c r="W545" s="17" t="n">
        <f aca="false">U545=V545</f>
        <v>1</v>
      </c>
      <c r="X545" s="16" t="s">
        <v>51</v>
      </c>
      <c r="Y545" s="11" t="s">
        <v>63</v>
      </c>
      <c r="Z545" s="11" t="n">
        <v>2416</v>
      </c>
      <c r="AA545" s="11" t="n">
        <v>2209</v>
      </c>
      <c r="AB545" s="11" t="n">
        <v>207</v>
      </c>
      <c r="AC545" s="11" t="n">
        <v>0</v>
      </c>
      <c r="AD545" s="11" t="n">
        <v>4365</v>
      </c>
      <c r="AE545" s="11" t="n">
        <v>3953</v>
      </c>
      <c r="AF545" s="11" t="n">
        <v>412</v>
      </c>
      <c r="AG545" s="11" t="n">
        <v>0</v>
      </c>
      <c r="AH545" s="11" t="n">
        <v>0</v>
      </c>
      <c r="AI545" s="11" t="n">
        <v>0</v>
      </c>
      <c r="AJ545" s="11" t="n">
        <v>0</v>
      </c>
      <c r="AK545" s="11" t="n">
        <v>0</v>
      </c>
      <c r="AL545" s="15" t="n">
        <v>0.88</v>
      </c>
      <c r="AM545" s="11" t="n">
        <v>0</v>
      </c>
      <c r="AN545" s="11" t="n">
        <v>0</v>
      </c>
      <c r="AO545" s="11" t="n">
        <v>0</v>
      </c>
      <c r="AP545" s="11" t="n">
        <v>0</v>
      </c>
      <c r="AQ545" s="11" t="n">
        <v>0</v>
      </c>
    </row>
    <row r="546" customFormat="false" ht="16" hidden="false" customHeight="false" outlineLevel="0" collapsed="false">
      <c r="A546" s="11" t="s">
        <v>263</v>
      </c>
      <c r="B546" s="11"/>
      <c r="C546" s="11" t="n">
        <f aca="false">AL546&lt;0.5</f>
        <v>0</v>
      </c>
      <c r="D546" s="12" t="n">
        <f aca="false">COUNTIFS(S:S,S546,C:C,1)&gt;0</f>
        <v>0</v>
      </c>
      <c r="E546" s="12" t="str">
        <f aca="false">IFERROR(INDEX(LOHHLA!H:H,MATCH($S546,LOHHLA!$B:$B,0)),"na")</f>
        <v>na</v>
      </c>
      <c r="F546" s="12" t="n">
        <f aca="false">AND(D546&lt;&gt;E546,E546&lt;&gt;"na")</f>
        <v>0</v>
      </c>
      <c r="G546" s="12"/>
      <c r="H546" s="12"/>
      <c r="I546" s="13" t="str">
        <f aca="false">IFERROR(INDEX(LOHHLA!E:E,MATCH($S546,LOHHLA!$B:$B,0)),"na")</f>
        <v>na</v>
      </c>
      <c r="J546" s="13" t="str">
        <f aca="false">IFERROR(INDEX(LOHHLA!F:F,MATCH($S546,LOHHLA!$B:$B,0)),"na")</f>
        <v>na</v>
      </c>
      <c r="K546" s="14" t="n">
        <f aca="false">INDEX(HMFPurity!B:B,MATCH(A546,HMFPurity!A:A,0))</f>
        <v>1</v>
      </c>
      <c r="L546" s="15" t="n">
        <f aca="false">INDEX(HMFPurity!F:F,MATCH(A546,HMFPurity!A:A,0))</f>
        <v>2.02</v>
      </c>
      <c r="M546" s="15" t="str">
        <f aca="false">IFERROR(INDEX(LOHHLA!I:I,MATCH($S546,LOHHLA!$B:$B,0)),"na")</f>
        <v>na</v>
      </c>
      <c r="N546" s="14" t="str">
        <f aca="false">IFERROR(INDEX(LOHHLA!J:J,MATCH($S546,LOHHLA!$B:$B,0)),"na")</f>
        <v>na</v>
      </c>
      <c r="O546" s="16" t="n">
        <f aca="false">COUNTIFS(A:A,A546,W:W,0)</f>
        <v>2</v>
      </c>
      <c r="P546" s="16" t="str">
        <f aca="false">INDEX(LilacQC!D:D,MATCH(A546,LilacQC!C:C,0))</f>
        <v>PASS</v>
      </c>
      <c r="Q546" s="16"/>
      <c r="R546" s="16"/>
      <c r="S546" s="17" t="str">
        <f aca="false">A546&amp;MID(X546,1,1)</f>
        <v>CRUK0091_SU_T1-R1C</v>
      </c>
      <c r="T546" s="17" t="str">
        <f aca="false">IFERROR(IF(RIGHT(X546,1)="1",INDEX(LOHHLA!C:C,MATCH(S546,LOHHLA!B:B,0)),INDEX(LOHHLA!D:D,MATCH(S546,LOHHLA!B:B,0))),"HOM")</f>
        <v>HOM</v>
      </c>
      <c r="U546" s="17" t="str">
        <f aca="false">IF(T546="HOM","HOM",UPPER(MID(T546,5,1))&amp;"*"&amp;MID(T546,7,2)&amp;":"&amp;MID(T546,10,2))</f>
        <v>HOM</v>
      </c>
      <c r="V546" s="17" t="s">
        <v>48</v>
      </c>
      <c r="W546" s="17" t="n">
        <f aca="false">U546=V546</f>
        <v>1</v>
      </c>
      <c r="X546" s="16" t="s">
        <v>52</v>
      </c>
      <c r="Y546" s="11" t="s">
        <v>66</v>
      </c>
      <c r="Z546" s="11" t="n">
        <v>2292</v>
      </c>
      <c r="AA546" s="11" t="n">
        <v>2213</v>
      </c>
      <c r="AB546" s="11" t="n">
        <v>79</v>
      </c>
      <c r="AC546" s="11" t="n">
        <v>0</v>
      </c>
      <c r="AD546" s="11" t="n">
        <v>4044</v>
      </c>
      <c r="AE546" s="11" t="n">
        <v>3901</v>
      </c>
      <c r="AF546" s="11" t="n">
        <v>143</v>
      </c>
      <c r="AG546" s="11" t="n">
        <v>0</v>
      </c>
      <c r="AH546" s="11" t="n">
        <v>0</v>
      </c>
      <c r="AI546" s="11" t="n">
        <v>0</v>
      </c>
      <c r="AJ546" s="11" t="n">
        <v>0</v>
      </c>
      <c r="AK546" s="11" t="n">
        <v>0</v>
      </c>
      <c r="AL546" s="15" t="n">
        <v>1.02</v>
      </c>
      <c r="AM546" s="11" t="n">
        <v>0</v>
      </c>
      <c r="AN546" s="11" t="n">
        <v>0</v>
      </c>
      <c r="AO546" s="11" t="n">
        <v>0</v>
      </c>
      <c r="AP546" s="11" t="n">
        <v>0</v>
      </c>
      <c r="AQ546" s="11" t="n">
        <v>0</v>
      </c>
    </row>
    <row r="547" customFormat="false" ht="16" hidden="false" customHeight="false" outlineLevel="0" collapsed="false">
      <c r="A547" s="11" t="s">
        <v>263</v>
      </c>
      <c r="B547" s="11"/>
      <c r="C547" s="11" t="n">
        <f aca="false">AL547&lt;0.5</f>
        <v>0</v>
      </c>
      <c r="D547" s="12" t="n">
        <f aca="false">COUNTIFS(S:S,S547,C:C,1)&gt;0</f>
        <v>0</v>
      </c>
      <c r="E547" s="12" t="str">
        <f aca="false">IFERROR(INDEX(LOHHLA!H:H,MATCH($S547,LOHHLA!$B:$B,0)),"na")</f>
        <v>na</v>
      </c>
      <c r="F547" s="12" t="n">
        <f aca="false">AND(D547&lt;&gt;E547,E547&lt;&gt;"na")</f>
        <v>0</v>
      </c>
      <c r="G547" s="12"/>
      <c r="H547" s="12"/>
      <c r="I547" s="13" t="str">
        <f aca="false">IFERROR(INDEX(LOHHLA!E:E,MATCH($S547,LOHHLA!$B:$B,0)),"na")</f>
        <v>na</v>
      </c>
      <c r="J547" s="13" t="str">
        <f aca="false">IFERROR(INDEX(LOHHLA!F:F,MATCH($S547,LOHHLA!$B:$B,0)),"na")</f>
        <v>na</v>
      </c>
      <c r="K547" s="14" t="n">
        <f aca="false">INDEX(HMFPurity!B:B,MATCH(A547,HMFPurity!A:A,0))</f>
        <v>1</v>
      </c>
      <c r="L547" s="15" t="n">
        <f aca="false">INDEX(HMFPurity!F:F,MATCH(A547,HMFPurity!A:A,0))</f>
        <v>2.02</v>
      </c>
      <c r="M547" s="15" t="str">
        <f aca="false">IFERROR(INDEX(LOHHLA!I:I,MATCH($S547,LOHHLA!$B:$B,0)),"na")</f>
        <v>na</v>
      </c>
      <c r="N547" s="14" t="str">
        <f aca="false">IFERROR(INDEX(LOHHLA!J:J,MATCH($S547,LOHHLA!$B:$B,0)),"na")</f>
        <v>na</v>
      </c>
      <c r="O547" s="16" t="n">
        <f aca="false">COUNTIFS(A:A,A547,W:W,0)</f>
        <v>2</v>
      </c>
      <c r="P547" s="16" t="str">
        <f aca="false">INDEX(LilacQC!D:D,MATCH(A547,LilacQC!C:C,0))</f>
        <v>PASS</v>
      </c>
      <c r="Q547" s="16"/>
      <c r="R547" s="16"/>
      <c r="S547" s="17" t="str">
        <f aca="false">A547&amp;MID(X547,1,1)</f>
        <v>CRUK0091_SU_T1-R1C</v>
      </c>
      <c r="T547" s="17" t="str">
        <f aca="false">IFERROR(IF(RIGHT(X547,1)="1",INDEX(LOHHLA!C:C,MATCH(S547,LOHHLA!B:B,0)),INDEX(LOHHLA!D:D,MATCH(S547,LOHHLA!B:B,0))),"HOM")</f>
        <v>HOM</v>
      </c>
      <c r="U547" s="17" t="str">
        <f aca="false">IF(T547="HOM","HOM",UPPER(MID(T547,5,1))&amp;"*"&amp;MID(T547,7,2)&amp;":"&amp;MID(T547,10,2))</f>
        <v>HOM</v>
      </c>
      <c r="V547" s="17" t="s">
        <v>48</v>
      </c>
      <c r="W547" s="17" t="n">
        <f aca="false">U547=V547</f>
        <v>1</v>
      </c>
      <c r="X547" s="16" t="s">
        <v>54</v>
      </c>
      <c r="Y547" s="11" t="s">
        <v>66</v>
      </c>
      <c r="Z547" s="11" t="n">
        <v>2293</v>
      </c>
      <c r="AA547" s="11" t="n">
        <v>2214</v>
      </c>
      <c r="AB547" s="11" t="n">
        <v>79</v>
      </c>
      <c r="AC547" s="11" t="n">
        <v>0</v>
      </c>
      <c r="AD547" s="11" t="n">
        <v>4044</v>
      </c>
      <c r="AE547" s="11" t="n">
        <v>3901</v>
      </c>
      <c r="AF547" s="11" t="n">
        <v>143</v>
      </c>
      <c r="AG547" s="11" t="n">
        <v>0</v>
      </c>
      <c r="AH547" s="11" t="n">
        <v>0</v>
      </c>
      <c r="AI547" s="11" t="n">
        <v>0</v>
      </c>
      <c r="AJ547" s="11" t="n">
        <v>0</v>
      </c>
      <c r="AK547" s="11" t="n">
        <v>0</v>
      </c>
      <c r="AL547" s="15" t="n">
        <v>0.88</v>
      </c>
      <c r="AM547" s="11" t="n">
        <v>0</v>
      </c>
      <c r="AN547" s="11" t="n">
        <v>0</v>
      </c>
      <c r="AO547" s="11" t="n">
        <v>0</v>
      </c>
      <c r="AP547" s="11" t="n">
        <v>0</v>
      </c>
      <c r="AQ547" s="11" t="n">
        <v>0</v>
      </c>
    </row>
    <row r="548" customFormat="false" ht="16" hidden="false" customHeight="false" outlineLevel="0" collapsed="false">
      <c r="A548" s="11" t="s">
        <v>264</v>
      </c>
      <c r="B548" s="11"/>
      <c r="C548" s="11" t="n">
        <f aca="false">AL548&lt;0.5</f>
        <v>0</v>
      </c>
      <c r="D548" s="12" t="n">
        <f aca="false">COUNTIFS(S:S,S548,C:C,1)&gt;0</f>
        <v>0</v>
      </c>
      <c r="E548" s="12" t="n">
        <f aca="false">IFERROR(INDEX(LOHHLA!H:H,MATCH($S548,LOHHLA!$B:$B,0)),"na")</f>
        <v>0</v>
      </c>
      <c r="F548" s="12" t="n">
        <f aca="false">AND(D548&lt;&gt;E548,E548&lt;&gt;"na")</f>
        <v>0</v>
      </c>
      <c r="G548" s="12"/>
      <c r="H548" s="12"/>
      <c r="I548" s="13" t="str">
        <f aca="false">IFERROR(INDEX(LOHHLA!E:E,MATCH($S548,LOHHLA!$B:$B,0)),"na")</f>
        <v>            1.89</v>
      </c>
      <c r="J548" s="13" t="str">
        <f aca="false">IFERROR(INDEX(LOHHLA!F:F,MATCH($S548,LOHHLA!$B:$B,0)),"na")</f>
        <v>            0.94</v>
      </c>
      <c r="K548" s="14" t="n">
        <f aca="false">INDEX(HMFPurity!B:B,MATCH(A548,HMFPurity!A:A,0))</f>
        <v>0.25</v>
      </c>
      <c r="L548" s="15" t="n">
        <f aca="false">INDEX(HMFPurity!F:F,MATCH(A548,HMFPurity!A:A,0))</f>
        <v>2.6303</v>
      </c>
      <c r="M548" s="15" t="n">
        <f aca="false">IFERROR(INDEX(LOHHLA!I:I,MATCH($S548,LOHHLA!$B:$B,0)),"na")</f>
        <v>3.309672693</v>
      </c>
      <c r="N548" s="14" t="n">
        <f aca="false">IFERROR(INDEX(LOHHLA!J:J,MATCH($S548,LOHHLA!$B:$B,0)),"na")</f>
        <v>0.19</v>
      </c>
      <c r="O548" s="16" t="n">
        <f aca="false">COUNTIFS(A:A,A548,W:W,0)</f>
        <v>0</v>
      </c>
      <c r="P548" s="16" t="str">
        <f aca="false">INDEX(LilacQC!D:D,MATCH(A548,LilacQC!C:C,0))</f>
        <v>PASS</v>
      </c>
      <c r="Q548" s="16"/>
      <c r="R548" s="16"/>
      <c r="S548" s="17" t="str">
        <f aca="false">A548&amp;MID(X548,1,1)</f>
        <v>CRUK0092_SU_T1-R1A</v>
      </c>
      <c r="T548" s="17" t="str">
        <f aca="false">IFERROR(IF(RIGHT(X548,1)="1",INDEX(LOHHLA!C:C,MATCH(S548,LOHHLA!B:B,0)),INDEX(LOHHLA!D:D,MATCH(S548,LOHHLA!B:B,0))),"HOM")</f>
        <v>hla_a_03_01_01_01</v>
      </c>
      <c r="U548" s="17" t="str">
        <f aca="false">IF(T548="HOM","HOM",UPPER(MID(T548,5,1))&amp;"*"&amp;MID(T548,7,2)&amp;":"&amp;MID(T548,10,2))</f>
        <v>A*03:01</v>
      </c>
      <c r="V548" s="17" t="s">
        <v>86</v>
      </c>
      <c r="W548" s="17" t="n">
        <f aca="false">U548=V548</f>
        <v>1</v>
      </c>
      <c r="X548" s="16" t="s">
        <v>45</v>
      </c>
      <c r="Y548" s="11" t="s">
        <v>86</v>
      </c>
      <c r="Z548" s="11" t="n">
        <v>2009</v>
      </c>
      <c r="AA548" s="11" t="n">
        <v>1375</v>
      </c>
      <c r="AB548" s="11" t="n">
        <v>634</v>
      </c>
      <c r="AC548" s="11" t="n">
        <v>0</v>
      </c>
      <c r="AD548" s="11" t="n">
        <v>2016</v>
      </c>
      <c r="AE548" s="11" t="n">
        <v>1445</v>
      </c>
      <c r="AF548" s="11" t="n">
        <v>571</v>
      </c>
      <c r="AG548" s="11" t="n">
        <v>0</v>
      </c>
      <c r="AH548" s="11" t="n">
        <v>0</v>
      </c>
      <c r="AI548" s="11" t="n">
        <v>0</v>
      </c>
      <c r="AJ548" s="11" t="n">
        <v>0</v>
      </c>
      <c r="AK548" s="11" t="n">
        <v>0</v>
      </c>
      <c r="AL548" s="15" t="n">
        <v>2.1</v>
      </c>
      <c r="AM548" s="11" t="n">
        <v>0</v>
      </c>
      <c r="AN548" s="11" t="n">
        <v>0</v>
      </c>
      <c r="AO548" s="11" t="n">
        <v>0</v>
      </c>
      <c r="AP548" s="11" t="n">
        <v>0</v>
      </c>
      <c r="AQ548" s="11" t="n">
        <v>0</v>
      </c>
    </row>
    <row r="549" customFormat="false" ht="16" hidden="false" customHeight="false" outlineLevel="0" collapsed="false">
      <c r="A549" s="11" t="s">
        <v>264</v>
      </c>
      <c r="B549" s="11"/>
      <c r="C549" s="11" t="n">
        <f aca="false">AL549&lt;0.5</f>
        <v>0</v>
      </c>
      <c r="D549" s="12" t="n">
        <f aca="false">COUNTIFS(S:S,S549,C:C,1)&gt;0</f>
        <v>0</v>
      </c>
      <c r="E549" s="12" t="n">
        <f aca="false">IFERROR(INDEX(LOHHLA!H:H,MATCH($S549,LOHHLA!$B:$B,0)),"na")</f>
        <v>0</v>
      </c>
      <c r="F549" s="12" t="n">
        <f aca="false">AND(D549&lt;&gt;E549,E549&lt;&gt;"na")</f>
        <v>0</v>
      </c>
      <c r="G549" s="12"/>
      <c r="H549" s="12"/>
      <c r="I549" s="13" t="str">
        <f aca="false">IFERROR(INDEX(LOHHLA!E:E,MATCH($S549,LOHHLA!$B:$B,0)),"na")</f>
        <v>            1.89</v>
      </c>
      <c r="J549" s="13" t="str">
        <f aca="false">IFERROR(INDEX(LOHHLA!F:F,MATCH($S549,LOHHLA!$B:$B,0)),"na")</f>
        <v>            0.94</v>
      </c>
      <c r="K549" s="14" t="n">
        <f aca="false">INDEX(HMFPurity!B:B,MATCH(A549,HMFPurity!A:A,0))</f>
        <v>0.25</v>
      </c>
      <c r="L549" s="15" t="n">
        <f aca="false">INDEX(HMFPurity!F:F,MATCH(A549,HMFPurity!A:A,0))</f>
        <v>2.6303</v>
      </c>
      <c r="M549" s="15" t="n">
        <f aca="false">IFERROR(INDEX(LOHHLA!I:I,MATCH($S549,LOHHLA!$B:$B,0)),"na")</f>
        <v>3.309672693</v>
      </c>
      <c r="N549" s="14" t="n">
        <f aca="false">IFERROR(INDEX(LOHHLA!J:J,MATCH($S549,LOHHLA!$B:$B,0)),"na")</f>
        <v>0.19</v>
      </c>
      <c r="O549" s="16" t="n">
        <f aca="false">COUNTIFS(A:A,A549,W:W,0)</f>
        <v>0</v>
      </c>
      <c r="P549" s="16" t="str">
        <f aca="false">INDEX(LilacQC!D:D,MATCH(A549,LilacQC!C:C,0))</f>
        <v>PASS</v>
      </c>
      <c r="Q549" s="16"/>
      <c r="R549" s="16"/>
      <c r="S549" s="17" t="str">
        <f aca="false">A549&amp;MID(X549,1,1)</f>
        <v>CRUK0092_SU_T1-R1A</v>
      </c>
      <c r="T549" s="17" t="str">
        <f aca="false">IFERROR(IF(RIGHT(X549,1)="1",INDEX(LOHHLA!C:C,MATCH(S549,LOHHLA!B:B,0)),INDEX(LOHHLA!D:D,MATCH(S549,LOHHLA!B:B,0))),"HOM")</f>
        <v>hla_a_29_02_01_01</v>
      </c>
      <c r="U549" s="17" t="str">
        <f aca="false">IF(T549="HOM","HOM",UPPER(MID(T549,5,1))&amp;"*"&amp;MID(T549,7,2)&amp;":"&amp;MID(T549,10,2))</f>
        <v>A*29:02</v>
      </c>
      <c r="V549" s="17" t="s">
        <v>46</v>
      </c>
      <c r="W549" s="17" t="n">
        <f aca="false">U549=V549</f>
        <v>1</v>
      </c>
      <c r="X549" s="16" t="s">
        <v>47</v>
      </c>
      <c r="Y549" s="11" t="s">
        <v>46</v>
      </c>
      <c r="Z549" s="11" t="n">
        <v>1741</v>
      </c>
      <c r="AA549" s="11" t="n">
        <v>1187</v>
      </c>
      <c r="AB549" s="11" t="n">
        <v>554</v>
      </c>
      <c r="AC549" s="11" t="n">
        <v>0</v>
      </c>
      <c r="AD549" s="11" t="n">
        <v>1451</v>
      </c>
      <c r="AE549" s="11" t="n">
        <v>953</v>
      </c>
      <c r="AF549" s="11" t="n">
        <v>498</v>
      </c>
      <c r="AG549" s="11" t="n">
        <v>0</v>
      </c>
      <c r="AH549" s="11" t="n">
        <v>0</v>
      </c>
      <c r="AI549" s="11" t="n">
        <v>0</v>
      </c>
      <c r="AJ549" s="11" t="n">
        <v>0</v>
      </c>
      <c r="AK549" s="11" t="n">
        <v>0</v>
      </c>
      <c r="AL549" s="15" t="n">
        <v>1.07</v>
      </c>
      <c r="AM549" s="11" t="n">
        <v>0</v>
      </c>
      <c r="AN549" s="11" t="n">
        <v>0</v>
      </c>
      <c r="AO549" s="11" t="n">
        <v>0</v>
      </c>
      <c r="AP549" s="11" t="n">
        <v>0</v>
      </c>
      <c r="AQ549" s="11" t="n">
        <v>0</v>
      </c>
    </row>
    <row r="550" customFormat="false" ht="16" hidden="false" customHeight="false" outlineLevel="0" collapsed="false">
      <c r="A550" s="11" t="s">
        <v>264</v>
      </c>
      <c r="B550" s="11"/>
      <c r="C550" s="11" t="n">
        <f aca="false">AL550&lt;0.5</f>
        <v>0</v>
      </c>
      <c r="D550" s="12" t="n">
        <f aca="false">COUNTIFS(S:S,S550,C:C,1)&gt;0</f>
        <v>0</v>
      </c>
      <c r="E550" s="12" t="n">
        <f aca="false">IFERROR(INDEX(LOHHLA!H:H,MATCH($S550,LOHHLA!$B:$B,0)),"na")</f>
        <v>0</v>
      </c>
      <c r="F550" s="12" t="n">
        <f aca="false">AND(D550&lt;&gt;E550,E550&lt;&gt;"na")</f>
        <v>0</v>
      </c>
      <c r="G550" s="12"/>
      <c r="H550" s="12"/>
      <c r="I550" s="13" t="str">
        <f aca="false">IFERROR(INDEX(LOHHLA!E:E,MATCH($S550,LOHHLA!$B:$B,0)),"na")</f>
        <v>            1.92</v>
      </c>
      <c r="J550" s="13" t="str">
        <f aca="false">IFERROR(INDEX(LOHHLA!F:F,MATCH($S550,LOHHLA!$B:$B,0)),"na")</f>
        <v>            0.96</v>
      </c>
      <c r="K550" s="14" t="n">
        <f aca="false">INDEX(HMFPurity!B:B,MATCH(A550,HMFPurity!A:A,0))</f>
        <v>0.25</v>
      </c>
      <c r="L550" s="15" t="n">
        <f aca="false">INDEX(HMFPurity!F:F,MATCH(A550,HMFPurity!A:A,0))</f>
        <v>2.6303</v>
      </c>
      <c r="M550" s="15" t="n">
        <f aca="false">IFERROR(INDEX(LOHHLA!I:I,MATCH($S550,LOHHLA!$B:$B,0)),"na")</f>
        <v>3.309672693</v>
      </c>
      <c r="N550" s="14" t="n">
        <f aca="false">IFERROR(INDEX(LOHHLA!J:J,MATCH($S550,LOHHLA!$B:$B,0)),"na")</f>
        <v>0.19</v>
      </c>
      <c r="O550" s="16" t="n">
        <f aca="false">COUNTIFS(A:A,A550,W:W,0)</f>
        <v>0</v>
      </c>
      <c r="P550" s="16" t="str">
        <f aca="false">INDEX(LilacQC!D:D,MATCH(A550,LilacQC!C:C,0))</f>
        <v>PASS</v>
      </c>
      <c r="Q550" s="16"/>
      <c r="R550" s="16"/>
      <c r="S550" s="17" t="str">
        <f aca="false">A550&amp;MID(X550,1,1)</f>
        <v>CRUK0092_SU_T1-R1B</v>
      </c>
      <c r="T550" s="17" t="str">
        <f aca="false">IFERROR(IF(RIGHT(X550,1)="1",INDEX(LOHHLA!C:C,MATCH(S550,LOHHLA!B:B,0)),INDEX(LOHHLA!D:D,MATCH(S550,LOHHLA!B:B,0))),"HOM")</f>
        <v>hla_b_07_02_01</v>
      </c>
      <c r="U550" s="17" t="str">
        <f aca="false">IF(T550="HOM","HOM",UPPER(MID(T550,5,1))&amp;"*"&amp;MID(T550,7,2)&amp;":"&amp;MID(T550,10,2))</f>
        <v>B*07:02</v>
      </c>
      <c r="V550" s="17" t="s">
        <v>63</v>
      </c>
      <c r="W550" s="17" t="n">
        <f aca="false">U550=V550</f>
        <v>1</v>
      </c>
      <c r="X550" s="16" t="s">
        <v>49</v>
      </c>
      <c r="Y550" s="11" t="s">
        <v>63</v>
      </c>
      <c r="Z550" s="11" t="n">
        <v>1972</v>
      </c>
      <c r="AA550" s="11" t="n">
        <v>979</v>
      </c>
      <c r="AB550" s="11" t="n">
        <v>993</v>
      </c>
      <c r="AC550" s="11" t="n">
        <v>0</v>
      </c>
      <c r="AD550" s="11" t="n">
        <v>1877</v>
      </c>
      <c r="AE550" s="11" t="n">
        <v>982</v>
      </c>
      <c r="AF550" s="11" t="n">
        <v>895</v>
      </c>
      <c r="AG550" s="11" t="n">
        <v>0</v>
      </c>
      <c r="AH550" s="11" t="n">
        <v>0</v>
      </c>
      <c r="AI550" s="11" t="n">
        <v>0</v>
      </c>
      <c r="AJ550" s="11" t="n">
        <v>0</v>
      </c>
      <c r="AK550" s="11" t="n">
        <v>0</v>
      </c>
      <c r="AL550" s="15" t="n">
        <v>2.1</v>
      </c>
      <c r="AM550" s="11" t="n">
        <v>0</v>
      </c>
      <c r="AN550" s="11" t="n">
        <v>0</v>
      </c>
      <c r="AO550" s="11" t="n">
        <v>0</v>
      </c>
      <c r="AP550" s="11" t="n">
        <v>0</v>
      </c>
      <c r="AQ550" s="11" t="n">
        <v>0</v>
      </c>
    </row>
    <row r="551" customFormat="false" ht="16" hidden="false" customHeight="false" outlineLevel="0" collapsed="false">
      <c r="A551" s="11" t="s">
        <v>264</v>
      </c>
      <c r="B551" s="11"/>
      <c r="C551" s="11" t="n">
        <f aca="false">AL551&lt;0.5</f>
        <v>0</v>
      </c>
      <c r="D551" s="12" t="n">
        <f aca="false">COUNTIFS(S:S,S551,C:C,1)&gt;0</f>
        <v>0</v>
      </c>
      <c r="E551" s="12" t="n">
        <f aca="false">IFERROR(INDEX(LOHHLA!H:H,MATCH($S551,LOHHLA!$B:$B,0)),"na")</f>
        <v>0</v>
      </c>
      <c r="F551" s="12" t="n">
        <f aca="false">AND(D551&lt;&gt;E551,E551&lt;&gt;"na")</f>
        <v>0</v>
      </c>
      <c r="G551" s="12"/>
      <c r="H551" s="12"/>
      <c r="I551" s="13" t="str">
        <f aca="false">IFERROR(INDEX(LOHHLA!E:E,MATCH($S551,LOHHLA!$B:$B,0)),"na")</f>
        <v>            1.92</v>
      </c>
      <c r="J551" s="13" t="str">
        <f aca="false">IFERROR(INDEX(LOHHLA!F:F,MATCH($S551,LOHHLA!$B:$B,0)),"na")</f>
        <v>            0.96</v>
      </c>
      <c r="K551" s="14" t="n">
        <f aca="false">INDEX(HMFPurity!B:B,MATCH(A551,HMFPurity!A:A,0))</f>
        <v>0.25</v>
      </c>
      <c r="L551" s="15" t="n">
        <f aca="false">INDEX(HMFPurity!F:F,MATCH(A551,HMFPurity!A:A,0))</f>
        <v>2.6303</v>
      </c>
      <c r="M551" s="15" t="n">
        <f aca="false">IFERROR(INDEX(LOHHLA!I:I,MATCH($S551,LOHHLA!$B:$B,0)),"na")</f>
        <v>3.309672693</v>
      </c>
      <c r="N551" s="14" t="n">
        <f aca="false">IFERROR(INDEX(LOHHLA!J:J,MATCH($S551,LOHHLA!$B:$B,0)),"na")</f>
        <v>0.19</v>
      </c>
      <c r="O551" s="16" t="n">
        <f aca="false">COUNTIFS(A:A,A551,W:W,0)</f>
        <v>0</v>
      </c>
      <c r="P551" s="16" t="str">
        <f aca="false">INDEX(LilacQC!D:D,MATCH(A551,LilacQC!C:C,0))</f>
        <v>PASS</v>
      </c>
      <c r="Q551" s="16"/>
      <c r="R551" s="16"/>
      <c r="S551" s="17" t="str">
        <f aca="false">A551&amp;MID(X551,1,1)</f>
        <v>CRUK0092_SU_T1-R1B</v>
      </c>
      <c r="T551" s="17" t="str">
        <f aca="false">IFERROR(IF(RIGHT(X551,1)="1",INDEX(LOHHLA!C:C,MATCH(S551,LOHHLA!B:B,0)),INDEX(LOHHLA!D:D,MATCH(S551,LOHHLA!B:B,0))),"HOM")</f>
        <v>hla_b_44_03_01</v>
      </c>
      <c r="U551" s="17" t="str">
        <f aca="false">IF(T551="HOM","HOM",UPPER(MID(T551,5,1))&amp;"*"&amp;MID(T551,7,2)&amp;":"&amp;MID(T551,10,2))</f>
        <v>B*44:03</v>
      </c>
      <c r="V551" s="17" t="s">
        <v>50</v>
      </c>
      <c r="W551" s="17" t="n">
        <f aca="false">U551=V551</f>
        <v>1</v>
      </c>
      <c r="X551" s="16" t="s">
        <v>51</v>
      </c>
      <c r="Y551" s="11" t="s">
        <v>50</v>
      </c>
      <c r="Z551" s="11" t="n">
        <v>1749</v>
      </c>
      <c r="AA551" s="11" t="n">
        <v>769</v>
      </c>
      <c r="AB551" s="11" t="n">
        <v>980</v>
      </c>
      <c r="AC551" s="11" t="n">
        <v>0</v>
      </c>
      <c r="AD551" s="11" t="n">
        <v>1505</v>
      </c>
      <c r="AE551" s="11" t="n">
        <v>623</v>
      </c>
      <c r="AF551" s="11" t="n">
        <v>882</v>
      </c>
      <c r="AG551" s="11" t="n">
        <v>0</v>
      </c>
      <c r="AH551" s="11" t="n">
        <v>0</v>
      </c>
      <c r="AI551" s="11" t="n">
        <v>0</v>
      </c>
      <c r="AJ551" s="11" t="n">
        <v>0</v>
      </c>
      <c r="AK551" s="11" t="n">
        <v>0</v>
      </c>
      <c r="AL551" s="15" t="n">
        <v>1.07</v>
      </c>
      <c r="AM551" s="11" t="n">
        <v>0</v>
      </c>
      <c r="AN551" s="11" t="n">
        <v>0</v>
      </c>
      <c r="AO551" s="11" t="n">
        <v>0</v>
      </c>
      <c r="AP551" s="11" t="n">
        <v>0</v>
      </c>
      <c r="AQ551" s="11" t="n">
        <v>0</v>
      </c>
    </row>
    <row r="552" customFormat="false" ht="16" hidden="false" customHeight="false" outlineLevel="0" collapsed="false">
      <c r="A552" s="11" t="s">
        <v>264</v>
      </c>
      <c r="B552" s="11"/>
      <c r="C552" s="11" t="n">
        <f aca="false">AL552&lt;0.5</f>
        <v>0</v>
      </c>
      <c r="D552" s="12" t="n">
        <f aca="false">COUNTIFS(S:S,S552,C:C,1)&gt;0</f>
        <v>0</v>
      </c>
      <c r="E552" s="12" t="n">
        <f aca="false">IFERROR(INDEX(LOHHLA!H:H,MATCH($S552,LOHHLA!$B:$B,0)),"na")</f>
        <v>0</v>
      </c>
      <c r="F552" s="12" t="n">
        <f aca="false">AND(D552&lt;&gt;E552,E552&lt;&gt;"na")</f>
        <v>0</v>
      </c>
      <c r="G552" s="12"/>
      <c r="H552" s="12"/>
      <c r="I552" s="13" t="str">
        <f aca="false">IFERROR(INDEX(LOHHLA!E:E,MATCH($S552,LOHHLA!$B:$B,0)),"na")</f>
        <v>            1.51</v>
      </c>
      <c r="J552" s="13" t="str">
        <f aca="false">IFERROR(INDEX(LOHHLA!F:F,MATCH($S552,LOHHLA!$B:$B,0)),"na")</f>
        <v>            1.63</v>
      </c>
      <c r="K552" s="14" t="n">
        <f aca="false">INDEX(HMFPurity!B:B,MATCH(A552,HMFPurity!A:A,0))</f>
        <v>0.25</v>
      </c>
      <c r="L552" s="15" t="n">
        <f aca="false">INDEX(HMFPurity!F:F,MATCH(A552,HMFPurity!A:A,0))</f>
        <v>2.6303</v>
      </c>
      <c r="M552" s="15" t="n">
        <f aca="false">IFERROR(INDEX(LOHHLA!I:I,MATCH($S552,LOHHLA!$B:$B,0)),"na")</f>
        <v>3.309672693</v>
      </c>
      <c r="N552" s="14" t="n">
        <f aca="false">IFERROR(INDEX(LOHHLA!J:J,MATCH($S552,LOHHLA!$B:$B,0)),"na")</f>
        <v>0.19</v>
      </c>
      <c r="O552" s="16" t="n">
        <f aca="false">COUNTIFS(A:A,A552,W:W,0)</f>
        <v>0</v>
      </c>
      <c r="P552" s="16" t="str">
        <f aca="false">INDEX(LilacQC!D:D,MATCH(A552,LilacQC!C:C,0))</f>
        <v>PASS</v>
      </c>
      <c r="Q552" s="16"/>
      <c r="R552" s="16"/>
      <c r="S552" s="17" t="str">
        <f aca="false">A552&amp;MID(X552,1,1)</f>
        <v>CRUK0092_SU_T1-R1C</v>
      </c>
      <c r="T552" s="17" t="str">
        <f aca="false">IFERROR(IF(RIGHT(X552,1)="1",INDEX(LOHHLA!C:C,MATCH(S552,LOHHLA!B:B,0)),INDEX(LOHHLA!D:D,MATCH(S552,LOHHLA!B:B,0))),"HOM")</f>
        <v>hla_c_07_02_01_03</v>
      </c>
      <c r="U552" s="17" t="str">
        <f aca="false">IF(T552="HOM","HOM",UPPER(MID(T552,5,1))&amp;"*"&amp;MID(T552,7,2)&amp;":"&amp;MID(T552,10,2))</f>
        <v>C*07:02</v>
      </c>
      <c r="V552" s="17" t="s">
        <v>66</v>
      </c>
      <c r="W552" s="17" t="n">
        <f aca="false">U552=V552</f>
        <v>1</v>
      </c>
      <c r="X552" s="16" t="s">
        <v>52</v>
      </c>
      <c r="Y552" s="11" t="s">
        <v>66</v>
      </c>
      <c r="Z552" s="11" t="n">
        <v>1968</v>
      </c>
      <c r="AA552" s="11" t="n">
        <v>1486</v>
      </c>
      <c r="AB552" s="11" t="n">
        <v>482</v>
      </c>
      <c r="AC552" s="11" t="n">
        <v>0</v>
      </c>
      <c r="AD552" s="11" t="n">
        <v>1850</v>
      </c>
      <c r="AE552" s="11" t="n">
        <v>1436</v>
      </c>
      <c r="AF552" s="11" t="n">
        <v>414</v>
      </c>
      <c r="AG552" s="11" t="n">
        <v>0</v>
      </c>
      <c r="AH552" s="11" t="n">
        <v>0</v>
      </c>
      <c r="AI552" s="11" t="n">
        <v>0</v>
      </c>
      <c r="AJ552" s="11" t="n">
        <v>0</v>
      </c>
      <c r="AK552" s="11" t="n">
        <v>0</v>
      </c>
      <c r="AL552" s="15" t="n">
        <v>2.1</v>
      </c>
      <c r="AM552" s="11" t="n">
        <v>0</v>
      </c>
      <c r="AN552" s="11" t="n">
        <v>0</v>
      </c>
      <c r="AO552" s="11" t="n">
        <v>0</v>
      </c>
      <c r="AP552" s="11" t="n">
        <v>0</v>
      </c>
      <c r="AQ552" s="11" t="n">
        <v>0</v>
      </c>
    </row>
    <row r="553" customFormat="false" ht="16" hidden="false" customHeight="false" outlineLevel="0" collapsed="false">
      <c r="A553" s="11" t="s">
        <v>264</v>
      </c>
      <c r="B553" s="11"/>
      <c r="C553" s="11" t="n">
        <f aca="false">AL553&lt;0.5</f>
        <v>0</v>
      </c>
      <c r="D553" s="12" t="n">
        <f aca="false">COUNTIFS(S:S,S553,C:C,1)&gt;0</f>
        <v>0</v>
      </c>
      <c r="E553" s="12" t="n">
        <f aca="false">IFERROR(INDEX(LOHHLA!H:H,MATCH($S553,LOHHLA!$B:$B,0)),"na")</f>
        <v>0</v>
      </c>
      <c r="F553" s="12" t="n">
        <f aca="false">AND(D553&lt;&gt;E553,E553&lt;&gt;"na")</f>
        <v>0</v>
      </c>
      <c r="G553" s="12"/>
      <c r="H553" s="12"/>
      <c r="I553" s="13" t="str">
        <f aca="false">IFERROR(INDEX(LOHHLA!E:E,MATCH($S553,LOHHLA!$B:$B,0)),"na")</f>
        <v>            1.51</v>
      </c>
      <c r="J553" s="13" t="str">
        <f aca="false">IFERROR(INDEX(LOHHLA!F:F,MATCH($S553,LOHHLA!$B:$B,0)),"na")</f>
        <v>            1.63</v>
      </c>
      <c r="K553" s="14" t="n">
        <f aca="false">INDEX(HMFPurity!B:B,MATCH(A553,HMFPurity!A:A,0))</f>
        <v>0.25</v>
      </c>
      <c r="L553" s="15" t="n">
        <f aca="false">INDEX(HMFPurity!F:F,MATCH(A553,HMFPurity!A:A,0))</f>
        <v>2.6303</v>
      </c>
      <c r="M553" s="15" t="n">
        <f aca="false">IFERROR(INDEX(LOHHLA!I:I,MATCH($S553,LOHHLA!$B:$B,0)),"na")</f>
        <v>3.309672693</v>
      </c>
      <c r="N553" s="14" t="n">
        <f aca="false">IFERROR(INDEX(LOHHLA!J:J,MATCH($S553,LOHHLA!$B:$B,0)),"na")</f>
        <v>0.19</v>
      </c>
      <c r="O553" s="16" t="n">
        <f aca="false">COUNTIFS(A:A,A553,W:W,0)</f>
        <v>0</v>
      </c>
      <c r="P553" s="16" t="str">
        <f aca="false">INDEX(LilacQC!D:D,MATCH(A553,LilacQC!C:C,0))</f>
        <v>PASS</v>
      </c>
      <c r="Q553" s="16"/>
      <c r="R553" s="16"/>
      <c r="S553" s="17" t="str">
        <f aca="false">A553&amp;MID(X553,1,1)</f>
        <v>CRUK0092_SU_T1-R1C</v>
      </c>
      <c r="T553" s="17" t="str">
        <f aca="false">IFERROR(IF(RIGHT(X553,1)="1",INDEX(LOHHLA!C:C,MATCH(S553,LOHHLA!B:B,0)),INDEX(LOHHLA!D:D,MATCH(S553,LOHHLA!B:B,0))),"HOM")</f>
        <v>hla_c_16_01_01</v>
      </c>
      <c r="U553" s="17" t="str">
        <f aca="false">IF(T553="HOM","HOM",UPPER(MID(T553,5,1))&amp;"*"&amp;MID(T553,7,2)&amp;":"&amp;MID(T553,10,2))</f>
        <v>C*16:01</v>
      </c>
      <c r="V553" s="17" t="s">
        <v>53</v>
      </c>
      <c r="W553" s="17" t="n">
        <f aca="false">U553=V553</f>
        <v>1</v>
      </c>
      <c r="X553" s="16" t="s">
        <v>54</v>
      </c>
      <c r="Y553" s="11" t="s">
        <v>53</v>
      </c>
      <c r="Z553" s="11" t="n">
        <v>1744</v>
      </c>
      <c r="AA553" s="11" t="n">
        <v>1219</v>
      </c>
      <c r="AB553" s="11" t="n">
        <v>525</v>
      </c>
      <c r="AC553" s="11" t="n">
        <v>0</v>
      </c>
      <c r="AD553" s="11" t="n">
        <v>1514</v>
      </c>
      <c r="AE553" s="11" t="n">
        <v>1076</v>
      </c>
      <c r="AF553" s="11" t="n">
        <v>438</v>
      </c>
      <c r="AG553" s="11" t="n">
        <v>0</v>
      </c>
      <c r="AH553" s="11" t="n">
        <v>0</v>
      </c>
      <c r="AI553" s="11" t="n">
        <v>0</v>
      </c>
      <c r="AJ553" s="11" t="n">
        <v>0</v>
      </c>
      <c r="AK553" s="11" t="n">
        <v>0</v>
      </c>
      <c r="AL553" s="15" t="n">
        <v>1.07</v>
      </c>
      <c r="AM553" s="11" t="n">
        <v>0</v>
      </c>
      <c r="AN553" s="11" t="n">
        <v>0</v>
      </c>
      <c r="AO553" s="11" t="n">
        <v>0</v>
      </c>
      <c r="AP553" s="11" t="n">
        <v>0</v>
      </c>
      <c r="AQ553" s="11" t="n">
        <v>0</v>
      </c>
    </row>
    <row r="554" customFormat="false" ht="16" hidden="false" customHeight="false" outlineLevel="0" collapsed="false">
      <c r="A554" s="11" t="s">
        <v>265</v>
      </c>
      <c r="B554" s="11"/>
      <c r="C554" s="11" t="n">
        <f aca="false">AL554&lt;0.5</f>
        <v>0</v>
      </c>
      <c r="D554" s="12" t="n">
        <f aca="false">COUNTIFS(S:S,S554,C:C,1)&gt;0</f>
        <v>0</v>
      </c>
      <c r="E554" s="12" t="n">
        <f aca="false">IFERROR(INDEX(LOHHLA!H:H,MATCH($S554,LOHHLA!$B:$B,0)),"na")</f>
        <v>1</v>
      </c>
      <c r="F554" s="12" t="n">
        <f aca="false">AND(D554&lt;&gt;E554,E554&lt;&gt;"na")</f>
        <v>1</v>
      </c>
      <c r="G554" s="12" t="s">
        <v>145</v>
      </c>
      <c r="H554" s="12" t="s">
        <v>258</v>
      </c>
      <c r="I554" s="13" t="str">
        <f aca="false">IFERROR(INDEX(LOHHLA!E:E,MATCH($S554,LOHHLA!$B:$B,0)),"na")</f>
        <v>            2.02</v>
      </c>
      <c r="J554" s="13" t="str">
        <f aca="false">IFERROR(INDEX(LOHHLA!F:F,MATCH($S554,LOHHLA!$B:$B,0)),"na")</f>
        <v>            0.28</v>
      </c>
      <c r="K554" s="14" t="n">
        <f aca="false">INDEX(HMFPurity!B:B,MATCH(A554,HMFPurity!A:A,0))</f>
        <v>0.19</v>
      </c>
      <c r="L554" s="15" t="n">
        <f aca="false">INDEX(HMFPurity!F:F,MATCH(A554,HMFPurity!A:A,0))</f>
        <v>3.2227</v>
      </c>
      <c r="M554" s="15" t="n">
        <f aca="false">IFERROR(INDEX(LOHHLA!I:I,MATCH($S554,LOHHLA!$B:$B,0)),"na")</f>
        <v>2.789598443</v>
      </c>
      <c r="N554" s="14" t="n">
        <f aca="false">IFERROR(INDEX(LOHHLA!J:J,MATCH($S554,LOHHLA!$B:$B,0)),"na")</f>
        <v>0.15</v>
      </c>
      <c r="O554" s="16" t="n">
        <f aca="false">COUNTIFS(A:A,A554,W:W,0)</f>
        <v>0</v>
      </c>
      <c r="P554" s="16" t="str">
        <f aca="false">INDEX(LilacQC!D:D,MATCH(A554,LilacQC!C:C,0))</f>
        <v>PASS</v>
      </c>
      <c r="Q554" s="16"/>
      <c r="R554" s="16"/>
      <c r="S554" s="17" t="str">
        <f aca="false">A554&amp;MID(X554,1,1)</f>
        <v>CRUK0093_SU_T1-R1A</v>
      </c>
      <c r="T554" s="17" t="str">
        <f aca="false">IFERROR(IF(RIGHT(X554,1)="1",INDEX(LOHHLA!C:C,MATCH(S554,LOHHLA!B:B,0)),INDEX(LOHHLA!D:D,MATCH(S554,LOHHLA!B:B,0))),"HOM")</f>
        <v>hla_a_01_01_01_01</v>
      </c>
      <c r="U554" s="17" t="str">
        <f aca="false">IF(T554="HOM","HOM",UPPER(MID(T554,5,1))&amp;"*"&amp;MID(T554,7,2)&amp;":"&amp;MID(T554,10,2))</f>
        <v>A*01:01</v>
      </c>
      <c r="V554" s="17" t="s">
        <v>44</v>
      </c>
      <c r="W554" s="17" t="n">
        <f aca="false">U554=V554</f>
        <v>1</v>
      </c>
      <c r="X554" s="16" t="s">
        <v>45</v>
      </c>
      <c r="Y554" s="11" t="s">
        <v>44</v>
      </c>
      <c r="Z554" s="11" t="n">
        <v>2768</v>
      </c>
      <c r="AA554" s="11" t="n">
        <v>1376</v>
      </c>
      <c r="AB554" s="11" t="n">
        <v>1392</v>
      </c>
      <c r="AC554" s="11" t="n">
        <v>0</v>
      </c>
      <c r="AD554" s="11" t="n">
        <v>2285</v>
      </c>
      <c r="AE554" s="11" t="n">
        <v>1148</v>
      </c>
      <c r="AF554" s="11" t="n">
        <v>1137</v>
      </c>
      <c r="AG554" s="11" t="n">
        <v>0</v>
      </c>
      <c r="AH554" s="11" t="n">
        <v>0</v>
      </c>
      <c r="AI554" s="11" t="n">
        <v>0</v>
      </c>
      <c r="AJ554" s="11" t="n">
        <v>0</v>
      </c>
      <c r="AK554" s="11" t="n">
        <v>0</v>
      </c>
      <c r="AL554" s="15" t="n">
        <v>2.72</v>
      </c>
      <c r="AM554" s="11" t="n">
        <v>0</v>
      </c>
      <c r="AN554" s="11" t="n">
        <v>0</v>
      </c>
      <c r="AO554" s="11" t="n">
        <v>0</v>
      </c>
      <c r="AP554" s="11" t="n">
        <v>0</v>
      </c>
      <c r="AQ554" s="11" t="n">
        <v>0</v>
      </c>
    </row>
    <row r="555" customFormat="false" ht="16" hidden="false" customHeight="false" outlineLevel="0" collapsed="false">
      <c r="A555" s="11" t="s">
        <v>265</v>
      </c>
      <c r="B555" s="11"/>
      <c r="C555" s="11" t="n">
        <f aca="false">AL555&lt;0.5</f>
        <v>0</v>
      </c>
      <c r="D555" s="12" t="n">
        <f aca="false">COUNTIFS(S:S,S555,C:C,1)&gt;0</f>
        <v>0</v>
      </c>
      <c r="E555" s="12" t="n">
        <f aca="false">IFERROR(INDEX(LOHHLA!H:H,MATCH($S555,LOHHLA!$B:$B,0)),"na")</f>
        <v>1</v>
      </c>
      <c r="F555" s="12" t="n">
        <f aca="false">AND(D555&lt;&gt;E555,E555&lt;&gt;"na")</f>
        <v>1</v>
      </c>
      <c r="G555" s="12" t="s">
        <v>145</v>
      </c>
      <c r="H555" s="12" t="s">
        <v>258</v>
      </c>
      <c r="I555" s="13" t="str">
        <f aca="false">IFERROR(INDEX(LOHHLA!E:E,MATCH($S555,LOHHLA!$B:$B,0)),"na")</f>
        <v>            2.02</v>
      </c>
      <c r="J555" s="13" t="str">
        <f aca="false">IFERROR(INDEX(LOHHLA!F:F,MATCH($S555,LOHHLA!$B:$B,0)),"na")</f>
        <v>            0.28</v>
      </c>
      <c r="K555" s="14" t="n">
        <f aca="false">INDEX(HMFPurity!B:B,MATCH(A555,HMFPurity!A:A,0))</f>
        <v>0.19</v>
      </c>
      <c r="L555" s="15" t="n">
        <f aca="false">INDEX(HMFPurity!F:F,MATCH(A555,HMFPurity!A:A,0))</f>
        <v>3.2227</v>
      </c>
      <c r="M555" s="15" t="n">
        <f aca="false">IFERROR(INDEX(LOHHLA!I:I,MATCH($S555,LOHHLA!$B:$B,0)),"na")</f>
        <v>2.789598443</v>
      </c>
      <c r="N555" s="14" t="n">
        <f aca="false">IFERROR(INDEX(LOHHLA!J:J,MATCH($S555,LOHHLA!$B:$B,0)),"na")</f>
        <v>0.15</v>
      </c>
      <c r="O555" s="16" t="n">
        <f aca="false">COUNTIFS(A:A,A555,W:W,0)</f>
        <v>0</v>
      </c>
      <c r="P555" s="16" t="str">
        <f aca="false">INDEX(LilacQC!D:D,MATCH(A555,LilacQC!C:C,0))</f>
        <v>PASS</v>
      </c>
      <c r="Q555" s="16"/>
      <c r="R555" s="16"/>
      <c r="S555" s="17" t="str">
        <f aca="false">A555&amp;MID(X555,1,1)</f>
        <v>CRUK0093_SU_T1-R1A</v>
      </c>
      <c r="T555" s="17" t="str">
        <f aca="false">IFERROR(IF(RIGHT(X555,1)="1",INDEX(LOHHLA!C:C,MATCH(S555,LOHHLA!B:B,0)),INDEX(LOHHLA!D:D,MATCH(S555,LOHHLA!B:B,0))),"HOM")</f>
        <v>hla_a_24_02_40</v>
      </c>
      <c r="U555" s="17" t="str">
        <f aca="false">IF(T555="HOM","HOM",UPPER(MID(T555,5,1))&amp;"*"&amp;MID(T555,7,2)&amp;":"&amp;MID(T555,10,2))</f>
        <v>A*24:02</v>
      </c>
      <c r="V555" s="17" t="s">
        <v>125</v>
      </c>
      <c r="W555" s="17" t="n">
        <f aca="false">U555=V555</f>
        <v>1</v>
      </c>
      <c r="X555" s="16" t="s">
        <v>47</v>
      </c>
      <c r="Y555" s="11" t="s">
        <v>125</v>
      </c>
      <c r="Z555" s="11" t="n">
        <v>2762</v>
      </c>
      <c r="AA555" s="11" t="n">
        <v>1335</v>
      </c>
      <c r="AB555" s="11" t="n">
        <v>1427</v>
      </c>
      <c r="AC555" s="11" t="n">
        <v>0</v>
      </c>
      <c r="AD555" s="11" t="n">
        <v>1981</v>
      </c>
      <c r="AE555" s="11" t="n">
        <v>821</v>
      </c>
      <c r="AF555" s="11" t="n">
        <v>1160</v>
      </c>
      <c r="AG555" s="11" t="n">
        <v>0</v>
      </c>
      <c r="AH555" s="11" t="n">
        <v>0</v>
      </c>
      <c r="AI555" s="11" t="n">
        <v>0</v>
      </c>
      <c r="AJ555" s="11" t="n">
        <v>0</v>
      </c>
      <c r="AK555" s="11" t="n">
        <v>0</v>
      </c>
      <c r="AL555" s="15" t="n">
        <v>0.87</v>
      </c>
      <c r="AM555" s="11" t="n">
        <v>0</v>
      </c>
      <c r="AN555" s="11" t="n">
        <v>0</v>
      </c>
      <c r="AO555" s="11" t="n">
        <v>0</v>
      </c>
      <c r="AP555" s="11" t="n">
        <v>0</v>
      </c>
      <c r="AQ555" s="11" t="n">
        <v>0</v>
      </c>
    </row>
    <row r="556" customFormat="false" ht="16" hidden="false" customHeight="false" outlineLevel="0" collapsed="false">
      <c r="A556" s="11" t="s">
        <v>265</v>
      </c>
      <c r="B556" s="11"/>
      <c r="C556" s="11" t="n">
        <f aca="false">AL556&lt;0.5</f>
        <v>0</v>
      </c>
      <c r="D556" s="12" t="n">
        <f aca="false">COUNTIFS(S:S,S556,C:C,1)&gt;0</f>
        <v>0</v>
      </c>
      <c r="E556" s="12" t="n">
        <f aca="false">IFERROR(INDEX(LOHHLA!H:H,MATCH($S556,LOHHLA!$B:$B,0)),"na")</f>
        <v>1</v>
      </c>
      <c r="F556" s="12" t="n">
        <f aca="false">AND(D556&lt;&gt;E556,E556&lt;&gt;"na")</f>
        <v>1</v>
      </c>
      <c r="G556" s="12" t="s">
        <v>145</v>
      </c>
      <c r="H556" s="12" t="s">
        <v>258</v>
      </c>
      <c r="I556" s="13" t="str">
        <f aca="false">IFERROR(INDEX(LOHHLA!E:E,MATCH($S556,LOHHLA!$B:$B,0)),"na")</f>
        <v>            0.23</v>
      </c>
      <c r="J556" s="13" t="str">
        <f aca="false">IFERROR(INDEX(LOHHLA!F:F,MATCH($S556,LOHHLA!$B:$B,0)),"na")</f>
        <v>            1.86</v>
      </c>
      <c r="K556" s="14" t="n">
        <f aca="false">INDEX(HMFPurity!B:B,MATCH(A556,HMFPurity!A:A,0))</f>
        <v>0.19</v>
      </c>
      <c r="L556" s="15" t="n">
        <f aca="false">INDEX(HMFPurity!F:F,MATCH(A556,HMFPurity!A:A,0))</f>
        <v>3.2227</v>
      </c>
      <c r="M556" s="15" t="n">
        <f aca="false">IFERROR(INDEX(LOHHLA!I:I,MATCH($S556,LOHHLA!$B:$B,0)),"na")</f>
        <v>2.789598443</v>
      </c>
      <c r="N556" s="14" t="n">
        <f aca="false">IFERROR(INDEX(LOHHLA!J:J,MATCH($S556,LOHHLA!$B:$B,0)),"na")</f>
        <v>0.15</v>
      </c>
      <c r="O556" s="16" t="n">
        <f aca="false">COUNTIFS(A:A,A556,W:W,0)</f>
        <v>0</v>
      </c>
      <c r="P556" s="16" t="str">
        <f aca="false">INDEX(LilacQC!D:D,MATCH(A556,LilacQC!C:C,0))</f>
        <v>PASS</v>
      </c>
      <c r="Q556" s="16"/>
      <c r="R556" s="16"/>
      <c r="S556" s="17" t="str">
        <f aca="false">A556&amp;MID(X556,1,1)</f>
        <v>CRUK0093_SU_T1-R1B</v>
      </c>
      <c r="T556" s="17" t="str">
        <f aca="false">IFERROR(IF(RIGHT(X556,1)="1",INDEX(LOHHLA!C:C,MATCH(S556,LOHHLA!B:B,0)),INDEX(LOHHLA!D:D,MATCH(S556,LOHHLA!B:B,0))),"HOM")</f>
        <v>hla_b_07_02_01</v>
      </c>
      <c r="U556" s="17" t="str">
        <f aca="false">IF(T556="HOM","HOM",UPPER(MID(T556,5,1))&amp;"*"&amp;MID(T556,7,2)&amp;":"&amp;MID(T556,10,2))</f>
        <v>B*07:02</v>
      </c>
      <c r="V556" s="17" t="s">
        <v>63</v>
      </c>
      <c r="W556" s="17" t="n">
        <f aca="false">U556=V556</f>
        <v>1</v>
      </c>
      <c r="X556" s="16" t="s">
        <v>49</v>
      </c>
      <c r="Y556" s="11" t="s">
        <v>63</v>
      </c>
      <c r="Z556" s="11" t="n">
        <v>2761</v>
      </c>
      <c r="AA556" s="11" t="n">
        <v>796</v>
      </c>
      <c r="AB556" s="11" t="n">
        <v>1965</v>
      </c>
      <c r="AC556" s="11" t="n">
        <v>0</v>
      </c>
      <c r="AD556" s="11" t="n">
        <v>1848</v>
      </c>
      <c r="AE556" s="11" t="n">
        <v>429</v>
      </c>
      <c r="AF556" s="11" t="n">
        <v>1419</v>
      </c>
      <c r="AG556" s="11" t="n">
        <v>0</v>
      </c>
      <c r="AH556" s="11" t="n">
        <v>0</v>
      </c>
      <c r="AI556" s="11" t="n">
        <v>0</v>
      </c>
      <c r="AJ556" s="11" t="n">
        <v>0</v>
      </c>
      <c r="AK556" s="11" t="n">
        <v>0</v>
      </c>
      <c r="AL556" s="15" t="n">
        <v>0.87</v>
      </c>
      <c r="AM556" s="11" t="n">
        <v>0</v>
      </c>
      <c r="AN556" s="11" t="n">
        <v>0</v>
      </c>
      <c r="AO556" s="11" t="n">
        <v>0</v>
      </c>
      <c r="AP556" s="11" t="n">
        <v>0</v>
      </c>
      <c r="AQ556" s="11" t="n">
        <v>0</v>
      </c>
    </row>
    <row r="557" customFormat="false" ht="16" hidden="false" customHeight="false" outlineLevel="0" collapsed="false">
      <c r="A557" s="11" t="s">
        <v>265</v>
      </c>
      <c r="B557" s="11"/>
      <c r="C557" s="11" t="n">
        <f aca="false">AL557&lt;0.5</f>
        <v>0</v>
      </c>
      <c r="D557" s="12" t="n">
        <f aca="false">COUNTIFS(S:S,S557,C:C,1)&gt;0</f>
        <v>0</v>
      </c>
      <c r="E557" s="12" t="n">
        <f aca="false">IFERROR(INDEX(LOHHLA!H:H,MATCH($S557,LOHHLA!$B:$B,0)),"na")</f>
        <v>1</v>
      </c>
      <c r="F557" s="12" t="n">
        <f aca="false">AND(D557&lt;&gt;E557,E557&lt;&gt;"na")</f>
        <v>1</v>
      </c>
      <c r="G557" s="12" t="s">
        <v>145</v>
      </c>
      <c r="H557" s="12" t="s">
        <v>258</v>
      </c>
      <c r="I557" s="13" t="str">
        <f aca="false">IFERROR(INDEX(LOHHLA!E:E,MATCH($S557,LOHHLA!$B:$B,0)),"na")</f>
        <v>            0.23</v>
      </c>
      <c r="J557" s="13" t="str">
        <f aca="false">IFERROR(INDEX(LOHHLA!F:F,MATCH($S557,LOHHLA!$B:$B,0)),"na")</f>
        <v>            1.86</v>
      </c>
      <c r="K557" s="14" t="n">
        <f aca="false">INDEX(HMFPurity!B:B,MATCH(A557,HMFPurity!A:A,0))</f>
        <v>0.19</v>
      </c>
      <c r="L557" s="15" t="n">
        <f aca="false">INDEX(HMFPurity!F:F,MATCH(A557,HMFPurity!A:A,0))</f>
        <v>3.2227</v>
      </c>
      <c r="M557" s="15" t="n">
        <f aca="false">IFERROR(INDEX(LOHHLA!I:I,MATCH($S557,LOHHLA!$B:$B,0)),"na")</f>
        <v>2.789598443</v>
      </c>
      <c r="N557" s="14" t="n">
        <f aca="false">IFERROR(INDEX(LOHHLA!J:J,MATCH($S557,LOHHLA!$B:$B,0)),"na")</f>
        <v>0.15</v>
      </c>
      <c r="O557" s="16" t="n">
        <f aca="false">COUNTIFS(A:A,A557,W:W,0)</f>
        <v>0</v>
      </c>
      <c r="P557" s="16" t="str">
        <f aca="false">INDEX(LilacQC!D:D,MATCH(A557,LilacQC!C:C,0))</f>
        <v>PASS</v>
      </c>
      <c r="Q557" s="16"/>
      <c r="R557" s="16"/>
      <c r="S557" s="17" t="str">
        <f aca="false">A557&amp;MID(X557,1,1)</f>
        <v>CRUK0093_SU_T1-R1B</v>
      </c>
      <c r="T557" s="17" t="str">
        <f aca="false">IFERROR(IF(RIGHT(X557,1)="1",INDEX(LOHHLA!C:C,MATCH(S557,LOHHLA!B:B,0)),INDEX(LOHHLA!D:D,MATCH(S557,LOHHLA!B:B,0))),"HOM")</f>
        <v>hla_b_08_01_01</v>
      </c>
      <c r="U557" s="17" t="str">
        <f aca="false">IF(T557="HOM","HOM",UPPER(MID(T557,5,1))&amp;"*"&amp;MID(T557,7,2)&amp;":"&amp;MID(T557,10,2))</f>
        <v>B*08:01</v>
      </c>
      <c r="V557" s="17" t="s">
        <v>58</v>
      </c>
      <c r="W557" s="17" t="n">
        <f aca="false">U557=V557</f>
        <v>1</v>
      </c>
      <c r="X557" s="16" t="s">
        <v>51</v>
      </c>
      <c r="Y557" s="11" t="s">
        <v>58</v>
      </c>
      <c r="Z557" s="11" t="n">
        <v>2631</v>
      </c>
      <c r="AA557" s="11" t="n">
        <v>664</v>
      </c>
      <c r="AB557" s="11" t="n">
        <v>1967</v>
      </c>
      <c r="AC557" s="11" t="n">
        <v>0</v>
      </c>
      <c r="AD557" s="11" t="n">
        <v>1944</v>
      </c>
      <c r="AE557" s="11" t="n">
        <v>524</v>
      </c>
      <c r="AF557" s="11" t="n">
        <v>1420</v>
      </c>
      <c r="AG557" s="11" t="n">
        <v>0</v>
      </c>
      <c r="AH557" s="11" t="n">
        <v>0</v>
      </c>
      <c r="AI557" s="11" t="n">
        <v>0</v>
      </c>
      <c r="AJ557" s="11" t="n">
        <v>0</v>
      </c>
      <c r="AK557" s="11" t="n">
        <v>0</v>
      </c>
      <c r="AL557" s="15" t="n">
        <v>2.72</v>
      </c>
      <c r="AM557" s="11" t="n">
        <v>0</v>
      </c>
      <c r="AN557" s="11" t="n">
        <v>0</v>
      </c>
      <c r="AO557" s="11" t="n">
        <v>0</v>
      </c>
      <c r="AP557" s="11" t="n">
        <v>0</v>
      </c>
      <c r="AQ557" s="11" t="n">
        <v>0</v>
      </c>
    </row>
    <row r="558" customFormat="false" ht="16" hidden="false" customHeight="false" outlineLevel="0" collapsed="false">
      <c r="A558" s="11" t="s">
        <v>265</v>
      </c>
      <c r="B558" s="11"/>
      <c r="C558" s="11" t="n">
        <f aca="false">AL558&lt;0.5</f>
        <v>0</v>
      </c>
      <c r="D558" s="12" t="n">
        <f aca="false">COUNTIFS(S:S,S558,C:C,1)&gt;0</f>
        <v>0</v>
      </c>
      <c r="E558" s="12" t="n">
        <f aca="false">IFERROR(INDEX(LOHHLA!H:H,MATCH($S558,LOHHLA!$B:$B,0)),"na")</f>
        <v>0</v>
      </c>
      <c r="F558" s="12" t="n">
        <f aca="false">AND(D558&lt;&gt;E558,E558&lt;&gt;"na")</f>
        <v>0</v>
      </c>
      <c r="G558" s="12"/>
      <c r="H558" s="12"/>
      <c r="I558" s="13" t="str">
        <f aca="false">IFERROR(INDEX(LOHHLA!E:E,MATCH($S558,LOHHLA!$B:$B,0)),"na")</f>
        <v>            1.17</v>
      </c>
      <c r="J558" s="13" t="str">
        <f aca="false">IFERROR(INDEX(LOHHLA!F:F,MATCH($S558,LOHHLA!$B:$B,0)),"na")</f>
        <v>          (0.59)</v>
      </c>
      <c r="K558" s="14" t="n">
        <f aca="false">INDEX(HMFPurity!B:B,MATCH(A558,HMFPurity!A:A,0))</f>
        <v>0.19</v>
      </c>
      <c r="L558" s="15" t="n">
        <f aca="false">INDEX(HMFPurity!F:F,MATCH(A558,HMFPurity!A:A,0))</f>
        <v>3.2227</v>
      </c>
      <c r="M558" s="15" t="n">
        <f aca="false">IFERROR(INDEX(LOHHLA!I:I,MATCH($S558,LOHHLA!$B:$B,0)),"na")</f>
        <v>2.789598443</v>
      </c>
      <c r="N558" s="14" t="n">
        <f aca="false">IFERROR(INDEX(LOHHLA!J:J,MATCH($S558,LOHHLA!$B:$B,0)),"na")</f>
        <v>0.15</v>
      </c>
      <c r="O558" s="16" t="n">
        <f aca="false">COUNTIFS(A:A,A558,W:W,0)</f>
        <v>0</v>
      </c>
      <c r="P558" s="16" t="str">
        <f aca="false">INDEX(LilacQC!D:D,MATCH(A558,LilacQC!C:C,0))</f>
        <v>PASS</v>
      </c>
      <c r="Q558" s="16"/>
      <c r="R558" s="16"/>
      <c r="S558" s="17" t="str">
        <f aca="false">A558&amp;MID(X558,1,1)</f>
        <v>CRUK0093_SU_T1-R1C</v>
      </c>
      <c r="T558" s="17" t="str">
        <f aca="false">IFERROR(IF(RIGHT(X558,1)="1",INDEX(LOHHLA!C:C,MATCH(S558,LOHHLA!B:B,0)),INDEX(LOHHLA!D:D,MATCH(S558,LOHHLA!B:B,0))),"HOM")</f>
        <v>hla_c_07_01_01_01</v>
      </c>
      <c r="U558" s="17" t="str">
        <f aca="false">IF(T558="HOM","HOM",UPPER(MID(T558,5,1))&amp;"*"&amp;MID(T558,7,2)&amp;":"&amp;MID(T558,10,2))</f>
        <v>C*07:01</v>
      </c>
      <c r="V558" s="17" t="s">
        <v>61</v>
      </c>
      <c r="W558" s="17" t="n">
        <f aca="false">U558=V558</f>
        <v>1</v>
      </c>
      <c r="X558" s="16" t="s">
        <v>52</v>
      </c>
      <c r="Y558" s="11" t="s">
        <v>61</v>
      </c>
      <c r="Z558" s="11" t="n">
        <v>2696</v>
      </c>
      <c r="AA558" s="11" t="n">
        <v>334</v>
      </c>
      <c r="AB558" s="11" t="n">
        <v>2362</v>
      </c>
      <c r="AC558" s="11" t="n">
        <v>0</v>
      </c>
      <c r="AD558" s="11" t="n">
        <v>1938</v>
      </c>
      <c r="AE558" s="11" t="n">
        <v>225</v>
      </c>
      <c r="AF558" s="11" t="n">
        <v>1713</v>
      </c>
      <c r="AG558" s="11" t="n">
        <v>0</v>
      </c>
      <c r="AH558" s="11" t="n">
        <v>0</v>
      </c>
      <c r="AI558" s="11" t="n">
        <v>0</v>
      </c>
      <c r="AJ558" s="11" t="n">
        <v>0</v>
      </c>
      <c r="AK558" s="11" t="n">
        <v>0</v>
      </c>
      <c r="AL558" s="15" t="n">
        <v>2.72</v>
      </c>
      <c r="AM558" s="11" t="n">
        <v>0</v>
      </c>
      <c r="AN558" s="11" t="n">
        <v>0</v>
      </c>
      <c r="AO558" s="11" t="n">
        <v>0</v>
      </c>
      <c r="AP558" s="11" t="n">
        <v>0</v>
      </c>
      <c r="AQ558" s="11" t="n">
        <v>0</v>
      </c>
    </row>
    <row r="559" customFormat="false" ht="16" hidden="false" customHeight="false" outlineLevel="0" collapsed="false">
      <c r="A559" s="11" t="s">
        <v>265</v>
      </c>
      <c r="B559" s="11"/>
      <c r="C559" s="11" t="n">
        <f aca="false">AL559&lt;0.5</f>
        <v>0</v>
      </c>
      <c r="D559" s="12" t="n">
        <f aca="false">COUNTIFS(S:S,S559,C:C,1)&gt;0</f>
        <v>0</v>
      </c>
      <c r="E559" s="12" t="n">
        <f aca="false">IFERROR(INDEX(LOHHLA!H:H,MATCH($S559,LOHHLA!$B:$B,0)),"na")</f>
        <v>0</v>
      </c>
      <c r="F559" s="12" t="n">
        <f aca="false">AND(D559&lt;&gt;E559,E559&lt;&gt;"na")</f>
        <v>0</v>
      </c>
      <c r="G559" s="12"/>
      <c r="H559" s="12"/>
      <c r="I559" s="13" t="str">
        <f aca="false">IFERROR(INDEX(LOHHLA!E:E,MATCH($S559,LOHHLA!$B:$B,0)),"na")</f>
        <v>            1.17</v>
      </c>
      <c r="J559" s="13" t="str">
        <f aca="false">IFERROR(INDEX(LOHHLA!F:F,MATCH($S559,LOHHLA!$B:$B,0)),"na")</f>
        <v>          (0.59)</v>
      </c>
      <c r="K559" s="14" t="n">
        <f aca="false">INDEX(HMFPurity!B:B,MATCH(A559,HMFPurity!A:A,0))</f>
        <v>0.19</v>
      </c>
      <c r="L559" s="15" t="n">
        <f aca="false">INDEX(HMFPurity!F:F,MATCH(A559,HMFPurity!A:A,0))</f>
        <v>3.2227</v>
      </c>
      <c r="M559" s="15" t="n">
        <f aca="false">IFERROR(INDEX(LOHHLA!I:I,MATCH($S559,LOHHLA!$B:$B,0)),"na")</f>
        <v>2.789598443</v>
      </c>
      <c r="N559" s="14" t="n">
        <f aca="false">IFERROR(INDEX(LOHHLA!J:J,MATCH($S559,LOHHLA!$B:$B,0)),"na")</f>
        <v>0.15</v>
      </c>
      <c r="O559" s="16" t="n">
        <f aca="false">COUNTIFS(A:A,A559,W:W,0)</f>
        <v>0</v>
      </c>
      <c r="P559" s="16" t="str">
        <f aca="false">INDEX(LilacQC!D:D,MATCH(A559,LilacQC!C:C,0))</f>
        <v>PASS</v>
      </c>
      <c r="Q559" s="16"/>
      <c r="R559" s="16"/>
      <c r="S559" s="17" t="str">
        <f aca="false">A559&amp;MID(X559,1,1)</f>
        <v>CRUK0093_SU_T1-R1C</v>
      </c>
      <c r="T559" s="17" t="str">
        <f aca="false">IFERROR(IF(RIGHT(X559,1)="1",INDEX(LOHHLA!C:C,MATCH(S559,LOHHLA!B:B,0)),INDEX(LOHHLA!D:D,MATCH(S559,LOHHLA!B:B,0))),"HOM")</f>
        <v>hla_c_07_02_01_01</v>
      </c>
      <c r="U559" s="17" t="str">
        <f aca="false">IF(T559="HOM","HOM",UPPER(MID(T559,5,1))&amp;"*"&amp;MID(T559,7,2)&amp;":"&amp;MID(T559,10,2))</f>
        <v>C*07:02</v>
      </c>
      <c r="V559" s="17" t="s">
        <v>66</v>
      </c>
      <c r="W559" s="17" t="n">
        <f aca="false">U559=V559</f>
        <v>1</v>
      </c>
      <c r="X559" s="16" t="s">
        <v>54</v>
      </c>
      <c r="Y559" s="11" t="s">
        <v>66</v>
      </c>
      <c r="Z559" s="11" t="n">
        <v>2678</v>
      </c>
      <c r="AA559" s="11" t="n">
        <v>316</v>
      </c>
      <c r="AB559" s="11" t="n">
        <v>2362</v>
      </c>
      <c r="AC559" s="11" t="n">
        <v>0</v>
      </c>
      <c r="AD559" s="11" t="n">
        <v>1876</v>
      </c>
      <c r="AE559" s="11" t="n">
        <v>163</v>
      </c>
      <c r="AF559" s="11" t="n">
        <v>1713</v>
      </c>
      <c r="AG559" s="11" t="n">
        <v>0</v>
      </c>
      <c r="AH559" s="11" t="n">
        <v>0</v>
      </c>
      <c r="AI559" s="11" t="n">
        <v>0</v>
      </c>
      <c r="AJ559" s="11" t="n">
        <v>0</v>
      </c>
      <c r="AK559" s="11" t="n">
        <v>0</v>
      </c>
      <c r="AL559" s="15" t="n">
        <v>0.87</v>
      </c>
      <c r="AM559" s="11" t="n">
        <v>0</v>
      </c>
      <c r="AN559" s="11" t="n">
        <v>0</v>
      </c>
      <c r="AO559" s="11" t="n">
        <v>0</v>
      </c>
      <c r="AP559" s="11" t="n">
        <v>0</v>
      </c>
      <c r="AQ559" s="11" t="n">
        <v>0</v>
      </c>
    </row>
    <row r="560" customFormat="false" ht="16" hidden="false" customHeight="false" outlineLevel="0" collapsed="false">
      <c r="A560" s="11" t="s">
        <v>266</v>
      </c>
      <c r="B560" s="11"/>
      <c r="C560" s="11" t="n">
        <f aca="false">AL560&lt;0.5</f>
        <v>0</v>
      </c>
      <c r="D560" s="12" t="n">
        <f aca="false">COUNTIFS(S:S,S560,C:C,1)&gt;0</f>
        <v>0</v>
      </c>
      <c r="E560" s="12" t="n">
        <f aca="false">IFERROR(INDEX(LOHHLA!H:H,MATCH($S560,LOHHLA!$B:$B,0)),"na")</f>
        <v>0</v>
      </c>
      <c r="F560" s="12" t="n">
        <f aca="false">AND(D560&lt;&gt;E560,E560&lt;&gt;"na")</f>
        <v>0</v>
      </c>
      <c r="G560" s="12"/>
      <c r="H560" s="12"/>
      <c r="I560" s="13" t="str">
        <f aca="false">IFERROR(INDEX(LOHHLA!E:E,MATCH($S560,LOHHLA!$B:$B,0)),"na")</f>
        <v>            1.91</v>
      </c>
      <c r="J560" s="13" t="str">
        <f aca="false">IFERROR(INDEX(LOHHLA!F:F,MATCH($S560,LOHHLA!$B:$B,0)),"na")</f>
        <v>            1.62</v>
      </c>
      <c r="K560" s="14" t="n">
        <f aca="false">INDEX(HMFPurity!B:B,MATCH(A560,HMFPurity!A:A,0))</f>
        <v>0.72</v>
      </c>
      <c r="L560" s="15" t="n">
        <f aca="false">INDEX(HMFPurity!F:F,MATCH(A560,HMFPurity!A:A,0))</f>
        <v>2.0201</v>
      </c>
      <c r="M560" s="15" t="n">
        <f aca="false">IFERROR(INDEX(LOHHLA!I:I,MATCH($S560,LOHHLA!$B:$B,0)),"na")</f>
        <v>2.021753532</v>
      </c>
      <c r="N560" s="14" t="n">
        <f aca="false">IFERROR(INDEX(LOHHLA!J:J,MATCH($S560,LOHHLA!$B:$B,0)),"na")</f>
        <v>0.67</v>
      </c>
      <c r="O560" s="16" t="n">
        <f aca="false">COUNTIFS(A:A,A560,W:W,0)</f>
        <v>0</v>
      </c>
      <c r="P560" s="16" t="str">
        <f aca="false">INDEX(LilacQC!D:D,MATCH(A560,LilacQC!C:C,0))</f>
        <v>PASS</v>
      </c>
      <c r="Q560" s="16"/>
      <c r="R560" s="16"/>
      <c r="S560" s="17" t="str">
        <f aca="false">A560&amp;MID(X560,1,1)</f>
        <v>CRUK0094_SU_T1-R1A</v>
      </c>
      <c r="T560" s="17" t="str">
        <f aca="false">IFERROR(IF(RIGHT(X560,1)="1",INDEX(LOHHLA!C:C,MATCH(S560,LOHHLA!B:B,0)),INDEX(LOHHLA!D:D,MATCH(S560,LOHHLA!B:B,0))),"HOM")</f>
        <v>hla_a_01_01_01_01</v>
      </c>
      <c r="U560" s="17" t="str">
        <f aca="false">IF(T560="HOM","HOM",UPPER(MID(T560,5,1))&amp;"*"&amp;MID(T560,7,2)&amp;":"&amp;MID(T560,10,2))</f>
        <v>A*01:01</v>
      </c>
      <c r="V560" s="17" t="s">
        <v>44</v>
      </c>
      <c r="W560" s="17" t="n">
        <f aca="false">U560=V560</f>
        <v>1</v>
      </c>
      <c r="X560" s="16" t="s">
        <v>45</v>
      </c>
      <c r="Y560" s="11" t="s">
        <v>44</v>
      </c>
      <c r="Z560" s="11" t="n">
        <v>2715</v>
      </c>
      <c r="AA560" s="11" t="n">
        <v>1984</v>
      </c>
      <c r="AB560" s="11" t="n">
        <v>731</v>
      </c>
      <c r="AC560" s="11" t="n">
        <v>0</v>
      </c>
      <c r="AD560" s="11" t="n">
        <v>2959</v>
      </c>
      <c r="AE560" s="11" t="n">
        <v>2174</v>
      </c>
      <c r="AF560" s="11" t="n">
        <v>785</v>
      </c>
      <c r="AG560" s="11" t="n">
        <v>0</v>
      </c>
      <c r="AH560" s="11" t="n">
        <v>0</v>
      </c>
      <c r="AI560" s="11" t="n">
        <v>0</v>
      </c>
      <c r="AJ560" s="11" t="n">
        <v>0</v>
      </c>
      <c r="AK560" s="11" t="n">
        <v>0</v>
      </c>
      <c r="AL560" s="15" t="n">
        <v>1.12</v>
      </c>
      <c r="AM560" s="11" t="n">
        <v>0</v>
      </c>
      <c r="AN560" s="11" t="n">
        <v>0</v>
      </c>
      <c r="AO560" s="11" t="n">
        <v>0</v>
      </c>
      <c r="AP560" s="11" t="n">
        <v>0</v>
      </c>
      <c r="AQ560" s="11" t="n">
        <v>0</v>
      </c>
    </row>
    <row r="561" customFormat="false" ht="16" hidden="false" customHeight="false" outlineLevel="0" collapsed="false">
      <c r="A561" s="11" t="s">
        <v>266</v>
      </c>
      <c r="B561" s="11"/>
      <c r="C561" s="11" t="n">
        <f aca="false">AL561&lt;0.5</f>
        <v>0</v>
      </c>
      <c r="D561" s="12" t="n">
        <f aca="false">COUNTIFS(S:S,S561,C:C,1)&gt;0</f>
        <v>0</v>
      </c>
      <c r="E561" s="12" t="n">
        <f aca="false">IFERROR(INDEX(LOHHLA!H:H,MATCH($S561,LOHHLA!$B:$B,0)),"na")</f>
        <v>0</v>
      </c>
      <c r="F561" s="12" t="n">
        <f aca="false">AND(D561&lt;&gt;E561,E561&lt;&gt;"na")</f>
        <v>0</v>
      </c>
      <c r="G561" s="12"/>
      <c r="H561" s="12"/>
      <c r="I561" s="13" t="str">
        <f aca="false">IFERROR(INDEX(LOHHLA!E:E,MATCH($S561,LOHHLA!$B:$B,0)),"na")</f>
        <v>            1.91</v>
      </c>
      <c r="J561" s="13" t="str">
        <f aca="false">IFERROR(INDEX(LOHHLA!F:F,MATCH($S561,LOHHLA!$B:$B,0)),"na")</f>
        <v>            1.62</v>
      </c>
      <c r="K561" s="14" t="n">
        <f aca="false">INDEX(HMFPurity!B:B,MATCH(A561,HMFPurity!A:A,0))</f>
        <v>0.72</v>
      </c>
      <c r="L561" s="15" t="n">
        <f aca="false">INDEX(HMFPurity!F:F,MATCH(A561,HMFPurity!A:A,0))</f>
        <v>2.0201</v>
      </c>
      <c r="M561" s="15" t="n">
        <f aca="false">IFERROR(INDEX(LOHHLA!I:I,MATCH($S561,LOHHLA!$B:$B,0)),"na")</f>
        <v>2.021753532</v>
      </c>
      <c r="N561" s="14" t="n">
        <f aca="false">IFERROR(INDEX(LOHHLA!J:J,MATCH($S561,LOHHLA!$B:$B,0)),"na")</f>
        <v>0.67</v>
      </c>
      <c r="O561" s="16" t="n">
        <f aca="false">COUNTIFS(A:A,A561,W:W,0)</f>
        <v>0</v>
      </c>
      <c r="P561" s="16" t="str">
        <f aca="false">INDEX(LilacQC!D:D,MATCH(A561,LilacQC!C:C,0))</f>
        <v>PASS</v>
      </c>
      <c r="Q561" s="16"/>
      <c r="R561" s="16"/>
      <c r="S561" s="17" t="str">
        <f aca="false">A561&amp;MID(X561,1,1)</f>
        <v>CRUK0094_SU_T1-R1A</v>
      </c>
      <c r="T561" s="17" t="str">
        <f aca="false">IFERROR(IF(RIGHT(X561,1)="1",INDEX(LOHHLA!C:C,MATCH(S561,LOHHLA!B:B,0)),INDEX(LOHHLA!D:D,MATCH(S561,LOHHLA!B:B,0))),"HOM")</f>
        <v>hla_a_29_02_01_01</v>
      </c>
      <c r="U561" s="17" t="str">
        <f aca="false">IF(T561="HOM","HOM",UPPER(MID(T561,5,1))&amp;"*"&amp;MID(T561,7,2)&amp;":"&amp;MID(T561,10,2))</f>
        <v>A*29:02</v>
      </c>
      <c r="V561" s="17" t="s">
        <v>46</v>
      </c>
      <c r="W561" s="17" t="n">
        <f aca="false">U561=V561</f>
        <v>1</v>
      </c>
      <c r="X561" s="16" t="s">
        <v>47</v>
      </c>
      <c r="Y561" s="11" t="s">
        <v>46</v>
      </c>
      <c r="Z561" s="11" t="n">
        <v>2193</v>
      </c>
      <c r="AA561" s="11" t="n">
        <v>1540</v>
      </c>
      <c r="AB561" s="11" t="n">
        <v>653</v>
      </c>
      <c r="AC561" s="11" t="n">
        <v>0</v>
      </c>
      <c r="AD561" s="11" t="n">
        <v>2363</v>
      </c>
      <c r="AE561" s="11" t="n">
        <v>1671</v>
      </c>
      <c r="AF561" s="11" t="n">
        <v>692</v>
      </c>
      <c r="AG561" s="11" t="n">
        <v>0</v>
      </c>
      <c r="AH561" s="11" t="n">
        <v>0</v>
      </c>
      <c r="AI561" s="11" t="n">
        <v>0</v>
      </c>
      <c r="AJ561" s="11" t="n">
        <v>0</v>
      </c>
      <c r="AK561" s="11" t="n">
        <v>0</v>
      </c>
      <c r="AL561" s="15" t="n">
        <v>0.82</v>
      </c>
      <c r="AM561" s="11" t="n">
        <v>0</v>
      </c>
      <c r="AN561" s="11" t="n">
        <v>0</v>
      </c>
      <c r="AO561" s="11" t="n">
        <v>0</v>
      </c>
      <c r="AP561" s="11" t="n">
        <v>0</v>
      </c>
      <c r="AQ561" s="11" t="n">
        <v>0</v>
      </c>
    </row>
    <row r="562" customFormat="false" ht="16" hidden="false" customHeight="false" outlineLevel="0" collapsed="false">
      <c r="A562" s="11" t="s">
        <v>266</v>
      </c>
      <c r="B562" s="11"/>
      <c r="C562" s="11" t="n">
        <f aca="false">AL562&lt;0.5</f>
        <v>0</v>
      </c>
      <c r="D562" s="12" t="n">
        <f aca="false">COUNTIFS(S:S,S562,C:C,1)&gt;0</f>
        <v>0</v>
      </c>
      <c r="E562" s="12" t="n">
        <f aca="false">IFERROR(INDEX(LOHHLA!H:H,MATCH($S562,LOHHLA!$B:$B,0)),"na")</f>
        <v>0</v>
      </c>
      <c r="F562" s="12" t="n">
        <f aca="false">AND(D562&lt;&gt;E562,E562&lt;&gt;"na")</f>
        <v>0</v>
      </c>
      <c r="G562" s="12"/>
      <c r="H562" s="12"/>
      <c r="I562" s="13" t="str">
        <f aca="false">IFERROR(INDEX(LOHHLA!E:E,MATCH($S562,LOHHLA!$B:$B,0)),"na")</f>
        <v>            1.94</v>
      </c>
      <c r="J562" s="13" t="str">
        <f aca="false">IFERROR(INDEX(LOHHLA!F:F,MATCH($S562,LOHHLA!$B:$B,0)),"na")</f>
        <v>            1.70</v>
      </c>
      <c r="K562" s="14" t="n">
        <f aca="false">INDEX(HMFPurity!B:B,MATCH(A562,HMFPurity!A:A,0))</f>
        <v>0.72</v>
      </c>
      <c r="L562" s="15" t="n">
        <f aca="false">INDEX(HMFPurity!F:F,MATCH(A562,HMFPurity!A:A,0))</f>
        <v>2.0201</v>
      </c>
      <c r="M562" s="15" t="n">
        <f aca="false">IFERROR(INDEX(LOHHLA!I:I,MATCH($S562,LOHHLA!$B:$B,0)),"na")</f>
        <v>2.021753532</v>
      </c>
      <c r="N562" s="14" t="n">
        <f aca="false">IFERROR(INDEX(LOHHLA!J:J,MATCH($S562,LOHHLA!$B:$B,0)),"na")</f>
        <v>0.67</v>
      </c>
      <c r="O562" s="16" t="n">
        <f aca="false">COUNTIFS(A:A,A562,W:W,0)</f>
        <v>0</v>
      </c>
      <c r="P562" s="16" t="str">
        <f aca="false">INDEX(LilacQC!D:D,MATCH(A562,LilacQC!C:C,0))</f>
        <v>PASS</v>
      </c>
      <c r="Q562" s="16"/>
      <c r="R562" s="16"/>
      <c r="S562" s="17" t="str">
        <f aca="false">A562&amp;MID(X562,1,1)</f>
        <v>CRUK0094_SU_T1-R1B</v>
      </c>
      <c r="T562" s="17" t="str">
        <f aca="false">IFERROR(IF(RIGHT(X562,1)="1",INDEX(LOHHLA!C:C,MATCH(S562,LOHHLA!B:B,0)),INDEX(LOHHLA!D:D,MATCH(S562,LOHHLA!B:B,0))),"HOM")</f>
        <v>hla_b_08_01_01</v>
      </c>
      <c r="U562" s="17" t="str">
        <f aca="false">IF(T562="HOM","HOM",UPPER(MID(T562,5,1))&amp;"*"&amp;MID(T562,7,2)&amp;":"&amp;MID(T562,10,2))</f>
        <v>B*08:01</v>
      </c>
      <c r="V562" s="17" t="s">
        <v>58</v>
      </c>
      <c r="W562" s="17" t="n">
        <f aca="false">U562=V562</f>
        <v>1</v>
      </c>
      <c r="X562" s="16" t="s">
        <v>49</v>
      </c>
      <c r="Y562" s="11" t="s">
        <v>58</v>
      </c>
      <c r="Z562" s="11" t="n">
        <v>2502</v>
      </c>
      <c r="AA562" s="11" t="n">
        <v>1149</v>
      </c>
      <c r="AB562" s="11" t="n">
        <v>1353</v>
      </c>
      <c r="AC562" s="11" t="n">
        <v>0</v>
      </c>
      <c r="AD562" s="11" t="n">
        <v>2783</v>
      </c>
      <c r="AE562" s="11" t="n">
        <v>1269</v>
      </c>
      <c r="AF562" s="11" t="n">
        <v>1514</v>
      </c>
      <c r="AG562" s="11" t="n">
        <v>0</v>
      </c>
      <c r="AH562" s="11" t="n">
        <v>0</v>
      </c>
      <c r="AI562" s="11" t="n">
        <v>0</v>
      </c>
      <c r="AJ562" s="11" t="n">
        <v>0</v>
      </c>
      <c r="AK562" s="11" t="n">
        <v>0</v>
      </c>
      <c r="AL562" s="15" t="n">
        <v>0.82</v>
      </c>
      <c r="AM562" s="11" t="n">
        <v>0</v>
      </c>
      <c r="AN562" s="11" t="n">
        <v>0</v>
      </c>
      <c r="AO562" s="11" t="n">
        <v>0</v>
      </c>
      <c r="AP562" s="11" t="n">
        <v>0</v>
      </c>
      <c r="AQ562" s="11" t="n">
        <v>0</v>
      </c>
    </row>
    <row r="563" customFormat="false" ht="16" hidden="false" customHeight="false" outlineLevel="0" collapsed="false">
      <c r="A563" s="11" t="s">
        <v>266</v>
      </c>
      <c r="B563" s="11"/>
      <c r="C563" s="11" t="n">
        <f aca="false">AL563&lt;0.5</f>
        <v>0</v>
      </c>
      <c r="D563" s="12" t="n">
        <f aca="false">COUNTIFS(S:S,S563,C:C,1)&gt;0</f>
        <v>0</v>
      </c>
      <c r="E563" s="12" t="n">
        <f aca="false">IFERROR(INDEX(LOHHLA!H:H,MATCH($S563,LOHHLA!$B:$B,0)),"na")</f>
        <v>0</v>
      </c>
      <c r="F563" s="12" t="n">
        <f aca="false">AND(D563&lt;&gt;E563,E563&lt;&gt;"na")</f>
        <v>0</v>
      </c>
      <c r="G563" s="12"/>
      <c r="H563" s="12"/>
      <c r="I563" s="13" t="str">
        <f aca="false">IFERROR(INDEX(LOHHLA!E:E,MATCH($S563,LOHHLA!$B:$B,0)),"na")</f>
        <v>            1.94</v>
      </c>
      <c r="J563" s="13" t="str">
        <f aca="false">IFERROR(INDEX(LOHHLA!F:F,MATCH($S563,LOHHLA!$B:$B,0)),"na")</f>
        <v>            1.70</v>
      </c>
      <c r="K563" s="14" t="n">
        <f aca="false">INDEX(HMFPurity!B:B,MATCH(A563,HMFPurity!A:A,0))</f>
        <v>0.72</v>
      </c>
      <c r="L563" s="15" t="n">
        <f aca="false">INDEX(HMFPurity!F:F,MATCH(A563,HMFPurity!A:A,0))</f>
        <v>2.0201</v>
      </c>
      <c r="M563" s="15" t="n">
        <f aca="false">IFERROR(INDEX(LOHHLA!I:I,MATCH($S563,LOHHLA!$B:$B,0)),"na")</f>
        <v>2.021753532</v>
      </c>
      <c r="N563" s="14" t="n">
        <f aca="false">IFERROR(INDEX(LOHHLA!J:J,MATCH($S563,LOHHLA!$B:$B,0)),"na")</f>
        <v>0.67</v>
      </c>
      <c r="O563" s="16" t="n">
        <f aca="false">COUNTIFS(A:A,A563,W:W,0)</f>
        <v>0</v>
      </c>
      <c r="P563" s="16" t="str">
        <f aca="false">INDEX(LilacQC!D:D,MATCH(A563,LilacQC!C:C,0))</f>
        <v>PASS</v>
      </c>
      <c r="Q563" s="16"/>
      <c r="R563" s="16"/>
      <c r="S563" s="17" t="str">
        <f aca="false">A563&amp;MID(X563,1,1)</f>
        <v>CRUK0094_SU_T1-R1B</v>
      </c>
      <c r="T563" s="17" t="str">
        <f aca="false">IFERROR(IF(RIGHT(X563,1)="1",INDEX(LOHHLA!C:C,MATCH(S563,LOHHLA!B:B,0)),INDEX(LOHHLA!D:D,MATCH(S563,LOHHLA!B:B,0))),"HOM")</f>
        <v>hla_b_44_03_01</v>
      </c>
      <c r="U563" s="17" t="str">
        <f aca="false">IF(T563="HOM","HOM",UPPER(MID(T563,5,1))&amp;"*"&amp;MID(T563,7,2)&amp;":"&amp;MID(T563,10,2))</f>
        <v>B*44:03</v>
      </c>
      <c r="V563" s="17" t="s">
        <v>50</v>
      </c>
      <c r="W563" s="17" t="n">
        <f aca="false">U563=V563</f>
        <v>1</v>
      </c>
      <c r="X563" s="16" t="s">
        <v>51</v>
      </c>
      <c r="Y563" s="11" t="s">
        <v>50</v>
      </c>
      <c r="Z563" s="11" t="n">
        <v>2246</v>
      </c>
      <c r="AA563" s="11" t="n">
        <v>895</v>
      </c>
      <c r="AB563" s="11" t="n">
        <v>1351</v>
      </c>
      <c r="AC563" s="11" t="n">
        <v>0</v>
      </c>
      <c r="AD563" s="11" t="n">
        <v>2535</v>
      </c>
      <c r="AE563" s="11" t="n">
        <v>1009</v>
      </c>
      <c r="AF563" s="11" t="n">
        <v>1526</v>
      </c>
      <c r="AG563" s="11" t="n">
        <v>0</v>
      </c>
      <c r="AH563" s="11" t="n">
        <v>0</v>
      </c>
      <c r="AI563" s="11" t="n">
        <v>0</v>
      </c>
      <c r="AJ563" s="11" t="n">
        <v>0</v>
      </c>
      <c r="AK563" s="11" t="n">
        <v>0</v>
      </c>
      <c r="AL563" s="15" t="n">
        <v>1.12</v>
      </c>
      <c r="AM563" s="11" t="n">
        <v>0</v>
      </c>
      <c r="AN563" s="11" t="n">
        <v>0</v>
      </c>
      <c r="AO563" s="11" t="n">
        <v>0</v>
      </c>
      <c r="AP563" s="11" t="n">
        <v>0</v>
      </c>
      <c r="AQ563" s="11" t="n">
        <v>0</v>
      </c>
    </row>
    <row r="564" customFormat="false" ht="16" hidden="false" customHeight="false" outlineLevel="0" collapsed="false">
      <c r="A564" s="11" t="s">
        <v>266</v>
      </c>
      <c r="B564" s="11"/>
      <c r="C564" s="11" t="n">
        <f aca="false">AL564&lt;0.5</f>
        <v>0</v>
      </c>
      <c r="D564" s="12" t="n">
        <f aca="false">COUNTIFS(S:S,S564,C:C,1)&gt;0</f>
        <v>0</v>
      </c>
      <c r="E564" s="12" t="n">
        <f aca="false">IFERROR(INDEX(LOHHLA!H:H,MATCH($S564,LOHHLA!$B:$B,0)),"na")</f>
        <v>0</v>
      </c>
      <c r="F564" s="12" t="n">
        <f aca="false">AND(D564&lt;&gt;E564,E564&lt;&gt;"na")</f>
        <v>0</v>
      </c>
      <c r="G564" s="12"/>
      <c r="H564" s="12"/>
      <c r="I564" s="13" t="str">
        <f aca="false">IFERROR(INDEX(LOHHLA!E:E,MATCH($S564,LOHHLA!$B:$B,0)),"na")</f>
        <v>            2.21</v>
      </c>
      <c r="J564" s="13" t="str">
        <f aca="false">IFERROR(INDEX(LOHHLA!F:F,MATCH($S564,LOHHLA!$B:$B,0)),"na")</f>
        <v>            1.84</v>
      </c>
      <c r="K564" s="14" t="n">
        <f aca="false">INDEX(HMFPurity!B:B,MATCH(A564,HMFPurity!A:A,0))</f>
        <v>0.72</v>
      </c>
      <c r="L564" s="15" t="n">
        <f aca="false">INDEX(HMFPurity!F:F,MATCH(A564,HMFPurity!A:A,0))</f>
        <v>2.0201</v>
      </c>
      <c r="M564" s="15" t="n">
        <f aca="false">IFERROR(INDEX(LOHHLA!I:I,MATCH($S564,LOHHLA!$B:$B,0)),"na")</f>
        <v>2.021753532</v>
      </c>
      <c r="N564" s="14" t="n">
        <f aca="false">IFERROR(INDEX(LOHHLA!J:J,MATCH($S564,LOHHLA!$B:$B,0)),"na")</f>
        <v>0.67</v>
      </c>
      <c r="O564" s="16" t="n">
        <f aca="false">COUNTIFS(A:A,A564,W:W,0)</f>
        <v>0</v>
      </c>
      <c r="P564" s="16" t="str">
        <f aca="false">INDEX(LilacQC!D:D,MATCH(A564,LilacQC!C:C,0))</f>
        <v>PASS</v>
      </c>
      <c r="Q564" s="16"/>
      <c r="R564" s="16"/>
      <c r="S564" s="17" t="str">
        <f aca="false">A564&amp;MID(X564,1,1)</f>
        <v>CRUK0094_SU_T1-R1C</v>
      </c>
      <c r="T564" s="17" t="str">
        <f aca="false">IFERROR(IF(RIGHT(X564,1)="1",INDEX(LOHHLA!C:C,MATCH(S564,LOHHLA!B:B,0)),INDEX(LOHHLA!D:D,MATCH(S564,LOHHLA!B:B,0))),"HOM")</f>
        <v>hla_c_07_01_01_01</v>
      </c>
      <c r="U564" s="17" t="str">
        <f aca="false">IF(T564="HOM","HOM",UPPER(MID(T564,5,1))&amp;"*"&amp;MID(T564,7,2)&amp;":"&amp;MID(T564,10,2))</f>
        <v>C*07:01</v>
      </c>
      <c r="V564" s="17" t="s">
        <v>61</v>
      </c>
      <c r="W564" s="17" t="n">
        <f aca="false">U564=V564</f>
        <v>1</v>
      </c>
      <c r="X564" s="16" t="s">
        <v>52</v>
      </c>
      <c r="Y564" s="11" t="s">
        <v>61</v>
      </c>
      <c r="Z564" s="11" t="n">
        <v>2553</v>
      </c>
      <c r="AA564" s="11" t="n">
        <v>1961</v>
      </c>
      <c r="AB564" s="11" t="n">
        <v>592</v>
      </c>
      <c r="AC564" s="11" t="n">
        <v>0</v>
      </c>
      <c r="AD564" s="11" t="n">
        <v>2852</v>
      </c>
      <c r="AE564" s="11" t="n">
        <v>2195</v>
      </c>
      <c r="AF564" s="11" t="n">
        <v>657</v>
      </c>
      <c r="AG564" s="11" t="n">
        <v>0</v>
      </c>
      <c r="AH564" s="11" t="n">
        <v>0</v>
      </c>
      <c r="AI564" s="11" t="n">
        <v>0</v>
      </c>
      <c r="AJ564" s="11" t="n">
        <v>0</v>
      </c>
      <c r="AK564" s="11" t="n">
        <v>0</v>
      </c>
      <c r="AL564" s="15" t="n">
        <v>0.82</v>
      </c>
      <c r="AM564" s="11" t="n">
        <v>0</v>
      </c>
      <c r="AN564" s="11" t="n">
        <v>0</v>
      </c>
      <c r="AO564" s="11" t="n">
        <v>0</v>
      </c>
      <c r="AP564" s="11" t="n">
        <v>0</v>
      </c>
      <c r="AQ564" s="11" t="n">
        <v>0</v>
      </c>
    </row>
    <row r="565" customFormat="false" ht="16" hidden="false" customHeight="false" outlineLevel="0" collapsed="false">
      <c r="A565" s="11" t="s">
        <v>266</v>
      </c>
      <c r="B565" s="11"/>
      <c r="C565" s="11" t="n">
        <f aca="false">AL565&lt;0.5</f>
        <v>0</v>
      </c>
      <c r="D565" s="12" t="n">
        <f aca="false">COUNTIFS(S:S,S565,C:C,1)&gt;0</f>
        <v>0</v>
      </c>
      <c r="E565" s="12" t="n">
        <f aca="false">IFERROR(INDEX(LOHHLA!H:H,MATCH($S565,LOHHLA!$B:$B,0)),"na")</f>
        <v>0</v>
      </c>
      <c r="F565" s="12" t="n">
        <f aca="false">AND(D565&lt;&gt;E565,E565&lt;&gt;"na")</f>
        <v>0</v>
      </c>
      <c r="G565" s="12"/>
      <c r="H565" s="12"/>
      <c r="I565" s="13" t="str">
        <f aca="false">IFERROR(INDEX(LOHHLA!E:E,MATCH($S565,LOHHLA!$B:$B,0)),"na")</f>
        <v>            2.21</v>
      </c>
      <c r="J565" s="13" t="str">
        <f aca="false">IFERROR(INDEX(LOHHLA!F:F,MATCH($S565,LOHHLA!$B:$B,0)),"na")</f>
        <v>            1.84</v>
      </c>
      <c r="K565" s="14" t="n">
        <f aca="false">INDEX(HMFPurity!B:B,MATCH(A565,HMFPurity!A:A,0))</f>
        <v>0.72</v>
      </c>
      <c r="L565" s="15" t="n">
        <f aca="false">INDEX(HMFPurity!F:F,MATCH(A565,HMFPurity!A:A,0))</f>
        <v>2.0201</v>
      </c>
      <c r="M565" s="15" t="n">
        <f aca="false">IFERROR(INDEX(LOHHLA!I:I,MATCH($S565,LOHHLA!$B:$B,0)),"na")</f>
        <v>2.021753532</v>
      </c>
      <c r="N565" s="14" t="n">
        <f aca="false">IFERROR(INDEX(LOHHLA!J:J,MATCH($S565,LOHHLA!$B:$B,0)),"na")</f>
        <v>0.67</v>
      </c>
      <c r="O565" s="16" t="n">
        <f aca="false">COUNTIFS(A:A,A565,W:W,0)</f>
        <v>0</v>
      </c>
      <c r="P565" s="16" t="str">
        <f aca="false">INDEX(LilacQC!D:D,MATCH(A565,LilacQC!C:C,0))</f>
        <v>PASS</v>
      </c>
      <c r="Q565" s="16"/>
      <c r="R565" s="16"/>
      <c r="S565" s="17" t="str">
        <f aca="false">A565&amp;MID(X565,1,1)</f>
        <v>CRUK0094_SU_T1-R1C</v>
      </c>
      <c r="T565" s="17" t="str">
        <f aca="false">IFERROR(IF(RIGHT(X565,1)="1",INDEX(LOHHLA!C:C,MATCH(S565,LOHHLA!B:B,0)),INDEX(LOHHLA!D:D,MATCH(S565,LOHHLA!B:B,0))),"HOM")</f>
        <v>hla_c_16_01_01</v>
      </c>
      <c r="U565" s="17" t="str">
        <f aca="false">IF(T565="HOM","HOM",UPPER(MID(T565,5,1))&amp;"*"&amp;MID(T565,7,2)&amp;":"&amp;MID(T565,10,2))</f>
        <v>C*16:01</v>
      </c>
      <c r="V565" s="17" t="s">
        <v>53</v>
      </c>
      <c r="W565" s="17" t="n">
        <f aca="false">U565=V565</f>
        <v>1</v>
      </c>
      <c r="X565" s="16" t="s">
        <v>54</v>
      </c>
      <c r="Y565" s="11" t="s">
        <v>53</v>
      </c>
      <c r="Z565" s="11" t="n">
        <v>2169</v>
      </c>
      <c r="AA565" s="11" t="n">
        <v>1570</v>
      </c>
      <c r="AB565" s="11" t="n">
        <v>599</v>
      </c>
      <c r="AC565" s="11" t="n">
        <v>0</v>
      </c>
      <c r="AD565" s="11" t="n">
        <v>2423</v>
      </c>
      <c r="AE565" s="11" t="n">
        <v>1758</v>
      </c>
      <c r="AF565" s="11" t="n">
        <v>665</v>
      </c>
      <c r="AG565" s="11" t="n">
        <v>0</v>
      </c>
      <c r="AH565" s="11" t="n">
        <v>0</v>
      </c>
      <c r="AI565" s="11" t="n">
        <v>0</v>
      </c>
      <c r="AJ565" s="11" t="n">
        <v>0</v>
      </c>
      <c r="AK565" s="11" t="n">
        <v>0</v>
      </c>
      <c r="AL565" s="15" t="n">
        <v>1.12</v>
      </c>
      <c r="AM565" s="11" t="n">
        <v>0</v>
      </c>
      <c r="AN565" s="11" t="n">
        <v>0</v>
      </c>
      <c r="AO565" s="11" t="n">
        <v>0</v>
      </c>
      <c r="AP565" s="11" t="n">
        <v>0</v>
      </c>
      <c r="AQ565" s="11" t="n">
        <v>0</v>
      </c>
    </row>
    <row r="566" customFormat="false" ht="16" hidden="false" customHeight="false" outlineLevel="0" collapsed="false">
      <c r="A566" s="11" t="s">
        <v>267</v>
      </c>
      <c r="B566" s="11"/>
      <c r="C566" s="11" t="n">
        <f aca="false">AL566&lt;0.5</f>
        <v>0</v>
      </c>
      <c r="D566" s="12" t="n">
        <f aca="false">COUNTIFS(S:S,S566,C:C,1)&gt;0</f>
        <v>0</v>
      </c>
      <c r="E566" s="12" t="n">
        <f aca="false">IFERROR(INDEX(LOHHLA!H:H,MATCH($S566,LOHHLA!$B:$B,0)),"na")</f>
        <v>0</v>
      </c>
      <c r="F566" s="12" t="n">
        <f aca="false">AND(D566&lt;&gt;E566,E566&lt;&gt;"na")</f>
        <v>0</v>
      </c>
      <c r="G566" s="12"/>
      <c r="H566" s="12"/>
      <c r="I566" s="13" t="str">
        <f aca="false">IFERROR(INDEX(LOHHLA!E:E,MATCH($S566,LOHHLA!$B:$B,0)),"na")</f>
        <v>            0.86</v>
      </c>
      <c r="J566" s="13" t="str">
        <f aca="false">IFERROR(INDEX(LOHHLA!F:F,MATCH($S566,LOHHLA!$B:$B,0)),"na")</f>
        <v>            0.81</v>
      </c>
      <c r="K566" s="14" t="n">
        <f aca="false">INDEX(HMFPurity!B:B,MATCH(A566,HMFPurity!A:A,0))</f>
        <v>1</v>
      </c>
      <c r="L566" s="15" t="n">
        <f aca="false">INDEX(HMFPurity!F:F,MATCH(A566,HMFPurity!A:A,0))</f>
        <v>2</v>
      </c>
      <c r="M566" s="15" t="n">
        <f aca="false">IFERROR(INDEX(LOHHLA!I:I,MATCH($S566,LOHHLA!$B:$B,0)),"na")</f>
        <v>1.971499488</v>
      </c>
      <c r="N566" s="14" t="n">
        <f aca="false">IFERROR(INDEX(LOHHLA!J:J,MATCH($S566,LOHHLA!$B:$B,0)),"na")</f>
        <v>0.17</v>
      </c>
      <c r="O566" s="16" t="n">
        <f aca="false">COUNTIFS(A:A,A566,W:W,0)</f>
        <v>0</v>
      </c>
      <c r="P566" s="16" t="str">
        <f aca="false">INDEX(LilacQC!D:D,MATCH(A566,LilacQC!C:C,0))</f>
        <v>PASS</v>
      </c>
      <c r="Q566" s="16"/>
      <c r="R566" s="16"/>
      <c r="S566" s="17" t="str">
        <f aca="false">A566&amp;MID(X566,1,1)</f>
        <v>CRUK0095_SU_T1-R1A</v>
      </c>
      <c r="T566" s="17" t="str">
        <f aca="false">IFERROR(IF(RIGHT(X566,1)="1",INDEX(LOHHLA!C:C,MATCH(S566,LOHHLA!B:B,0)),INDEX(LOHHLA!D:D,MATCH(S566,LOHHLA!B:B,0))),"HOM")</f>
        <v>hla_a_01_01_01_01</v>
      </c>
      <c r="U566" s="17" t="str">
        <f aca="false">IF(T566="HOM","HOM",UPPER(MID(T566,5,1))&amp;"*"&amp;MID(T566,7,2)&amp;":"&amp;MID(T566,10,2))</f>
        <v>A*01:01</v>
      </c>
      <c r="V566" s="17" t="s">
        <v>44</v>
      </c>
      <c r="W566" s="17" t="n">
        <f aca="false">U566=V566</f>
        <v>1</v>
      </c>
      <c r="X566" s="16" t="s">
        <v>45</v>
      </c>
      <c r="Y566" s="11" t="s">
        <v>44</v>
      </c>
      <c r="Z566" s="11" t="n">
        <v>3353</v>
      </c>
      <c r="AA566" s="11" t="n">
        <v>1704</v>
      </c>
      <c r="AB566" s="11" t="n">
        <v>1649</v>
      </c>
      <c r="AC566" s="11" t="n">
        <v>0</v>
      </c>
      <c r="AD566" s="11" t="n">
        <v>2864</v>
      </c>
      <c r="AE566" s="11" t="n">
        <v>1464</v>
      </c>
      <c r="AF566" s="11" t="n">
        <v>1400</v>
      </c>
      <c r="AG566" s="11" t="n">
        <v>0</v>
      </c>
      <c r="AH566" s="11" t="n">
        <v>0</v>
      </c>
      <c r="AI566" s="11" t="n">
        <v>0</v>
      </c>
      <c r="AJ566" s="11" t="n">
        <v>0</v>
      </c>
      <c r="AK566" s="11" t="n">
        <v>0</v>
      </c>
      <c r="AL566" s="15" t="n">
        <v>0.85</v>
      </c>
      <c r="AM566" s="11" t="n">
        <v>0</v>
      </c>
      <c r="AN566" s="11" t="n">
        <v>0</v>
      </c>
      <c r="AO566" s="11" t="n">
        <v>0</v>
      </c>
      <c r="AP566" s="11" t="n">
        <v>0</v>
      </c>
      <c r="AQ566" s="11" t="n">
        <v>0</v>
      </c>
    </row>
    <row r="567" customFormat="false" ht="16" hidden="false" customHeight="false" outlineLevel="0" collapsed="false">
      <c r="A567" s="11" t="s">
        <v>267</v>
      </c>
      <c r="B567" s="11"/>
      <c r="C567" s="11" t="n">
        <f aca="false">AL567&lt;0.5</f>
        <v>0</v>
      </c>
      <c r="D567" s="12" t="n">
        <f aca="false">COUNTIFS(S:S,S567,C:C,1)&gt;0</f>
        <v>0</v>
      </c>
      <c r="E567" s="12" t="n">
        <f aca="false">IFERROR(INDEX(LOHHLA!H:H,MATCH($S567,LOHHLA!$B:$B,0)),"na")</f>
        <v>0</v>
      </c>
      <c r="F567" s="12" t="n">
        <f aca="false">AND(D567&lt;&gt;E567,E567&lt;&gt;"na")</f>
        <v>0</v>
      </c>
      <c r="G567" s="12"/>
      <c r="H567" s="12"/>
      <c r="I567" s="13" t="str">
        <f aca="false">IFERROR(INDEX(LOHHLA!E:E,MATCH($S567,LOHHLA!$B:$B,0)),"na")</f>
        <v>            0.86</v>
      </c>
      <c r="J567" s="13" t="str">
        <f aca="false">IFERROR(INDEX(LOHHLA!F:F,MATCH($S567,LOHHLA!$B:$B,0)),"na")</f>
        <v>            0.81</v>
      </c>
      <c r="K567" s="14" t="n">
        <f aca="false">INDEX(HMFPurity!B:B,MATCH(A567,HMFPurity!A:A,0))</f>
        <v>1</v>
      </c>
      <c r="L567" s="15" t="n">
        <f aca="false">INDEX(HMFPurity!F:F,MATCH(A567,HMFPurity!A:A,0))</f>
        <v>2</v>
      </c>
      <c r="M567" s="15" t="n">
        <f aca="false">IFERROR(INDEX(LOHHLA!I:I,MATCH($S567,LOHHLA!$B:$B,0)),"na")</f>
        <v>1.971499488</v>
      </c>
      <c r="N567" s="14" t="n">
        <f aca="false">IFERROR(INDEX(LOHHLA!J:J,MATCH($S567,LOHHLA!$B:$B,0)),"na")</f>
        <v>0.17</v>
      </c>
      <c r="O567" s="16" t="n">
        <f aca="false">COUNTIFS(A:A,A567,W:W,0)</f>
        <v>0</v>
      </c>
      <c r="P567" s="16" t="str">
        <f aca="false">INDEX(LilacQC!D:D,MATCH(A567,LilacQC!C:C,0))</f>
        <v>PASS</v>
      </c>
      <c r="Q567" s="16"/>
      <c r="R567" s="16"/>
      <c r="S567" s="17" t="str">
        <f aca="false">A567&amp;MID(X567,1,1)</f>
        <v>CRUK0095_SU_T1-R1A</v>
      </c>
      <c r="T567" s="17" t="str">
        <f aca="false">IFERROR(IF(RIGHT(X567,1)="1",INDEX(LOHHLA!C:C,MATCH(S567,LOHHLA!B:B,0)),INDEX(LOHHLA!D:D,MATCH(S567,LOHHLA!B:B,0))),"HOM")</f>
        <v>hla_a_24_02_01_01</v>
      </c>
      <c r="U567" s="17" t="str">
        <f aca="false">IF(T567="HOM","HOM",UPPER(MID(T567,5,1))&amp;"*"&amp;MID(T567,7,2)&amp;":"&amp;MID(T567,10,2))</f>
        <v>A*24:02</v>
      </c>
      <c r="V567" s="17" t="s">
        <v>125</v>
      </c>
      <c r="W567" s="17" t="n">
        <f aca="false">U567=V567</f>
        <v>1</v>
      </c>
      <c r="X567" s="16" t="s">
        <v>47</v>
      </c>
      <c r="Y567" s="11" t="s">
        <v>125</v>
      </c>
      <c r="Z567" s="11" t="n">
        <v>3216</v>
      </c>
      <c r="AA567" s="11" t="n">
        <v>1518</v>
      </c>
      <c r="AB567" s="11" t="n">
        <v>1698</v>
      </c>
      <c r="AC567" s="11" t="n">
        <v>0</v>
      </c>
      <c r="AD567" s="11" t="n">
        <v>2750</v>
      </c>
      <c r="AE567" s="11" t="n">
        <v>1310</v>
      </c>
      <c r="AF567" s="11" t="n">
        <v>1440</v>
      </c>
      <c r="AG567" s="11" t="n">
        <v>0</v>
      </c>
      <c r="AH567" s="11" t="n">
        <v>0</v>
      </c>
      <c r="AI567" s="11" t="n">
        <v>0</v>
      </c>
      <c r="AJ567" s="11" t="n">
        <v>0</v>
      </c>
      <c r="AK567" s="11" t="n">
        <v>0</v>
      </c>
      <c r="AL567" s="15" t="n">
        <v>1.07</v>
      </c>
      <c r="AM567" s="11" t="n">
        <v>0</v>
      </c>
      <c r="AN567" s="11" t="n">
        <v>0</v>
      </c>
      <c r="AO567" s="11" t="n">
        <v>0</v>
      </c>
      <c r="AP567" s="11" t="n">
        <v>0</v>
      </c>
      <c r="AQ567" s="11" t="n">
        <v>0</v>
      </c>
    </row>
    <row r="568" customFormat="false" ht="16" hidden="false" customHeight="false" outlineLevel="0" collapsed="false">
      <c r="A568" s="11" t="s">
        <v>267</v>
      </c>
      <c r="B568" s="11"/>
      <c r="C568" s="11" t="n">
        <f aca="false">AL568&lt;0.5</f>
        <v>0</v>
      </c>
      <c r="D568" s="12" t="n">
        <f aca="false">COUNTIFS(S:S,S568,C:C,1)&gt;0</f>
        <v>0</v>
      </c>
      <c r="E568" s="12" t="n">
        <f aca="false">IFERROR(INDEX(LOHHLA!H:H,MATCH($S568,LOHHLA!$B:$B,0)),"na")</f>
        <v>0</v>
      </c>
      <c r="F568" s="12" t="n">
        <f aca="false">AND(D568&lt;&gt;E568,E568&lt;&gt;"na")</f>
        <v>0</v>
      </c>
      <c r="G568" s="12"/>
      <c r="H568" s="12"/>
      <c r="I568" s="13" t="str">
        <f aca="false">IFERROR(INDEX(LOHHLA!E:E,MATCH($S568,LOHHLA!$B:$B,0)),"na")</f>
        <v>            0.30</v>
      </c>
      <c r="J568" s="13" t="str">
        <f aca="false">IFERROR(INDEX(LOHHLA!F:F,MATCH($S568,LOHHLA!$B:$B,0)),"na")</f>
        <v>            0.88</v>
      </c>
      <c r="K568" s="14" t="n">
        <f aca="false">INDEX(HMFPurity!B:B,MATCH(A568,HMFPurity!A:A,0))</f>
        <v>1</v>
      </c>
      <c r="L568" s="15" t="n">
        <f aca="false">INDEX(HMFPurity!F:F,MATCH(A568,HMFPurity!A:A,0))</f>
        <v>2</v>
      </c>
      <c r="M568" s="15" t="n">
        <f aca="false">IFERROR(INDEX(LOHHLA!I:I,MATCH($S568,LOHHLA!$B:$B,0)),"na")</f>
        <v>1.971499488</v>
      </c>
      <c r="N568" s="14" t="n">
        <f aca="false">IFERROR(INDEX(LOHHLA!J:J,MATCH($S568,LOHHLA!$B:$B,0)),"na")</f>
        <v>0.17</v>
      </c>
      <c r="O568" s="16" t="n">
        <f aca="false">COUNTIFS(A:A,A568,W:W,0)</f>
        <v>0</v>
      </c>
      <c r="P568" s="16" t="str">
        <f aca="false">INDEX(LilacQC!D:D,MATCH(A568,LilacQC!C:C,0))</f>
        <v>PASS</v>
      </c>
      <c r="Q568" s="16"/>
      <c r="R568" s="16"/>
      <c r="S568" s="17" t="str">
        <f aca="false">A568&amp;MID(X568,1,1)</f>
        <v>CRUK0095_SU_T1-R1B</v>
      </c>
      <c r="T568" s="17" t="str">
        <f aca="false">IFERROR(IF(RIGHT(X568,1)="1",INDEX(LOHHLA!C:C,MATCH(S568,LOHHLA!B:B,0)),INDEX(LOHHLA!D:D,MATCH(S568,LOHHLA!B:B,0))),"HOM")</f>
        <v>hla_b_15_01_01_01</v>
      </c>
      <c r="U568" s="17" t="str">
        <f aca="false">IF(T568="HOM","HOM",UPPER(MID(T568,5,1))&amp;"*"&amp;MID(T568,7,2)&amp;":"&amp;MID(T568,10,2))</f>
        <v>B*15:01</v>
      </c>
      <c r="V568" s="17" t="s">
        <v>111</v>
      </c>
      <c r="W568" s="17" t="n">
        <f aca="false">U568=V568</f>
        <v>1</v>
      </c>
      <c r="X568" s="16" t="s">
        <v>49</v>
      </c>
      <c r="Y568" s="11" t="s">
        <v>111</v>
      </c>
      <c r="Z568" s="11" t="n">
        <v>2603</v>
      </c>
      <c r="AA568" s="11" t="n">
        <v>1469</v>
      </c>
      <c r="AB568" s="11" t="n">
        <v>1134</v>
      </c>
      <c r="AC568" s="11" t="n">
        <v>0</v>
      </c>
      <c r="AD568" s="11" t="n">
        <v>2096</v>
      </c>
      <c r="AE568" s="11" t="n">
        <v>1106</v>
      </c>
      <c r="AF568" s="11" t="n">
        <v>990</v>
      </c>
      <c r="AG568" s="11" t="n">
        <v>0</v>
      </c>
      <c r="AH568" s="11" t="n">
        <v>0</v>
      </c>
      <c r="AI568" s="11" t="n">
        <v>0</v>
      </c>
      <c r="AJ568" s="11" t="n">
        <v>0</v>
      </c>
      <c r="AK568" s="11" t="n">
        <v>0</v>
      </c>
      <c r="AL568" s="15" t="n">
        <v>0.85</v>
      </c>
      <c r="AM568" s="11" t="n">
        <v>0</v>
      </c>
      <c r="AN568" s="11" t="n">
        <v>0</v>
      </c>
      <c r="AO568" s="11" t="n">
        <v>0</v>
      </c>
      <c r="AP568" s="11" t="n">
        <v>0</v>
      </c>
      <c r="AQ568" s="11" t="n">
        <v>0</v>
      </c>
    </row>
    <row r="569" customFormat="false" ht="16" hidden="false" customHeight="false" outlineLevel="0" collapsed="false">
      <c r="A569" s="11" t="s">
        <v>267</v>
      </c>
      <c r="B569" s="11"/>
      <c r="C569" s="11" t="n">
        <f aca="false">AL569&lt;0.5</f>
        <v>0</v>
      </c>
      <c r="D569" s="12" t="n">
        <f aca="false">COUNTIFS(S:S,S569,C:C,1)&gt;0</f>
        <v>0</v>
      </c>
      <c r="E569" s="12" t="n">
        <f aca="false">IFERROR(INDEX(LOHHLA!H:H,MATCH($S569,LOHHLA!$B:$B,0)),"na")</f>
        <v>0</v>
      </c>
      <c r="F569" s="12" t="n">
        <f aca="false">AND(D569&lt;&gt;E569,E569&lt;&gt;"na")</f>
        <v>0</v>
      </c>
      <c r="G569" s="12"/>
      <c r="H569" s="12"/>
      <c r="I569" s="13" t="str">
        <f aca="false">IFERROR(INDEX(LOHHLA!E:E,MATCH($S569,LOHHLA!$B:$B,0)),"na")</f>
        <v>            0.30</v>
      </c>
      <c r="J569" s="13" t="str">
        <f aca="false">IFERROR(INDEX(LOHHLA!F:F,MATCH($S569,LOHHLA!$B:$B,0)),"na")</f>
        <v>            0.88</v>
      </c>
      <c r="K569" s="14" t="n">
        <f aca="false">INDEX(HMFPurity!B:B,MATCH(A569,HMFPurity!A:A,0))</f>
        <v>1</v>
      </c>
      <c r="L569" s="15" t="n">
        <f aca="false">INDEX(HMFPurity!F:F,MATCH(A569,HMFPurity!A:A,0))</f>
        <v>2</v>
      </c>
      <c r="M569" s="15" t="n">
        <f aca="false">IFERROR(INDEX(LOHHLA!I:I,MATCH($S569,LOHHLA!$B:$B,0)),"na")</f>
        <v>1.971499488</v>
      </c>
      <c r="N569" s="14" t="n">
        <f aca="false">IFERROR(INDEX(LOHHLA!J:J,MATCH($S569,LOHHLA!$B:$B,0)),"na")</f>
        <v>0.17</v>
      </c>
      <c r="O569" s="16" t="n">
        <f aca="false">COUNTIFS(A:A,A569,W:W,0)</f>
        <v>0</v>
      </c>
      <c r="P569" s="16" t="str">
        <f aca="false">INDEX(LilacQC!D:D,MATCH(A569,LilacQC!C:C,0))</f>
        <v>PASS</v>
      </c>
      <c r="Q569" s="16"/>
      <c r="R569" s="16"/>
      <c r="S569" s="17" t="str">
        <f aca="false">A569&amp;MID(X569,1,1)</f>
        <v>CRUK0095_SU_T1-R1B</v>
      </c>
      <c r="T569" s="17" t="str">
        <f aca="false">IFERROR(IF(RIGHT(X569,1)="1",INDEX(LOHHLA!C:C,MATCH(S569,LOHHLA!B:B,0)),INDEX(LOHHLA!D:D,MATCH(S569,LOHHLA!B:B,0))),"HOM")</f>
        <v>hla_b_39_06_02</v>
      </c>
      <c r="U569" s="17" t="str">
        <f aca="false">IF(T569="HOM","HOM",UPPER(MID(T569,5,1))&amp;"*"&amp;MID(T569,7,2)&amp;":"&amp;MID(T569,10,2))</f>
        <v>B*39:06</v>
      </c>
      <c r="V569" s="17" t="s">
        <v>188</v>
      </c>
      <c r="W569" s="17" t="n">
        <f aca="false">U569=V569</f>
        <v>1</v>
      </c>
      <c r="X569" s="16" t="s">
        <v>51</v>
      </c>
      <c r="Y569" s="11" t="s">
        <v>188</v>
      </c>
      <c r="Z569" s="11" t="n">
        <v>2642</v>
      </c>
      <c r="AA569" s="11" t="n">
        <v>1521</v>
      </c>
      <c r="AB569" s="11" t="n">
        <v>1121</v>
      </c>
      <c r="AC569" s="11" t="n">
        <v>0</v>
      </c>
      <c r="AD569" s="11" t="n">
        <v>2315</v>
      </c>
      <c r="AE569" s="11" t="n">
        <v>1331</v>
      </c>
      <c r="AF569" s="11" t="n">
        <v>984</v>
      </c>
      <c r="AG569" s="11" t="n">
        <v>0</v>
      </c>
      <c r="AH569" s="11" t="n">
        <v>0</v>
      </c>
      <c r="AI569" s="11" t="n">
        <v>0</v>
      </c>
      <c r="AJ569" s="11" t="n">
        <v>0</v>
      </c>
      <c r="AK569" s="11" t="n">
        <v>0</v>
      </c>
      <c r="AL569" s="15" t="n">
        <v>1.07</v>
      </c>
      <c r="AM569" s="11" t="n">
        <v>0</v>
      </c>
      <c r="AN569" s="11" t="n">
        <v>0</v>
      </c>
      <c r="AO569" s="11" t="n">
        <v>0</v>
      </c>
      <c r="AP569" s="11" t="n">
        <v>0</v>
      </c>
      <c r="AQ569" s="11" t="n">
        <v>0</v>
      </c>
    </row>
    <row r="570" customFormat="false" ht="16" hidden="false" customHeight="false" outlineLevel="0" collapsed="false">
      <c r="A570" s="11" t="s">
        <v>267</v>
      </c>
      <c r="B570" s="11"/>
      <c r="C570" s="11" t="n">
        <f aca="false">AL570&lt;0.5</f>
        <v>0</v>
      </c>
      <c r="D570" s="12" t="n">
        <f aca="false">COUNTIFS(S:S,S570,C:C,1)&gt;0</f>
        <v>0</v>
      </c>
      <c r="E570" s="12" t="n">
        <f aca="false">IFERROR(INDEX(LOHHLA!H:H,MATCH($S570,LOHHLA!$B:$B,0)),"na")</f>
        <v>0</v>
      </c>
      <c r="F570" s="12" t="n">
        <f aca="false">AND(D570&lt;&gt;E570,E570&lt;&gt;"na")</f>
        <v>0</v>
      </c>
      <c r="G570" s="12"/>
      <c r="H570" s="12"/>
      <c r="I570" s="13" t="str">
        <f aca="false">IFERROR(INDEX(LOHHLA!E:E,MATCH($S570,LOHHLA!$B:$B,0)),"na")</f>
        <v>            0.25</v>
      </c>
      <c r="J570" s="13" t="str">
        <f aca="false">IFERROR(INDEX(LOHHLA!F:F,MATCH($S570,LOHHLA!$B:$B,0)),"na")</f>
        <v>            0.72</v>
      </c>
      <c r="K570" s="14" t="n">
        <f aca="false">INDEX(HMFPurity!B:B,MATCH(A570,HMFPurity!A:A,0))</f>
        <v>1</v>
      </c>
      <c r="L570" s="15" t="n">
        <f aca="false">INDEX(HMFPurity!F:F,MATCH(A570,HMFPurity!A:A,0))</f>
        <v>2</v>
      </c>
      <c r="M570" s="15" t="n">
        <f aca="false">IFERROR(INDEX(LOHHLA!I:I,MATCH($S570,LOHHLA!$B:$B,0)),"na")</f>
        <v>1.971499488</v>
      </c>
      <c r="N570" s="14" t="n">
        <f aca="false">IFERROR(INDEX(LOHHLA!J:J,MATCH($S570,LOHHLA!$B:$B,0)),"na")</f>
        <v>0.17</v>
      </c>
      <c r="O570" s="16" t="n">
        <f aca="false">COUNTIFS(A:A,A570,W:W,0)</f>
        <v>0</v>
      </c>
      <c r="P570" s="16" t="str">
        <f aca="false">INDEX(LilacQC!D:D,MATCH(A570,LilacQC!C:C,0))</f>
        <v>PASS</v>
      </c>
      <c r="Q570" s="16"/>
      <c r="R570" s="16"/>
      <c r="S570" s="17" t="str">
        <f aca="false">A570&amp;MID(X570,1,1)</f>
        <v>CRUK0095_SU_T1-R1C</v>
      </c>
      <c r="T570" s="17" t="str">
        <f aca="false">IFERROR(IF(RIGHT(X570,1)="1",INDEX(LOHHLA!C:C,MATCH(S570,LOHHLA!B:B,0)),INDEX(LOHHLA!D:D,MATCH(S570,LOHHLA!B:B,0))),"HOM")</f>
        <v>hla_c_03_03_01</v>
      </c>
      <c r="U570" s="17" t="str">
        <f aca="false">IF(T570="HOM","HOM",UPPER(MID(T570,5,1))&amp;"*"&amp;MID(T570,7,2)&amp;":"&amp;MID(T570,10,2))</f>
        <v>C*03:03</v>
      </c>
      <c r="V570" s="17" t="s">
        <v>97</v>
      </c>
      <c r="W570" s="17" t="n">
        <f aca="false">U570=V570</f>
        <v>1</v>
      </c>
      <c r="X570" s="16" t="s">
        <v>52</v>
      </c>
      <c r="Y570" s="11" t="s">
        <v>97</v>
      </c>
      <c r="Z570" s="11" t="n">
        <v>2340</v>
      </c>
      <c r="AA570" s="11" t="n">
        <v>1804</v>
      </c>
      <c r="AB570" s="11" t="n">
        <v>536</v>
      </c>
      <c r="AC570" s="11" t="n">
        <v>0</v>
      </c>
      <c r="AD570" s="11" t="n">
        <v>1903</v>
      </c>
      <c r="AE570" s="11" t="n">
        <v>1456</v>
      </c>
      <c r="AF570" s="11" t="n">
        <v>447</v>
      </c>
      <c r="AG570" s="11" t="n">
        <v>0</v>
      </c>
      <c r="AH570" s="11" t="n">
        <v>0</v>
      </c>
      <c r="AI570" s="11" t="n">
        <v>0</v>
      </c>
      <c r="AJ570" s="11" t="n">
        <v>0</v>
      </c>
      <c r="AK570" s="11" t="n">
        <v>0</v>
      </c>
      <c r="AL570" s="15" t="n">
        <v>0.85</v>
      </c>
      <c r="AM570" s="11" t="n">
        <v>0</v>
      </c>
      <c r="AN570" s="11" t="n">
        <v>0</v>
      </c>
      <c r="AO570" s="11" t="n">
        <v>0</v>
      </c>
      <c r="AP570" s="11" t="n">
        <v>0</v>
      </c>
      <c r="AQ570" s="11" t="n">
        <v>0</v>
      </c>
    </row>
    <row r="571" customFormat="false" ht="16" hidden="false" customHeight="false" outlineLevel="0" collapsed="false">
      <c r="A571" s="11" t="s">
        <v>267</v>
      </c>
      <c r="B571" s="11"/>
      <c r="C571" s="11" t="n">
        <f aca="false">AL571&lt;0.5</f>
        <v>0</v>
      </c>
      <c r="D571" s="12" t="n">
        <f aca="false">COUNTIFS(S:S,S571,C:C,1)&gt;0</f>
        <v>0</v>
      </c>
      <c r="E571" s="12" t="n">
        <f aca="false">IFERROR(INDEX(LOHHLA!H:H,MATCH($S571,LOHHLA!$B:$B,0)),"na")</f>
        <v>0</v>
      </c>
      <c r="F571" s="12" t="n">
        <f aca="false">AND(D571&lt;&gt;E571,E571&lt;&gt;"na")</f>
        <v>0</v>
      </c>
      <c r="G571" s="12"/>
      <c r="H571" s="12"/>
      <c r="I571" s="13" t="str">
        <f aca="false">IFERROR(INDEX(LOHHLA!E:E,MATCH($S571,LOHHLA!$B:$B,0)),"na")</f>
        <v>            0.25</v>
      </c>
      <c r="J571" s="13" t="str">
        <f aca="false">IFERROR(INDEX(LOHHLA!F:F,MATCH($S571,LOHHLA!$B:$B,0)),"na")</f>
        <v>            0.72</v>
      </c>
      <c r="K571" s="14" t="n">
        <f aca="false">INDEX(HMFPurity!B:B,MATCH(A571,HMFPurity!A:A,0))</f>
        <v>1</v>
      </c>
      <c r="L571" s="15" t="n">
        <f aca="false">INDEX(HMFPurity!F:F,MATCH(A571,HMFPurity!A:A,0))</f>
        <v>2</v>
      </c>
      <c r="M571" s="15" t="n">
        <f aca="false">IFERROR(INDEX(LOHHLA!I:I,MATCH($S571,LOHHLA!$B:$B,0)),"na")</f>
        <v>1.971499488</v>
      </c>
      <c r="N571" s="14" t="n">
        <f aca="false">IFERROR(INDEX(LOHHLA!J:J,MATCH($S571,LOHHLA!$B:$B,0)),"na")</f>
        <v>0.17</v>
      </c>
      <c r="O571" s="16" t="n">
        <f aca="false">COUNTIFS(A:A,A571,W:W,0)</f>
        <v>0</v>
      </c>
      <c r="P571" s="16" t="str">
        <f aca="false">INDEX(LilacQC!D:D,MATCH(A571,LilacQC!C:C,0))</f>
        <v>PASS</v>
      </c>
      <c r="Q571" s="16"/>
      <c r="R571" s="16"/>
      <c r="S571" s="17" t="str">
        <f aca="false">A571&amp;MID(X571,1,1)</f>
        <v>CRUK0095_SU_T1-R1C</v>
      </c>
      <c r="T571" s="17" t="str">
        <f aca="false">IFERROR(IF(RIGHT(X571,1)="1",INDEX(LOHHLA!C:C,MATCH(S571,LOHHLA!B:B,0)),INDEX(LOHHLA!D:D,MATCH(S571,LOHHLA!B:B,0))),"HOM")</f>
        <v>hla_c_07_02_01_01</v>
      </c>
      <c r="U571" s="17" t="str">
        <f aca="false">IF(T571="HOM","HOM",UPPER(MID(T571,5,1))&amp;"*"&amp;MID(T571,7,2)&amp;":"&amp;MID(T571,10,2))</f>
        <v>C*07:02</v>
      </c>
      <c r="V571" s="17" t="s">
        <v>66</v>
      </c>
      <c r="W571" s="17" t="n">
        <f aca="false">U571=V571</f>
        <v>1</v>
      </c>
      <c r="X571" s="16" t="s">
        <v>54</v>
      </c>
      <c r="Y571" s="11" t="s">
        <v>66</v>
      </c>
      <c r="Z571" s="11" t="n">
        <v>2855</v>
      </c>
      <c r="AA571" s="11" t="n">
        <v>2206</v>
      </c>
      <c r="AB571" s="11" t="n">
        <v>649</v>
      </c>
      <c r="AC571" s="11" t="n">
        <v>0</v>
      </c>
      <c r="AD571" s="11" t="n">
        <v>2449</v>
      </c>
      <c r="AE571" s="11" t="n">
        <v>1894</v>
      </c>
      <c r="AF571" s="11" t="n">
        <v>555</v>
      </c>
      <c r="AG571" s="11" t="n">
        <v>0</v>
      </c>
      <c r="AH571" s="11" t="n">
        <v>0</v>
      </c>
      <c r="AI571" s="11" t="n">
        <v>0</v>
      </c>
      <c r="AJ571" s="11" t="n">
        <v>0</v>
      </c>
      <c r="AK571" s="11" t="n">
        <v>0</v>
      </c>
      <c r="AL571" s="15" t="n">
        <v>1.07</v>
      </c>
      <c r="AM571" s="11" t="n">
        <v>0</v>
      </c>
      <c r="AN571" s="11" t="n">
        <v>0</v>
      </c>
      <c r="AO571" s="11" t="n">
        <v>0</v>
      </c>
      <c r="AP571" s="11" t="n">
        <v>0</v>
      </c>
      <c r="AQ571" s="11" t="n">
        <v>0</v>
      </c>
    </row>
    <row r="572" customFormat="false" ht="16" hidden="false" customHeight="false" outlineLevel="0" collapsed="false">
      <c r="A572" s="11" t="s">
        <v>268</v>
      </c>
      <c r="B572" s="11"/>
      <c r="C572" s="11" t="n">
        <f aca="false">AL572&lt;0.5</f>
        <v>0</v>
      </c>
      <c r="D572" s="12" t="n">
        <f aca="false">COUNTIFS(S:S,S572,C:C,1)&gt;0</f>
        <v>0</v>
      </c>
      <c r="E572" s="12" t="n">
        <f aca="false">IFERROR(INDEX(LOHHLA!H:H,MATCH($S572,LOHHLA!$B:$B,0)),"na")</f>
        <v>0</v>
      </c>
      <c r="F572" s="12" t="n">
        <f aca="false">AND(D572&lt;&gt;E572,E572&lt;&gt;"na")</f>
        <v>0</v>
      </c>
      <c r="G572" s="12"/>
      <c r="H572" s="12"/>
      <c r="I572" s="13" t="str">
        <f aca="false">IFERROR(INDEX(LOHHLA!E:E,MATCH($S572,LOHHLA!$B:$B,0)),"na")</f>
        <v>            3.04</v>
      </c>
      <c r="J572" s="13" t="str">
        <f aca="false">IFERROR(INDEX(LOHHLA!F:F,MATCH($S572,LOHHLA!$B:$B,0)),"na")</f>
        <v>            0.94</v>
      </c>
      <c r="K572" s="14" t="n">
        <f aca="false">INDEX(HMFPurity!B:B,MATCH(A572,HMFPurity!A:A,0))</f>
        <v>0.31</v>
      </c>
      <c r="L572" s="15" t="n">
        <f aca="false">INDEX(HMFPurity!F:F,MATCH(A572,HMFPurity!A:A,0))</f>
        <v>5.1281</v>
      </c>
      <c r="M572" s="15" t="n">
        <f aca="false">IFERROR(INDEX(LOHHLA!I:I,MATCH($S572,LOHHLA!$B:$B,0)),"na")</f>
        <v>3.418198456</v>
      </c>
      <c r="N572" s="14" t="n">
        <f aca="false">IFERROR(INDEX(LOHHLA!J:J,MATCH($S572,LOHHLA!$B:$B,0)),"na")</f>
        <v>0.22</v>
      </c>
      <c r="O572" s="16" t="n">
        <f aca="false">COUNTIFS(A:A,A572,W:W,0)</f>
        <v>0</v>
      </c>
      <c r="P572" s="16" t="str">
        <f aca="false">INDEX(LilacQC!D:D,MATCH(A572,LilacQC!C:C,0))</f>
        <v>PASS</v>
      </c>
      <c r="Q572" s="16"/>
      <c r="R572" s="16"/>
      <c r="S572" s="17" t="str">
        <f aca="false">A572&amp;MID(X572,1,1)</f>
        <v>CRUK0096_SU_T1-R1A</v>
      </c>
      <c r="T572" s="17" t="str">
        <f aca="false">IFERROR(IF(RIGHT(X572,1)="1",INDEX(LOHHLA!C:C,MATCH(S572,LOHHLA!B:B,0)),INDEX(LOHHLA!D:D,MATCH(S572,LOHHLA!B:B,0))),"HOM")</f>
        <v>hla_a_02_01_01_01</v>
      </c>
      <c r="U572" s="17" t="str">
        <f aca="false">IF(T572="HOM","HOM",UPPER(MID(T572,5,1))&amp;"*"&amp;MID(T572,7,2)&amp;":"&amp;MID(T572,10,2))</f>
        <v>A*02:01</v>
      </c>
      <c r="V572" s="17" t="s">
        <v>56</v>
      </c>
      <c r="W572" s="17" t="n">
        <f aca="false">U572=V572</f>
        <v>1</v>
      </c>
      <c r="X572" s="16" t="s">
        <v>45</v>
      </c>
      <c r="Y572" s="11" t="s">
        <v>56</v>
      </c>
      <c r="Z572" s="11" t="n">
        <v>550</v>
      </c>
      <c r="AA572" s="11" t="n">
        <v>266</v>
      </c>
      <c r="AB572" s="11" t="n">
        <v>284</v>
      </c>
      <c r="AC572" s="11" t="n">
        <v>0</v>
      </c>
      <c r="AD572" s="11" t="n">
        <v>702</v>
      </c>
      <c r="AE572" s="11" t="n">
        <v>376</v>
      </c>
      <c r="AF572" s="11" t="n">
        <v>326</v>
      </c>
      <c r="AG572" s="11" t="n">
        <v>0</v>
      </c>
      <c r="AH572" s="11" t="n">
        <v>0</v>
      </c>
      <c r="AI572" s="11" t="n">
        <v>0</v>
      </c>
      <c r="AJ572" s="11" t="n">
        <v>0</v>
      </c>
      <c r="AK572" s="11" t="n">
        <v>0</v>
      </c>
      <c r="AL572" s="15" t="n">
        <v>3.16</v>
      </c>
      <c r="AM572" s="11" t="n">
        <v>0</v>
      </c>
      <c r="AN572" s="11" t="n">
        <v>0</v>
      </c>
      <c r="AO572" s="11" t="n">
        <v>0</v>
      </c>
      <c r="AP572" s="11" t="n">
        <v>0</v>
      </c>
      <c r="AQ572" s="11" t="n">
        <v>0</v>
      </c>
    </row>
    <row r="573" customFormat="false" ht="16" hidden="false" customHeight="false" outlineLevel="0" collapsed="false">
      <c r="A573" s="11" t="s">
        <v>268</v>
      </c>
      <c r="B573" s="11"/>
      <c r="C573" s="11" t="n">
        <f aca="false">AL573&lt;0.5</f>
        <v>0</v>
      </c>
      <c r="D573" s="12" t="n">
        <f aca="false">COUNTIFS(S:S,S573,C:C,1)&gt;0</f>
        <v>0</v>
      </c>
      <c r="E573" s="12" t="n">
        <f aca="false">IFERROR(INDEX(LOHHLA!H:H,MATCH($S573,LOHHLA!$B:$B,0)),"na")</f>
        <v>0</v>
      </c>
      <c r="F573" s="12" t="n">
        <f aca="false">AND(D573&lt;&gt;E573,E573&lt;&gt;"na")</f>
        <v>0</v>
      </c>
      <c r="G573" s="12"/>
      <c r="H573" s="12"/>
      <c r="I573" s="13" t="str">
        <f aca="false">IFERROR(INDEX(LOHHLA!E:E,MATCH($S573,LOHHLA!$B:$B,0)),"na")</f>
        <v>            3.04</v>
      </c>
      <c r="J573" s="13" t="str">
        <f aca="false">IFERROR(INDEX(LOHHLA!F:F,MATCH($S573,LOHHLA!$B:$B,0)),"na")</f>
        <v>            0.94</v>
      </c>
      <c r="K573" s="14" t="n">
        <f aca="false">INDEX(HMFPurity!B:B,MATCH(A573,HMFPurity!A:A,0))</f>
        <v>0.31</v>
      </c>
      <c r="L573" s="15" t="n">
        <f aca="false">INDEX(HMFPurity!F:F,MATCH(A573,HMFPurity!A:A,0))</f>
        <v>5.1281</v>
      </c>
      <c r="M573" s="15" t="n">
        <f aca="false">IFERROR(INDEX(LOHHLA!I:I,MATCH($S573,LOHHLA!$B:$B,0)),"na")</f>
        <v>3.418198456</v>
      </c>
      <c r="N573" s="14" t="n">
        <f aca="false">IFERROR(INDEX(LOHHLA!J:J,MATCH($S573,LOHHLA!$B:$B,0)),"na")</f>
        <v>0.22</v>
      </c>
      <c r="O573" s="16" t="n">
        <f aca="false">COUNTIFS(A:A,A573,W:W,0)</f>
        <v>0</v>
      </c>
      <c r="P573" s="16" t="str">
        <f aca="false">INDEX(LilacQC!D:D,MATCH(A573,LilacQC!C:C,0))</f>
        <v>PASS</v>
      </c>
      <c r="Q573" s="16"/>
      <c r="R573" s="16"/>
      <c r="S573" s="17" t="str">
        <f aca="false">A573&amp;MID(X573,1,1)</f>
        <v>CRUK0096_SU_T1-R1A</v>
      </c>
      <c r="T573" s="17" t="str">
        <f aca="false">IFERROR(IF(RIGHT(X573,1)="1",INDEX(LOHHLA!C:C,MATCH(S573,LOHHLA!B:B,0)),INDEX(LOHHLA!D:D,MATCH(S573,LOHHLA!B:B,0))),"HOM")</f>
        <v>hla_a_25_01_01</v>
      </c>
      <c r="U573" s="17" t="str">
        <f aca="false">IF(T573="HOM","HOM",UPPER(MID(T573,5,1))&amp;"*"&amp;MID(T573,7,2)&amp;":"&amp;MID(T573,10,2))</f>
        <v>A*25:01</v>
      </c>
      <c r="V573" s="17" t="s">
        <v>105</v>
      </c>
      <c r="W573" s="17" t="n">
        <f aca="false">U573=V573</f>
        <v>1</v>
      </c>
      <c r="X573" s="16" t="s">
        <v>47</v>
      </c>
      <c r="Y573" s="11" t="s">
        <v>105</v>
      </c>
      <c r="Z573" s="11" t="n">
        <v>588</v>
      </c>
      <c r="AA573" s="11" t="n">
        <v>316</v>
      </c>
      <c r="AB573" s="11" t="n">
        <v>272</v>
      </c>
      <c r="AC573" s="11" t="n">
        <v>0</v>
      </c>
      <c r="AD573" s="11" t="n">
        <v>577</v>
      </c>
      <c r="AE573" s="11" t="n">
        <v>270</v>
      </c>
      <c r="AF573" s="11" t="n">
        <v>307</v>
      </c>
      <c r="AG573" s="11" t="n">
        <v>0</v>
      </c>
      <c r="AH573" s="11" t="n">
        <v>0</v>
      </c>
      <c r="AI573" s="11" t="n">
        <v>0</v>
      </c>
      <c r="AJ573" s="11" t="n">
        <v>0</v>
      </c>
      <c r="AK573" s="11" t="n">
        <v>0</v>
      </c>
      <c r="AL573" s="15" t="n">
        <v>2.18</v>
      </c>
      <c r="AM573" s="11" t="n">
        <v>0</v>
      </c>
      <c r="AN573" s="11" t="n">
        <v>0</v>
      </c>
      <c r="AO573" s="11" t="n">
        <v>0</v>
      </c>
      <c r="AP573" s="11" t="n">
        <v>0</v>
      </c>
      <c r="AQ573" s="11" t="n">
        <v>0</v>
      </c>
    </row>
    <row r="574" customFormat="false" ht="16" hidden="false" customHeight="false" outlineLevel="0" collapsed="false">
      <c r="A574" s="11" t="s">
        <v>268</v>
      </c>
      <c r="B574" s="11"/>
      <c r="C574" s="11" t="n">
        <f aca="false">AL574&lt;0.5</f>
        <v>0</v>
      </c>
      <c r="D574" s="12" t="n">
        <f aca="false">COUNTIFS(S:S,S574,C:C,1)&gt;0</f>
        <v>0</v>
      </c>
      <c r="E574" s="12" t="n">
        <f aca="false">IFERROR(INDEX(LOHHLA!H:H,MATCH($S574,LOHHLA!$B:$B,0)),"na")</f>
        <v>0</v>
      </c>
      <c r="F574" s="12" t="n">
        <f aca="false">AND(D574&lt;&gt;E574,E574&lt;&gt;"na")</f>
        <v>0</v>
      </c>
      <c r="G574" s="12"/>
      <c r="H574" s="12"/>
      <c r="I574" s="13" t="str">
        <f aca="false">IFERROR(INDEX(LOHHLA!E:E,MATCH($S574,LOHHLA!$B:$B,0)),"na")</f>
        <v>            1.51</v>
      </c>
      <c r="J574" s="13" t="str">
        <f aca="false">IFERROR(INDEX(LOHHLA!F:F,MATCH($S574,LOHHLA!$B:$B,0)),"na")</f>
        <v>            3.04</v>
      </c>
      <c r="K574" s="14" t="n">
        <f aca="false">INDEX(HMFPurity!B:B,MATCH(A574,HMFPurity!A:A,0))</f>
        <v>0.31</v>
      </c>
      <c r="L574" s="15" t="n">
        <f aca="false">INDEX(HMFPurity!F:F,MATCH(A574,HMFPurity!A:A,0))</f>
        <v>5.1281</v>
      </c>
      <c r="M574" s="15" t="n">
        <f aca="false">IFERROR(INDEX(LOHHLA!I:I,MATCH($S574,LOHHLA!$B:$B,0)),"na")</f>
        <v>3.418198456</v>
      </c>
      <c r="N574" s="14" t="n">
        <f aca="false">IFERROR(INDEX(LOHHLA!J:J,MATCH($S574,LOHHLA!$B:$B,0)),"na")</f>
        <v>0.22</v>
      </c>
      <c r="O574" s="16" t="n">
        <f aca="false">COUNTIFS(A:A,A574,W:W,0)</f>
        <v>0</v>
      </c>
      <c r="P574" s="16" t="str">
        <f aca="false">INDEX(LilacQC!D:D,MATCH(A574,LilacQC!C:C,0))</f>
        <v>PASS</v>
      </c>
      <c r="Q574" s="16"/>
      <c r="R574" s="16"/>
      <c r="S574" s="17" t="str">
        <f aca="false">A574&amp;MID(X574,1,1)</f>
        <v>CRUK0096_SU_T1-R1B</v>
      </c>
      <c r="T574" s="17" t="str">
        <f aca="false">IFERROR(IF(RIGHT(X574,1)="1",INDEX(LOHHLA!C:C,MATCH(S574,LOHHLA!B:B,0)),INDEX(LOHHLA!D:D,MATCH(S574,LOHHLA!B:B,0))),"HOM")</f>
        <v>hla_b_18_01_01_02</v>
      </c>
      <c r="U574" s="17" t="str">
        <f aca="false">IF(T574="HOM","HOM",UPPER(MID(T574,5,1))&amp;"*"&amp;MID(T574,7,2)&amp;":"&amp;MID(T574,10,2))</f>
        <v>B*18:01</v>
      </c>
      <c r="V574" s="17" t="s">
        <v>127</v>
      </c>
      <c r="W574" s="17" t="n">
        <f aca="false">U574=V574</f>
        <v>1</v>
      </c>
      <c r="X574" s="16" t="s">
        <v>49</v>
      </c>
      <c r="Y574" s="11" t="s">
        <v>127</v>
      </c>
      <c r="Z574" s="11" t="n">
        <v>561</v>
      </c>
      <c r="AA574" s="11" t="n">
        <v>286</v>
      </c>
      <c r="AB574" s="11" t="n">
        <v>275</v>
      </c>
      <c r="AC574" s="11" t="n">
        <v>0</v>
      </c>
      <c r="AD574" s="11" t="n">
        <v>650</v>
      </c>
      <c r="AE574" s="11" t="n">
        <v>319</v>
      </c>
      <c r="AF574" s="11" t="n">
        <v>331</v>
      </c>
      <c r="AG574" s="11" t="n">
        <v>0</v>
      </c>
      <c r="AH574" s="11" t="n">
        <v>0</v>
      </c>
      <c r="AI574" s="11" t="n">
        <v>0</v>
      </c>
      <c r="AJ574" s="11" t="n">
        <v>0</v>
      </c>
      <c r="AK574" s="11" t="n">
        <v>0</v>
      </c>
      <c r="AL574" s="15" t="n">
        <v>2.18</v>
      </c>
      <c r="AM574" s="11" t="n">
        <v>0</v>
      </c>
      <c r="AN574" s="11" t="n">
        <v>0</v>
      </c>
      <c r="AO574" s="11" t="n">
        <v>0</v>
      </c>
      <c r="AP574" s="11" t="n">
        <v>0</v>
      </c>
      <c r="AQ574" s="11" t="n">
        <v>0</v>
      </c>
    </row>
    <row r="575" customFormat="false" ht="16" hidden="false" customHeight="false" outlineLevel="0" collapsed="false">
      <c r="A575" s="11" t="s">
        <v>268</v>
      </c>
      <c r="B575" s="11"/>
      <c r="C575" s="11" t="n">
        <f aca="false">AL575&lt;0.5</f>
        <v>0</v>
      </c>
      <c r="D575" s="12" t="n">
        <f aca="false">COUNTIFS(S:S,S575,C:C,1)&gt;0</f>
        <v>0</v>
      </c>
      <c r="E575" s="12" t="n">
        <f aca="false">IFERROR(INDEX(LOHHLA!H:H,MATCH($S575,LOHHLA!$B:$B,0)),"na")</f>
        <v>0</v>
      </c>
      <c r="F575" s="12" t="n">
        <f aca="false">AND(D575&lt;&gt;E575,E575&lt;&gt;"na")</f>
        <v>0</v>
      </c>
      <c r="G575" s="12"/>
      <c r="H575" s="12"/>
      <c r="I575" s="13" t="str">
        <f aca="false">IFERROR(INDEX(LOHHLA!E:E,MATCH($S575,LOHHLA!$B:$B,0)),"na")</f>
        <v>            1.51</v>
      </c>
      <c r="J575" s="13" t="str">
        <f aca="false">IFERROR(INDEX(LOHHLA!F:F,MATCH($S575,LOHHLA!$B:$B,0)),"na")</f>
        <v>            3.04</v>
      </c>
      <c r="K575" s="14" t="n">
        <f aca="false">INDEX(HMFPurity!B:B,MATCH(A575,HMFPurity!A:A,0))</f>
        <v>0.31</v>
      </c>
      <c r="L575" s="15" t="n">
        <f aca="false">INDEX(HMFPurity!F:F,MATCH(A575,HMFPurity!A:A,0))</f>
        <v>5.1281</v>
      </c>
      <c r="M575" s="15" t="n">
        <f aca="false">IFERROR(INDEX(LOHHLA!I:I,MATCH($S575,LOHHLA!$B:$B,0)),"na")</f>
        <v>3.418198456</v>
      </c>
      <c r="N575" s="14" t="n">
        <f aca="false">IFERROR(INDEX(LOHHLA!J:J,MATCH($S575,LOHHLA!$B:$B,0)),"na")</f>
        <v>0.22</v>
      </c>
      <c r="O575" s="16" t="n">
        <f aca="false">COUNTIFS(A:A,A575,W:W,0)</f>
        <v>0</v>
      </c>
      <c r="P575" s="16" t="str">
        <f aca="false">INDEX(LilacQC!D:D,MATCH(A575,LilacQC!C:C,0))</f>
        <v>PASS</v>
      </c>
      <c r="Q575" s="16"/>
      <c r="R575" s="16"/>
      <c r="S575" s="17" t="str">
        <f aca="false">A575&amp;MID(X575,1,1)</f>
        <v>CRUK0096_SU_T1-R1B</v>
      </c>
      <c r="T575" s="17" t="str">
        <f aca="false">IFERROR(IF(RIGHT(X575,1)="1",INDEX(LOHHLA!C:C,MATCH(S575,LOHHLA!B:B,0)),INDEX(LOHHLA!D:D,MATCH(S575,LOHHLA!B:B,0))),"HOM")</f>
        <v>hla_b_27_05_02</v>
      </c>
      <c r="U575" s="17" t="str">
        <f aca="false">IF(T575="HOM","HOM",UPPER(MID(T575,5,1))&amp;"*"&amp;MID(T575,7,2)&amp;":"&amp;MID(T575,10,2))</f>
        <v>B*27:05</v>
      </c>
      <c r="V575" s="17" t="s">
        <v>59</v>
      </c>
      <c r="W575" s="17" t="n">
        <f aca="false">U575=V575</f>
        <v>1</v>
      </c>
      <c r="X575" s="16" t="s">
        <v>51</v>
      </c>
      <c r="Y575" s="11" t="s">
        <v>59</v>
      </c>
      <c r="Z575" s="11" t="n">
        <v>605</v>
      </c>
      <c r="AA575" s="11" t="n">
        <v>335</v>
      </c>
      <c r="AB575" s="11" t="n">
        <v>270</v>
      </c>
      <c r="AC575" s="11" t="n">
        <v>0</v>
      </c>
      <c r="AD575" s="11" t="n">
        <v>739</v>
      </c>
      <c r="AE575" s="11" t="n">
        <v>411</v>
      </c>
      <c r="AF575" s="11" t="n">
        <v>328</v>
      </c>
      <c r="AG575" s="11" t="n">
        <v>0</v>
      </c>
      <c r="AH575" s="11" t="n">
        <v>0</v>
      </c>
      <c r="AI575" s="11" t="n">
        <v>0</v>
      </c>
      <c r="AJ575" s="11" t="n">
        <v>0</v>
      </c>
      <c r="AK575" s="11" t="n">
        <v>0</v>
      </c>
      <c r="AL575" s="15" t="n">
        <v>3.16</v>
      </c>
      <c r="AM575" s="11" t="n">
        <v>0</v>
      </c>
      <c r="AN575" s="11" t="n">
        <v>0</v>
      </c>
      <c r="AO575" s="11" t="n">
        <v>0</v>
      </c>
      <c r="AP575" s="11" t="n">
        <v>0</v>
      </c>
      <c r="AQ575" s="11" t="n">
        <v>0</v>
      </c>
    </row>
    <row r="576" customFormat="false" ht="16" hidden="false" customHeight="false" outlineLevel="0" collapsed="false">
      <c r="A576" s="11" t="s">
        <v>268</v>
      </c>
      <c r="B576" s="11"/>
      <c r="C576" s="11" t="n">
        <f aca="false">AL576&lt;0.5</f>
        <v>0</v>
      </c>
      <c r="D576" s="12" t="n">
        <f aca="false">COUNTIFS(S:S,S576,C:C,1)&gt;0</f>
        <v>0</v>
      </c>
      <c r="E576" s="12" t="n">
        <f aca="false">IFERROR(INDEX(LOHHLA!H:H,MATCH($S576,LOHHLA!$B:$B,0)),"na")</f>
        <v>0</v>
      </c>
      <c r="F576" s="12" t="n">
        <f aca="false">AND(D576&lt;&gt;E576,E576&lt;&gt;"na")</f>
        <v>0</v>
      </c>
      <c r="G576" s="12"/>
      <c r="H576" s="12"/>
      <c r="I576" s="13" t="str">
        <f aca="false">IFERROR(INDEX(LOHHLA!E:E,MATCH($S576,LOHHLA!$B:$B,0)),"na")</f>
        <v>            2.67</v>
      </c>
      <c r="J576" s="13" t="str">
        <f aca="false">IFERROR(INDEX(LOHHLA!F:F,MATCH($S576,LOHHLA!$B:$B,0)),"na")</f>
        <v>            1.45</v>
      </c>
      <c r="K576" s="14" t="n">
        <f aca="false">INDEX(HMFPurity!B:B,MATCH(A576,HMFPurity!A:A,0))</f>
        <v>0.31</v>
      </c>
      <c r="L576" s="15" t="n">
        <f aca="false">INDEX(HMFPurity!F:F,MATCH(A576,HMFPurity!A:A,0))</f>
        <v>5.1281</v>
      </c>
      <c r="M576" s="15" t="n">
        <f aca="false">IFERROR(INDEX(LOHHLA!I:I,MATCH($S576,LOHHLA!$B:$B,0)),"na")</f>
        <v>3.418198456</v>
      </c>
      <c r="N576" s="14" t="n">
        <f aca="false">IFERROR(INDEX(LOHHLA!J:J,MATCH($S576,LOHHLA!$B:$B,0)),"na")</f>
        <v>0.22</v>
      </c>
      <c r="O576" s="16" t="n">
        <f aca="false">COUNTIFS(A:A,A576,W:W,0)</f>
        <v>0</v>
      </c>
      <c r="P576" s="16" t="str">
        <f aca="false">INDEX(LilacQC!D:D,MATCH(A576,LilacQC!C:C,0))</f>
        <v>PASS</v>
      </c>
      <c r="Q576" s="16"/>
      <c r="R576" s="16"/>
      <c r="S576" s="17" t="str">
        <f aca="false">A576&amp;MID(X576,1,1)</f>
        <v>CRUK0096_SU_T1-R1C</v>
      </c>
      <c r="T576" s="17" t="str">
        <f aca="false">IFERROR(IF(RIGHT(X576,1)="1",INDEX(LOHHLA!C:C,MATCH(S576,LOHHLA!B:B,0)),INDEX(LOHHLA!D:D,MATCH(S576,LOHHLA!B:B,0))),"HOM")</f>
        <v>hla_c_01_02_01</v>
      </c>
      <c r="U576" s="17" t="str">
        <f aca="false">IF(T576="HOM","HOM",UPPER(MID(T576,5,1))&amp;"*"&amp;MID(T576,7,2)&amp;":"&amp;MID(T576,10,2))</f>
        <v>C*01:02</v>
      </c>
      <c r="V576" s="17" t="s">
        <v>100</v>
      </c>
      <c r="W576" s="17" t="n">
        <f aca="false">U576=V576</f>
        <v>1</v>
      </c>
      <c r="X576" s="16" t="s">
        <v>52</v>
      </c>
      <c r="Y576" s="11" t="s">
        <v>100</v>
      </c>
      <c r="Z576" s="11" t="n">
        <v>589</v>
      </c>
      <c r="AA576" s="11" t="n">
        <v>263</v>
      </c>
      <c r="AB576" s="11" t="n">
        <v>326</v>
      </c>
      <c r="AC576" s="11" t="n">
        <v>0</v>
      </c>
      <c r="AD576" s="11" t="n">
        <v>718</v>
      </c>
      <c r="AE576" s="11" t="n">
        <v>332</v>
      </c>
      <c r="AF576" s="11" t="n">
        <v>386</v>
      </c>
      <c r="AG576" s="11" t="n">
        <v>0</v>
      </c>
      <c r="AH576" s="11" t="n">
        <v>0</v>
      </c>
      <c r="AI576" s="11" t="n">
        <v>0</v>
      </c>
      <c r="AJ576" s="11" t="n">
        <v>0</v>
      </c>
      <c r="AK576" s="11" t="n">
        <v>0</v>
      </c>
      <c r="AL576" s="15" t="n">
        <v>3.16</v>
      </c>
      <c r="AM576" s="11" t="n">
        <v>0</v>
      </c>
      <c r="AN576" s="11" t="n">
        <v>0</v>
      </c>
      <c r="AO576" s="11" t="n">
        <v>0</v>
      </c>
      <c r="AP576" s="11" t="n">
        <v>0</v>
      </c>
      <c r="AQ576" s="11" t="n">
        <v>0</v>
      </c>
    </row>
    <row r="577" customFormat="false" ht="16" hidden="false" customHeight="false" outlineLevel="0" collapsed="false">
      <c r="A577" s="11" t="s">
        <v>268</v>
      </c>
      <c r="B577" s="11"/>
      <c r="C577" s="11" t="n">
        <f aca="false">AL577&lt;0.5</f>
        <v>0</v>
      </c>
      <c r="D577" s="12" t="n">
        <f aca="false">COUNTIFS(S:S,S577,C:C,1)&gt;0</f>
        <v>0</v>
      </c>
      <c r="E577" s="12" t="n">
        <f aca="false">IFERROR(INDEX(LOHHLA!H:H,MATCH($S577,LOHHLA!$B:$B,0)),"na")</f>
        <v>0</v>
      </c>
      <c r="F577" s="12" t="n">
        <f aca="false">AND(D577&lt;&gt;E577,E577&lt;&gt;"na")</f>
        <v>0</v>
      </c>
      <c r="G577" s="12"/>
      <c r="H577" s="12"/>
      <c r="I577" s="13" t="str">
        <f aca="false">IFERROR(INDEX(LOHHLA!E:E,MATCH($S577,LOHHLA!$B:$B,0)),"na")</f>
        <v>            2.67</v>
      </c>
      <c r="J577" s="13" t="str">
        <f aca="false">IFERROR(INDEX(LOHHLA!F:F,MATCH($S577,LOHHLA!$B:$B,0)),"na")</f>
        <v>            1.45</v>
      </c>
      <c r="K577" s="14" t="n">
        <f aca="false">INDEX(HMFPurity!B:B,MATCH(A577,HMFPurity!A:A,0))</f>
        <v>0.31</v>
      </c>
      <c r="L577" s="15" t="n">
        <f aca="false">INDEX(HMFPurity!F:F,MATCH(A577,HMFPurity!A:A,0))</f>
        <v>5.1281</v>
      </c>
      <c r="M577" s="15" t="n">
        <f aca="false">IFERROR(INDEX(LOHHLA!I:I,MATCH($S577,LOHHLA!$B:$B,0)),"na")</f>
        <v>3.418198456</v>
      </c>
      <c r="N577" s="14" t="n">
        <f aca="false">IFERROR(INDEX(LOHHLA!J:J,MATCH($S577,LOHHLA!$B:$B,0)),"na")</f>
        <v>0.22</v>
      </c>
      <c r="O577" s="16" t="n">
        <f aca="false">COUNTIFS(A:A,A577,W:W,0)</f>
        <v>0</v>
      </c>
      <c r="P577" s="16" t="str">
        <f aca="false">INDEX(LilacQC!D:D,MATCH(A577,LilacQC!C:C,0))</f>
        <v>PASS</v>
      </c>
      <c r="Q577" s="16"/>
      <c r="R577" s="16"/>
      <c r="S577" s="17" t="str">
        <f aca="false">A577&amp;MID(X577,1,1)</f>
        <v>CRUK0096_SU_T1-R1C</v>
      </c>
      <c r="T577" s="17" t="str">
        <f aca="false">IFERROR(IF(RIGHT(X577,1)="1",INDEX(LOHHLA!C:C,MATCH(S577,LOHHLA!B:B,0)),INDEX(LOHHLA!D:D,MATCH(S577,LOHHLA!B:B,0))),"HOM")</f>
        <v>hla_c_12_03_01_01</v>
      </c>
      <c r="U577" s="17" t="str">
        <f aca="false">IF(T577="HOM","HOM",UPPER(MID(T577,5,1))&amp;"*"&amp;MID(T577,7,2)&amp;":"&amp;MID(T577,10,2))</f>
        <v>C*12:03</v>
      </c>
      <c r="V577" s="17" t="s">
        <v>123</v>
      </c>
      <c r="W577" s="17" t="n">
        <f aca="false">U577=V577</f>
        <v>1</v>
      </c>
      <c r="X577" s="16" t="s">
        <v>54</v>
      </c>
      <c r="Y577" s="11" t="s">
        <v>123</v>
      </c>
      <c r="Z577" s="11" t="n">
        <v>588</v>
      </c>
      <c r="AA577" s="11" t="n">
        <v>254</v>
      </c>
      <c r="AB577" s="11" t="n">
        <v>334</v>
      </c>
      <c r="AC577" s="11" t="n">
        <v>0</v>
      </c>
      <c r="AD577" s="11" t="n">
        <v>660</v>
      </c>
      <c r="AE577" s="11" t="n">
        <v>267</v>
      </c>
      <c r="AF577" s="11" t="n">
        <v>393</v>
      </c>
      <c r="AG577" s="11" t="n">
        <v>0</v>
      </c>
      <c r="AH577" s="11" t="n">
        <v>0</v>
      </c>
      <c r="AI577" s="11" t="n">
        <v>0</v>
      </c>
      <c r="AJ577" s="11" t="n">
        <v>0</v>
      </c>
      <c r="AK577" s="11" t="n">
        <v>0</v>
      </c>
      <c r="AL577" s="15" t="n">
        <v>2.18</v>
      </c>
      <c r="AM577" s="11" t="n">
        <v>0</v>
      </c>
      <c r="AN577" s="11" t="n">
        <v>0</v>
      </c>
      <c r="AO577" s="11" t="n">
        <v>0</v>
      </c>
      <c r="AP577" s="11" t="n">
        <v>0</v>
      </c>
      <c r="AQ577" s="11" t="n">
        <v>0</v>
      </c>
    </row>
    <row r="578" customFormat="false" ht="16" hidden="false" customHeight="false" outlineLevel="0" collapsed="false">
      <c r="A578" s="11" t="s">
        <v>269</v>
      </c>
      <c r="B578" s="11"/>
      <c r="C578" s="11" t="n">
        <f aca="false">AL578&lt;0.5</f>
        <v>0</v>
      </c>
      <c r="D578" s="12" t="n">
        <f aca="false">COUNTIFS(S:S,S578,C:C,1)&gt;0</f>
        <v>0</v>
      </c>
      <c r="E578" s="12" t="n">
        <f aca="false">IFERROR(INDEX(LOHHLA!H:H,MATCH($S578,LOHHLA!$B:$B,0)),"na")</f>
        <v>0</v>
      </c>
      <c r="F578" s="12" t="n">
        <f aca="false">AND(D578&lt;&gt;E578,E578&lt;&gt;"na")</f>
        <v>0</v>
      </c>
      <c r="G578" s="12"/>
      <c r="H578" s="12"/>
      <c r="I578" s="13" t="str">
        <f aca="false">IFERROR(INDEX(LOHHLA!E:E,MATCH($S578,LOHHLA!$B:$B,0)),"na")</f>
        <v>            1.70</v>
      </c>
      <c r="J578" s="13" t="str">
        <f aca="false">IFERROR(INDEX(LOHHLA!F:F,MATCH($S578,LOHHLA!$B:$B,0)),"na")</f>
        <v>            1.79</v>
      </c>
      <c r="K578" s="14" t="n">
        <f aca="false">INDEX(HMFPurity!B:B,MATCH(A578,HMFPurity!A:A,0))</f>
        <v>0.48</v>
      </c>
      <c r="L578" s="15" t="n">
        <f aca="false">INDEX(HMFPurity!F:F,MATCH(A578,HMFPurity!A:A,0))</f>
        <v>1.6238</v>
      </c>
      <c r="M578" s="15" t="n">
        <f aca="false">IFERROR(INDEX(LOHHLA!I:I,MATCH($S578,LOHHLA!$B:$B,0)),"na")</f>
        <v>3.384114031</v>
      </c>
      <c r="N578" s="14" t="n">
        <f aca="false">IFERROR(INDEX(LOHHLA!J:J,MATCH($S578,LOHHLA!$B:$B,0)),"na")</f>
        <v>0.27</v>
      </c>
      <c r="O578" s="16" t="n">
        <f aca="false">COUNTIFS(A:A,A578,W:W,0)</f>
        <v>0</v>
      </c>
      <c r="P578" s="16" t="str">
        <f aca="false">INDEX(LilacQC!D:D,MATCH(A578,LilacQC!C:C,0))</f>
        <v>PASS</v>
      </c>
      <c r="Q578" s="16"/>
      <c r="R578" s="16"/>
      <c r="S578" s="17" t="str">
        <f aca="false">A578&amp;MID(X578,1,1)</f>
        <v>CRUK0097_SU_T1-R1A</v>
      </c>
      <c r="T578" s="17" t="str">
        <f aca="false">IFERROR(IF(RIGHT(X578,1)="1",INDEX(LOHHLA!C:C,MATCH(S578,LOHHLA!B:B,0)),INDEX(LOHHLA!D:D,MATCH(S578,LOHHLA!B:B,0))),"HOM")</f>
        <v>hla_a_30_02_02</v>
      </c>
      <c r="U578" s="17" t="str">
        <f aca="false">IF(T578="HOM","HOM",UPPER(MID(T578,5,1))&amp;"*"&amp;MID(T578,7,2)&amp;":"&amp;MID(T578,10,2))</f>
        <v>A*30:02</v>
      </c>
      <c r="V578" s="17" t="s">
        <v>155</v>
      </c>
      <c r="W578" s="17" t="n">
        <f aca="false">U578=V578</f>
        <v>1</v>
      </c>
      <c r="X578" s="16" t="s">
        <v>45</v>
      </c>
      <c r="Y578" s="11" t="s">
        <v>155</v>
      </c>
      <c r="Z578" s="11" t="n">
        <v>2581</v>
      </c>
      <c r="AA578" s="11" t="n">
        <v>1821</v>
      </c>
      <c r="AB578" s="11" t="n">
        <v>760</v>
      </c>
      <c r="AC578" s="11" t="n">
        <v>0</v>
      </c>
      <c r="AD578" s="11" t="n">
        <v>2036</v>
      </c>
      <c r="AE578" s="11" t="n">
        <v>1431</v>
      </c>
      <c r="AF578" s="11" t="n">
        <v>605</v>
      </c>
      <c r="AG578" s="11" t="n">
        <v>0</v>
      </c>
      <c r="AH578" s="11" t="n">
        <v>0</v>
      </c>
      <c r="AI578" s="11" t="n">
        <v>0</v>
      </c>
      <c r="AJ578" s="11" t="n">
        <v>0</v>
      </c>
      <c r="AK578" s="11" t="n">
        <v>0</v>
      </c>
      <c r="AL578" s="15" t="n">
        <v>0.96</v>
      </c>
      <c r="AM578" s="11" t="n">
        <v>0</v>
      </c>
      <c r="AN578" s="11" t="n">
        <v>0</v>
      </c>
      <c r="AO578" s="11" t="n">
        <v>0</v>
      </c>
      <c r="AP578" s="11" t="n">
        <v>0</v>
      </c>
      <c r="AQ578" s="11" t="n">
        <v>0</v>
      </c>
    </row>
    <row r="579" customFormat="false" ht="16" hidden="false" customHeight="false" outlineLevel="0" collapsed="false">
      <c r="A579" s="11" t="s">
        <v>269</v>
      </c>
      <c r="B579" s="11"/>
      <c r="C579" s="11" t="n">
        <f aca="false">AL579&lt;0.5</f>
        <v>0</v>
      </c>
      <c r="D579" s="12" t="n">
        <f aca="false">COUNTIFS(S:S,S579,C:C,1)&gt;0</f>
        <v>0</v>
      </c>
      <c r="E579" s="12" t="n">
        <f aca="false">IFERROR(INDEX(LOHHLA!H:H,MATCH($S579,LOHHLA!$B:$B,0)),"na")</f>
        <v>0</v>
      </c>
      <c r="F579" s="12" t="n">
        <f aca="false">AND(D579&lt;&gt;E579,E579&lt;&gt;"na")</f>
        <v>0</v>
      </c>
      <c r="G579" s="12"/>
      <c r="H579" s="12"/>
      <c r="I579" s="13" t="str">
        <f aca="false">IFERROR(INDEX(LOHHLA!E:E,MATCH($S579,LOHHLA!$B:$B,0)),"na")</f>
        <v>            1.70</v>
      </c>
      <c r="J579" s="13" t="str">
        <f aca="false">IFERROR(INDEX(LOHHLA!F:F,MATCH($S579,LOHHLA!$B:$B,0)),"na")</f>
        <v>            1.79</v>
      </c>
      <c r="K579" s="14" t="n">
        <f aca="false">INDEX(HMFPurity!B:B,MATCH(A579,HMFPurity!A:A,0))</f>
        <v>0.48</v>
      </c>
      <c r="L579" s="15" t="n">
        <f aca="false">INDEX(HMFPurity!F:F,MATCH(A579,HMFPurity!A:A,0))</f>
        <v>1.6238</v>
      </c>
      <c r="M579" s="15" t="n">
        <f aca="false">IFERROR(INDEX(LOHHLA!I:I,MATCH($S579,LOHHLA!$B:$B,0)),"na")</f>
        <v>3.384114031</v>
      </c>
      <c r="N579" s="14" t="n">
        <f aca="false">IFERROR(INDEX(LOHHLA!J:J,MATCH($S579,LOHHLA!$B:$B,0)),"na")</f>
        <v>0.27</v>
      </c>
      <c r="O579" s="16" t="n">
        <f aca="false">COUNTIFS(A:A,A579,W:W,0)</f>
        <v>0</v>
      </c>
      <c r="P579" s="16" t="str">
        <f aca="false">INDEX(LilacQC!D:D,MATCH(A579,LilacQC!C:C,0))</f>
        <v>PASS</v>
      </c>
      <c r="Q579" s="16"/>
      <c r="R579" s="16"/>
      <c r="S579" s="17" t="str">
        <f aca="false">A579&amp;MID(X579,1,1)</f>
        <v>CRUK0097_SU_T1-R1A</v>
      </c>
      <c r="T579" s="17" t="str">
        <f aca="false">IFERROR(IF(RIGHT(X579,1)="1",INDEX(LOHHLA!C:C,MATCH(S579,LOHHLA!B:B,0)),INDEX(LOHHLA!D:D,MATCH(S579,LOHHLA!B:B,0))),"HOM")</f>
        <v>hla_a_68_02_01_01</v>
      </c>
      <c r="U579" s="17" t="str">
        <f aca="false">IF(T579="HOM","HOM",UPPER(MID(T579,5,1))&amp;"*"&amp;MID(T579,7,2)&amp;":"&amp;MID(T579,10,2))</f>
        <v>A*68:02</v>
      </c>
      <c r="V579" s="17" t="s">
        <v>80</v>
      </c>
      <c r="W579" s="17" t="n">
        <f aca="false">U579=V579</f>
        <v>1</v>
      </c>
      <c r="X579" s="16" t="s">
        <v>47</v>
      </c>
      <c r="Y579" s="11" t="s">
        <v>80</v>
      </c>
      <c r="Z579" s="11" t="n">
        <v>1687</v>
      </c>
      <c r="AA579" s="11" t="n">
        <v>1029</v>
      </c>
      <c r="AB579" s="11" t="n">
        <v>658</v>
      </c>
      <c r="AC579" s="11" t="n">
        <v>0</v>
      </c>
      <c r="AD579" s="11" t="n">
        <v>1334</v>
      </c>
      <c r="AE579" s="11" t="n">
        <v>820</v>
      </c>
      <c r="AF579" s="11" t="n">
        <v>514</v>
      </c>
      <c r="AG579" s="11" t="n">
        <v>0</v>
      </c>
      <c r="AH579" s="11" t="n">
        <v>0</v>
      </c>
      <c r="AI579" s="11" t="n">
        <v>0</v>
      </c>
      <c r="AJ579" s="11" t="n">
        <v>0</v>
      </c>
      <c r="AK579" s="11" t="n">
        <v>0</v>
      </c>
      <c r="AL579" s="15" t="n">
        <v>1.23</v>
      </c>
      <c r="AM579" s="11" t="n">
        <v>0</v>
      </c>
      <c r="AN579" s="11" t="n">
        <v>0</v>
      </c>
      <c r="AO579" s="11" t="n">
        <v>0</v>
      </c>
      <c r="AP579" s="11" t="n">
        <v>0</v>
      </c>
      <c r="AQ579" s="11" t="n">
        <v>0</v>
      </c>
    </row>
    <row r="580" customFormat="false" ht="16" hidden="false" customHeight="false" outlineLevel="0" collapsed="false">
      <c r="A580" s="11" t="s">
        <v>269</v>
      </c>
      <c r="B580" s="11"/>
      <c r="C580" s="11" t="n">
        <f aca="false">AL580&lt;0.5</f>
        <v>0</v>
      </c>
      <c r="D580" s="12" t="n">
        <f aca="false">COUNTIFS(S:S,S580,C:C,1)&gt;0</f>
        <v>0</v>
      </c>
      <c r="E580" s="12" t="str">
        <f aca="false">IFERROR(INDEX(LOHHLA!H:H,MATCH($S580,LOHHLA!$B:$B,0)),"na")</f>
        <v>na</v>
      </c>
      <c r="F580" s="12" t="n">
        <f aca="false">AND(D580&lt;&gt;E580,E580&lt;&gt;"na")</f>
        <v>0</v>
      </c>
      <c r="G580" s="12"/>
      <c r="H580" s="12"/>
      <c r="I580" s="13" t="str">
        <f aca="false">IFERROR(INDEX(LOHHLA!E:E,MATCH($S580,LOHHLA!$B:$B,0)),"na")</f>
        <v>na</v>
      </c>
      <c r="J580" s="13" t="str">
        <f aca="false">IFERROR(INDEX(LOHHLA!F:F,MATCH($S580,LOHHLA!$B:$B,0)),"na")</f>
        <v>na</v>
      </c>
      <c r="K580" s="14" t="n">
        <f aca="false">INDEX(HMFPurity!B:B,MATCH(A580,HMFPurity!A:A,0))</f>
        <v>0.48</v>
      </c>
      <c r="L580" s="15" t="n">
        <f aca="false">INDEX(HMFPurity!F:F,MATCH(A580,HMFPurity!A:A,0))</f>
        <v>1.6238</v>
      </c>
      <c r="M580" s="15" t="str">
        <f aca="false">IFERROR(INDEX(LOHHLA!I:I,MATCH($S580,LOHHLA!$B:$B,0)),"na")</f>
        <v>na</v>
      </c>
      <c r="N580" s="14" t="str">
        <f aca="false">IFERROR(INDEX(LOHHLA!J:J,MATCH($S580,LOHHLA!$B:$B,0)),"na")</f>
        <v>na</v>
      </c>
      <c r="O580" s="16" t="n">
        <f aca="false">COUNTIFS(A:A,A580,W:W,0)</f>
        <v>0</v>
      </c>
      <c r="P580" s="16" t="str">
        <f aca="false">INDEX(LilacQC!D:D,MATCH(A580,LilacQC!C:C,0))</f>
        <v>PASS</v>
      </c>
      <c r="Q580" s="16"/>
      <c r="R580" s="16"/>
      <c r="S580" s="17" t="str">
        <f aca="false">A580&amp;MID(X580,1,1)</f>
        <v>CRUK0097_SU_T1-R1B</v>
      </c>
      <c r="T580" s="17" t="str">
        <f aca="false">IFERROR(IF(RIGHT(X580,1)="1",INDEX(LOHHLA!C:C,MATCH(S580,LOHHLA!B:B,0)),INDEX(LOHHLA!D:D,MATCH(S580,LOHHLA!B:B,0))),"HOM")</f>
        <v>HOM</v>
      </c>
      <c r="U580" s="17" t="str">
        <f aca="false">IF(T580="HOM","HOM",UPPER(MID(T580,5,1))&amp;"*"&amp;MID(T580,7,2)&amp;":"&amp;MID(T580,10,2))</f>
        <v>HOM</v>
      </c>
      <c r="V580" s="17" t="s">
        <v>48</v>
      </c>
      <c r="W580" s="17" t="n">
        <f aca="false">U580=V580</f>
        <v>1</v>
      </c>
      <c r="X580" s="16" t="s">
        <v>49</v>
      </c>
      <c r="Y580" s="11" t="s">
        <v>77</v>
      </c>
      <c r="Z580" s="11" t="n">
        <v>2212</v>
      </c>
      <c r="AA580" s="11" t="n">
        <v>2039</v>
      </c>
      <c r="AB580" s="11" t="n">
        <v>173</v>
      </c>
      <c r="AC580" s="11" t="n">
        <v>0</v>
      </c>
      <c r="AD580" s="11" t="n">
        <v>3536</v>
      </c>
      <c r="AE580" s="11" t="n">
        <v>3251</v>
      </c>
      <c r="AF580" s="11" t="n">
        <v>285</v>
      </c>
      <c r="AG580" s="11" t="n">
        <v>0</v>
      </c>
      <c r="AH580" s="11" t="n">
        <v>0</v>
      </c>
      <c r="AI580" s="11" t="n">
        <v>0</v>
      </c>
      <c r="AJ580" s="11" t="n">
        <v>0</v>
      </c>
      <c r="AK580" s="11" t="n">
        <v>0</v>
      </c>
      <c r="AL580" s="15" t="n">
        <v>1.23</v>
      </c>
      <c r="AM580" s="11" t="n">
        <v>0</v>
      </c>
      <c r="AN580" s="11" t="n">
        <v>0</v>
      </c>
      <c r="AO580" s="11" t="n">
        <v>0</v>
      </c>
      <c r="AP580" s="11" t="n">
        <v>0</v>
      </c>
      <c r="AQ580" s="11" t="n">
        <v>0</v>
      </c>
    </row>
    <row r="581" customFormat="false" ht="16" hidden="false" customHeight="false" outlineLevel="0" collapsed="false">
      <c r="A581" s="11" t="s">
        <v>269</v>
      </c>
      <c r="B581" s="11"/>
      <c r="C581" s="11" t="n">
        <f aca="false">AL581&lt;0.5</f>
        <v>0</v>
      </c>
      <c r="D581" s="12" t="n">
        <f aca="false">COUNTIFS(S:S,S581,C:C,1)&gt;0</f>
        <v>0</v>
      </c>
      <c r="E581" s="12" t="str">
        <f aca="false">IFERROR(INDEX(LOHHLA!H:H,MATCH($S581,LOHHLA!$B:$B,0)),"na")</f>
        <v>na</v>
      </c>
      <c r="F581" s="12" t="n">
        <f aca="false">AND(D581&lt;&gt;E581,E581&lt;&gt;"na")</f>
        <v>0</v>
      </c>
      <c r="G581" s="12"/>
      <c r="H581" s="12"/>
      <c r="I581" s="13" t="str">
        <f aca="false">IFERROR(INDEX(LOHHLA!E:E,MATCH($S581,LOHHLA!$B:$B,0)),"na")</f>
        <v>na</v>
      </c>
      <c r="J581" s="13" t="str">
        <f aca="false">IFERROR(INDEX(LOHHLA!F:F,MATCH($S581,LOHHLA!$B:$B,0)),"na")</f>
        <v>na</v>
      </c>
      <c r="K581" s="14" t="n">
        <f aca="false">INDEX(HMFPurity!B:B,MATCH(A581,HMFPurity!A:A,0))</f>
        <v>0.48</v>
      </c>
      <c r="L581" s="15" t="n">
        <f aca="false">INDEX(HMFPurity!F:F,MATCH(A581,HMFPurity!A:A,0))</f>
        <v>1.6238</v>
      </c>
      <c r="M581" s="15" t="str">
        <f aca="false">IFERROR(INDEX(LOHHLA!I:I,MATCH($S581,LOHHLA!$B:$B,0)),"na")</f>
        <v>na</v>
      </c>
      <c r="N581" s="14" t="str">
        <f aca="false">IFERROR(INDEX(LOHHLA!J:J,MATCH($S581,LOHHLA!$B:$B,0)),"na")</f>
        <v>na</v>
      </c>
      <c r="O581" s="16" t="n">
        <f aca="false">COUNTIFS(A:A,A581,W:W,0)</f>
        <v>0</v>
      </c>
      <c r="P581" s="16" t="str">
        <f aca="false">INDEX(LilacQC!D:D,MATCH(A581,LilacQC!C:C,0))</f>
        <v>PASS</v>
      </c>
      <c r="Q581" s="16"/>
      <c r="R581" s="16"/>
      <c r="S581" s="17" t="str">
        <f aca="false">A581&amp;MID(X581,1,1)</f>
        <v>CRUK0097_SU_T1-R1B</v>
      </c>
      <c r="T581" s="17" t="str">
        <f aca="false">IFERROR(IF(RIGHT(X581,1)="1",INDEX(LOHHLA!C:C,MATCH(S581,LOHHLA!B:B,0)),INDEX(LOHHLA!D:D,MATCH(S581,LOHHLA!B:B,0))),"HOM")</f>
        <v>HOM</v>
      </c>
      <c r="U581" s="17" t="str">
        <f aca="false">IF(T581="HOM","HOM",UPPER(MID(T581,5,1))&amp;"*"&amp;MID(T581,7,2)&amp;":"&amp;MID(T581,10,2))</f>
        <v>HOM</v>
      </c>
      <c r="V581" s="17" t="s">
        <v>48</v>
      </c>
      <c r="W581" s="17" t="n">
        <f aca="false">U581=V581</f>
        <v>1</v>
      </c>
      <c r="X581" s="16" t="s">
        <v>51</v>
      </c>
      <c r="Y581" s="11" t="s">
        <v>77</v>
      </c>
      <c r="Z581" s="11" t="n">
        <v>2212</v>
      </c>
      <c r="AA581" s="11" t="n">
        <v>2039</v>
      </c>
      <c r="AB581" s="11" t="n">
        <v>173</v>
      </c>
      <c r="AC581" s="11" t="n">
        <v>0</v>
      </c>
      <c r="AD581" s="11" t="n">
        <v>3536</v>
      </c>
      <c r="AE581" s="11" t="n">
        <v>3251</v>
      </c>
      <c r="AF581" s="11" t="n">
        <v>285</v>
      </c>
      <c r="AG581" s="11" t="n">
        <v>0</v>
      </c>
      <c r="AH581" s="11" t="n">
        <v>0</v>
      </c>
      <c r="AI581" s="11" t="n">
        <v>0</v>
      </c>
      <c r="AJ581" s="11" t="n">
        <v>0</v>
      </c>
      <c r="AK581" s="11" t="n">
        <v>0</v>
      </c>
      <c r="AL581" s="15" t="n">
        <v>0.96</v>
      </c>
      <c r="AM581" s="11" t="n">
        <v>0</v>
      </c>
      <c r="AN581" s="11" t="n">
        <v>0</v>
      </c>
      <c r="AO581" s="11" t="n">
        <v>0</v>
      </c>
      <c r="AP581" s="11" t="n">
        <v>0</v>
      </c>
      <c r="AQ581" s="11" t="n">
        <v>0</v>
      </c>
    </row>
    <row r="582" customFormat="false" ht="16" hidden="false" customHeight="false" outlineLevel="0" collapsed="false">
      <c r="A582" s="11" t="s">
        <v>269</v>
      </c>
      <c r="B582" s="11"/>
      <c r="C582" s="11" t="n">
        <f aca="false">AL582&lt;0.5</f>
        <v>0</v>
      </c>
      <c r="D582" s="12" t="n">
        <f aca="false">COUNTIFS(S:S,S582,C:C,1)&gt;0</f>
        <v>0</v>
      </c>
      <c r="E582" s="12" t="str">
        <f aca="false">IFERROR(INDEX(LOHHLA!H:H,MATCH($S582,LOHHLA!$B:$B,0)),"na")</f>
        <v>na</v>
      </c>
      <c r="F582" s="12" t="n">
        <f aca="false">AND(D582&lt;&gt;E582,E582&lt;&gt;"na")</f>
        <v>0</v>
      </c>
      <c r="G582" s="12"/>
      <c r="H582" s="12"/>
      <c r="I582" s="13" t="str">
        <f aca="false">IFERROR(INDEX(LOHHLA!E:E,MATCH($S582,LOHHLA!$B:$B,0)),"na")</f>
        <v>na</v>
      </c>
      <c r="J582" s="13" t="str">
        <f aca="false">IFERROR(INDEX(LOHHLA!F:F,MATCH($S582,LOHHLA!$B:$B,0)),"na")</f>
        <v>na</v>
      </c>
      <c r="K582" s="14" t="n">
        <f aca="false">INDEX(HMFPurity!B:B,MATCH(A582,HMFPurity!A:A,0))</f>
        <v>0.48</v>
      </c>
      <c r="L582" s="15" t="n">
        <f aca="false">INDEX(HMFPurity!F:F,MATCH(A582,HMFPurity!A:A,0))</f>
        <v>1.6238</v>
      </c>
      <c r="M582" s="15" t="str">
        <f aca="false">IFERROR(INDEX(LOHHLA!I:I,MATCH($S582,LOHHLA!$B:$B,0)),"na")</f>
        <v>na</v>
      </c>
      <c r="N582" s="14" t="str">
        <f aca="false">IFERROR(INDEX(LOHHLA!J:J,MATCH($S582,LOHHLA!$B:$B,0)),"na")</f>
        <v>na</v>
      </c>
      <c r="O582" s="16" t="n">
        <f aca="false">COUNTIFS(A:A,A582,W:W,0)</f>
        <v>0</v>
      </c>
      <c r="P582" s="16" t="str">
        <f aca="false">INDEX(LilacQC!D:D,MATCH(A582,LilacQC!C:C,0))</f>
        <v>PASS</v>
      </c>
      <c r="Q582" s="16"/>
      <c r="R582" s="16"/>
      <c r="S582" s="17" t="str">
        <f aca="false">A582&amp;MID(X582,1,1)</f>
        <v>CRUK0097_SU_T1-R1C</v>
      </c>
      <c r="T582" s="17" t="str">
        <f aca="false">IFERROR(IF(RIGHT(X582,1)="1",INDEX(LOHHLA!C:C,MATCH(S582,LOHHLA!B:B,0)),INDEX(LOHHLA!D:D,MATCH(S582,LOHHLA!B:B,0))),"HOM")</f>
        <v>HOM</v>
      </c>
      <c r="U582" s="17" t="str">
        <f aca="false">IF(T582="HOM","HOM",UPPER(MID(T582,5,1))&amp;"*"&amp;MID(T582,7,2)&amp;":"&amp;MID(T582,10,2))</f>
        <v>HOM</v>
      </c>
      <c r="V582" s="17" t="s">
        <v>48</v>
      </c>
      <c r="W582" s="17" t="n">
        <f aca="false">U582=V582</f>
        <v>1</v>
      </c>
      <c r="X582" s="16" t="s">
        <v>52</v>
      </c>
      <c r="Y582" s="11" t="s">
        <v>78</v>
      </c>
      <c r="Z582" s="11" t="n">
        <v>1958</v>
      </c>
      <c r="AA582" s="11" t="n">
        <v>1864</v>
      </c>
      <c r="AB582" s="11" t="n">
        <v>94</v>
      </c>
      <c r="AC582" s="11" t="n">
        <v>0</v>
      </c>
      <c r="AD582" s="11" t="n">
        <v>3131</v>
      </c>
      <c r="AE582" s="11" t="n">
        <v>2980</v>
      </c>
      <c r="AF582" s="11" t="n">
        <v>151</v>
      </c>
      <c r="AG582" s="11" t="n">
        <v>0</v>
      </c>
      <c r="AH582" s="11" t="n">
        <v>0</v>
      </c>
      <c r="AI582" s="11" t="n">
        <v>0</v>
      </c>
      <c r="AJ582" s="11" t="n">
        <v>0</v>
      </c>
      <c r="AK582" s="11" t="n">
        <v>0</v>
      </c>
      <c r="AL582" s="15" t="n">
        <v>1.23</v>
      </c>
      <c r="AM582" s="11" t="n">
        <v>0</v>
      </c>
      <c r="AN582" s="11" t="n">
        <v>0</v>
      </c>
      <c r="AO582" s="11" t="n">
        <v>0</v>
      </c>
      <c r="AP582" s="11" t="n">
        <v>0</v>
      </c>
      <c r="AQ582" s="11" t="n">
        <v>0</v>
      </c>
    </row>
    <row r="583" customFormat="false" ht="16" hidden="false" customHeight="false" outlineLevel="0" collapsed="false">
      <c r="A583" s="11" t="s">
        <v>269</v>
      </c>
      <c r="B583" s="11"/>
      <c r="C583" s="11" t="n">
        <f aca="false">AL583&lt;0.5</f>
        <v>0</v>
      </c>
      <c r="D583" s="12" t="n">
        <f aca="false">COUNTIFS(S:S,S583,C:C,1)&gt;0</f>
        <v>0</v>
      </c>
      <c r="E583" s="12" t="str">
        <f aca="false">IFERROR(INDEX(LOHHLA!H:H,MATCH($S583,LOHHLA!$B:$B,0)),"na")</f>
        <v>na</v>
      </c>
      <c r="F583" s="12" t="n">
        <f aca="false">AND(D583&lt;&gt;E583,E583&lt;&gt;"na")</f>
        <v>0</v>
      </c>
      <c r="G583" s="12"/>
      <c r="H583" s="12"/>
      <c r="I583" s="13" t="str">
        <f aca="false">IFERROR(INDEX(LOHHLA!E:E,MATCH($S583,LOHHLA!$B:$B,0)),"na")</f>
        <v>na</v>
      </c>
      <c r="J583" s="13" t="str">
        <f aca="false">IFERROR(INDEX(LOHHLA!F:F,MATCH($S583,LOHHLA!$B:$B,0)),"na")</f>
        <v>na</v>
      </c>
      <c r="K583" s="14" t="n">
        <f aca="false">INDEX(HMFPurity!B:B,MATCH(A583,HMFPurity!A:A,0))</f>
        <v>0.48</v>
      </c>
      <c r="L583" s="15" t="n">
        <f aca="false">INDEX(HMFPurity!F:F,MATCH(A583,HMFPurity!A:A,0))</f>
        <v>1.6238</v>
      </c>
      <c r="M583" s="15" t="str">
        <f aca="false">IFERROR(INDEX(LOHHLA!I:I,MATCH($S583,LOHHLA!$B:$B,0)),"na")</f>
        <v>na</v>
      </c>
      <c r="N583" s="14" t="str">
        <f aca="false">IFERROR(INDEX(LOHHLA!J:J,MATCH($S583,LOHHLA!$B:$B,0)),"na")</f>
        <v>na</v>
      </c>
      <c r="O583" s="16" t="n">
        <f aca="false">COUNTIFS(A:A,A583,W:W,0)</f>
        <v>0</v>
      </c>
      <c r="P583" s="16" t="str">
        <f aca="false">INDEX(LilacQC!D:D,MATCH(A583,LilacQC!C:C,0))</f>
        <v>PASS</v>
      </c>
      <c r="Q583" s="16"/>
      <c r="R583" s="16"/>
      <c r="S583" s="17" t="str">
        <f aca="false">A583&amp;MID(X583,1,1)</f>
        <v>CRUK0097_SU_T1-R1C</v>
      </c>
      <c r="T583" s="17" t="str">
        <f aca="false">IFERROR(IF(RIGHT(X583,1)="1",INDEX(LOHHLA!C:C,MATCH(S583,LOHHLA!B:B,0)),INDEX(LOHHLA!D:D,MATCH(S583,LOHHLA!B:B,0))),"HOM")</f>
        <v>HOM</v>
      </c>
      <c r="U583" s="17" t="str">
        <f aca="false">IF(T583="HOM","HOM",UPPER(MID(T583,5,1))&amp;"*"&amp;MID(T583,7,2)&amp;":"&amp;MID(T583,10,2))</f>
        <v>HOM</v>
      </c>
      <c r="V583" s="17" t="s">
        <v>48</v>
      </c>
      <c r="W583" s="17" t="n">
        <f aca="false">U583=V583</f>
        <v>1</v>
      </c>
      <c r="X583" s="16" t="s">
        <v>54</v>
      </c>
      <c r="Y583" s="11" t="s">
        <v>78</v>
      </c>
      <c r="Z583" s="11" t="n">
        <v>1958</v>
      </c>
      <c r="AA583" s="11" t="n">
        <v>1864</v>
      </c>
      <c r="AB583" s="11" t="n">
        <v>94</v>
      </c>
      <c r="AC583" s="11" t="n">
        <v>0</v>
      </c>
      <c r="AD583" s="11" t="n">
        <v>3131</v>
      </c>
      <c r="AE583" s="11" t="n">
        <v>2980</v>
      </c>
      <c r="AF583" s="11" t="n">
        <v>151</v>
      </c>
      <c r="AG583" s="11" t="n">
        <v>0</v>
      </c>
      <c r="AH583" s="11" t="n">
        <v>0</v>
      </c>
      <c r="AI583" s="11" t="n">
        <v>0</v>
      </c>
      <c r="AJ583" s="11" t="n">
        <v>0</v>
      </c>
      <c r="AK583" s="11" t="n">
        <v>0</v>
      </c>
      <c r="AL583" s="15" t="n">
        <v>0.96</v>
      </c>
      <c r="AM583" s="11" t="n">
        <v>0</v>
      </c>
      <c r="AN583" s="11" t="n">
        <v>0</v>
      </c>
      <c r="AO583" s="11" t="n">
        <v>0</v>
      </c>
      <c r="AP583" s="11" t="n">
        <v>0</v>
      </c>
      <c r="AQ583" s="11" t="n">
        <v>0</v>
      </c>
    </row>
    <row r="584" customFormat="false" ht="16" hidden="false" customHeight="false" outlineLevel="0" collapsed="false">
      <c r="A584" s="11" t="s">
        <v>270</v>
      </c>
      <c r="B584" s="11"/>
      <c r="C584" s="11" t="n">
        <f aca="false">AL584&lt;0.5</f>
        <v>0</v>
      </c>
      <c r="D584" s="12" t="n">
        <f aca="false">COUNTIFS(S:S,S584,C:C,1)&gt;0</f>
        <v>0</v>
      </c>
      <c r="E584" s="12" t="n">
        <f aca="false">IFERROR(INDEX(LOHHLA!H:H,MATCH($S584,LOHHLA!$B:$B,0)),"na")</f>
        <v>1</v>
      </c>
      <c r="F584" s="12" t="n">
        <f aca="false">AND(D584&lt;&gt;E584,E584&lt;&gt;"na")</f>
        <v>1</v>
      </c>
      <c r="G584" s="12" t="s">
        <v>68</v>
      </c>
      <c r="H584" s="12" t="s">
        <v>271</v>
      </c>
      <c r="I584" s="13" t="str">
        <f aca="false">IFERROR(INDEX(LOHHLA!E:E,MATCH($S584,LOHHLA!$B:$B,0)),"na")</f>
        <v>          (0.36)</v>
      </c>
      <c r="J584" s="13" t="str">
        <f aca="false">IFERROR(INDEX(LOHHLA!F:F,MATCH($S584,LOHHLA!$B:$B,0)),"na")</f>
        <v>            3.96</v>
      </c>
      <c r="K584" s="14" t="n">
        <f aca="false">INDEX(HMFPurity!B:B,MATCH(A584,HMFPurity!A:A,0))</f>
        <v>0.27</v>
      </c>
      <c r="L584" s="15" t="n">
        <f aca="false">INDEX(HMFPurity!F:F,MATCH(A584,HMFPurity!A:A,0))</f>
        <v>4.3095</v>
      </c>
      <c r="M584" s="15" t="n">
        <f aca="false">IFERROR(INDEX(LOHHLA!I:I,MATCH($S584,LOHHLA!$B:$B,0)),"na")</f>
        <v>3.715662225</v>
      </c>
      <c r="N584" s="14" t="n">
        <f aca="false">IFERROR(INDEX(LOHHLA!J:J,MATCH($S584,LOHHLA!$B:$B,0)),"na")</f>
        <v>0.15</v>
      </c>
      <c r="O584" s="16" t="n">
        <f aca="false">COUNTIFS(A:A,A584,W:W,0)</f>
        <v>0</v>
      </c>
      <c r="P584" s="16" t="str">
        <f aca="false">INDEX(LilacQC!D:D,MATCH(A584,LilacQC!C:C,0))</f>
        <v>PASS</v>
      </c>
      <c r="Q584" s="16"/>
      <c r="R584" s="16"/>
      <c r="S584" s="17" t="str">
        <f aca="false">A584&amp;MID(X584,1,1)</f>
        <v>CRUK0098_SU_T1-R1A</v>
      </c>
      <c r="T584" s="17" t="str">
        <f aca="false">IFERROR(IF(RIGHT(X584,1)="1",INDEX(LOHHLA!C:C,MATCH(S584,LOHHLA!B:B,0)),INDEX(LOHHLA!D:D,MATCH(S584,LOHHLA!B:B,0))),"HOM")</f>
        <v>hla_a_02_01_01_01</v>
      </c>
      <c r="U584" s="17" t="str">
        <f aca="false">IF(T584="HOM","HOM",UPPER(MID(T584,5,1))&amp;"*"&amp;MID(T584,7,2)&amp;":"&amp;MID(T584,10,2))</f>
        <v>A*02:01</v>
      </c>
      <c r="V584" s="17" t="s">
        <v>56</v>
      </c>
      <c r="W584" s="17" t="n">
        <f aca="false">U584=V584</f>
        <v>1</v>
      </c>
      <c r="X584" s="16" t="s">
        <v>45</v>
      </c>
      <c r="Y584" s="11" t="s">
        <v>56</v>
      </c>
      <c r="Z584" s="11" t="n">
        <v>2899</v>
      </c>
      <c r="AA584" s="11" t="n">
        <v>1453</v>
      </c>
      <c r="AB584" s="11" t="n">
        <v>1446</v>
      </c>
      <c r="AC584" s="11" t="n">
        <v>0</v>
      </c>
      <c r="AD584" s="11" t="n">
        <v>1737</v>
      </c>
      <c r="AE584" s="11" t="n">
        <v>788</v>
      </c>
      <c r="AF584" s="11" t="n">
        <v>949</v>
      </c>
      <c r="AG584" s="11" t="n">
        <v>0</v>
      </c>
      <c r="AH584" s="11" t="n">
        <v>0</v>
      </c>
      <c r="AI584" s="11" t="n">
        <v>0</v>
      </c>
      <c r="AJ584" s="11" t="n">
        <v>0</v>
      </c>
      <c r="AK584" s="11" t="n">
        <v>0</v>
      </c>
      <c r="AL584" s="15" t="n">
        <v>0.75</v>
      </c>
      <c r="AM584" s="11" t="n">
        <v>0</v>
      </c>
      <c r="AN584" s="11" t="n">
        <v>0</v>
      </c>
      <c r="AO584" s="11" t="n">
        <v>0</v>
      </c>
      <c r="AP584" s="11" t="n">
        <v>0</v>
      </c>
      <c r="AQ584" s="11" t="n">
        <v>0</v>
      </c>
    </row>
    <row r="585" customFormat="false" ht="16" hidden="false" customHeight="false" outlineLevel="0" collapsed="false">
      <c r="A585" s="11" t="s">
        <v>270</v>
      </c>
      <c r="B585" s="11"/>
      <c r="C585" s="11" t="n">
        <f aca="false">AL585&lt;0.5</f>
        <v>0</v>
      </c>
      <c r="D585" s="12" t="n">
        <f aca="false">COUNTIFS(S:S,S585,C:C,1)&gt;0</f>
        <v>0</v>
      </c>
      <c r="E585" s="12" t="n">
        <f aca="false">IFERROR(INDEX(LOHHLA!H:H,MATCH($S585,LOHHLA!$B:$B,0)),"na")</f>
        <v>1</v>
      </c>
      <c r="F585" s="12" t="n">
        <f aca="false">AND(D585&lt;&gt;E585,E585&lt;&gt;"na")</f>
        <v>1</v>
      </c>
      <c r="G585" s="12" t="s">
        <v>68</v>
      </c>
      <c r="H585" s="12" t="s">
        <v>271</v>
      </c>
      <c r="I585" s="13" t="str">
        <f aca="false">IFERROR(INDEX(LOHHLA!E:E,MATCH($S585,LOHHLA!$B:$B,0)),"na")</f>
        <v>          (0.36)</v>
      </c>
      <c r="J585" s="13" t="str">
        <f aca="false">IFERROR(INDEX(LOHHLA!F:F,MATCH($S585,LOHHLA!$B:$B,0)),"na")</f>
        <v>            3.96</v>
      </c>
      <c r="K585" s="14" t="n">
        <f aca="false">INDEX(HMFPurity!B:B,MATCH(A585,HMFPurity!A:A,0))</f>
        <v>0.27</v>
      </c>
      <c r="L585" s="15" t="n">
        <f aca="false">INDEX(HMFPurity!F:F,MATCH(A585,HMFPurity!A:A,0))</f>
        <v>4.3095</v>
      </c>
      <c r="M585" s="15" t="n">
        <f aca="false">IFERROR(INDEX(LOHHLA!I:I,MATCH($S585,LOHHLA!$B:$B,0)),"na")</f>
        <v>3.715662225</v>
      </c>
      <c r="N585" s="14" t="n">
        <f aca="false">IFERROR(INDEX(LOHHLA!J:J,MATCH($S585,LOHHLA!$B:$B,0)),"na")</f>
        <v>0.15</v>
      </c>
      <c r="O585" s="16" t="n">
        <f aca="false">COUNTIFS(A:A,A585,W:W,0)</f>
        <v>0</v>
      </c>
      <c r="P585" s="16" t="str">
        <f aca="false">INDEX(LilacQC!D:D,MATCH(A585,LilacQC!C:C,0))</f>
        <v>PASS</v>
      </c>
      <c r="Q585" s="16"/>
      <c r="R585" s="16"/>
      <c r="S585" s="17" t="str">
        <f aca="false">A585&amp;MID(X585,1,1)</f>
        <v>CRUK0098_SU_T1-R1A</v>
      </c>
      <c r="T585" s="17" t="str">
        <f aca="false">IFERROR(IF(RIGHT(X585,1)="1",INDEX(LOHHLA!C:C,MATCH(S585,LOHHLA!B:B,0)),INDEX(LOHHLA!D:D,MATCH(S585,LOHHLA!B:B,0))),"HOM")</f>
        <v>hla_a_24_02_01_01</v>
      </c>
      <c r="U585" s="17" t="str">
        <f aca="false">IF(T585="HOM","HOM",UPPER(MID(T585,5,1))&amp;"*"&amp;MID(T585,7,2)&amp;":"&amp;MID(T585,10,2))</f>
        <v>A*24:02</v>
      </c>
      <c r="V585" s="17" t="s">
        <v>125</v>
      </c>
      <c r="W585" s="17" t="n">
        <f aca="false">U585=V585</f>
        <v>1</v>
      </c>
      <c r="X585" s="16" t="s">
        <v>47</v>
      </c>
      <c r="Y585" s="11" t="s">
        <v>125</v>
      </c>
      <c r="Z585" s="11" t="n">
        <v>3586</v>
      </c>
      <c r="AA585" s="11" t="n">
        <v>1952</v>
      </c>
      <c r="AB585" s="11" t="n">
        <v>1634</v>
      </c>
      <c r="AC585" s="11" t="n">
        <v>0</v>
      </c>
      <c r="AD585" s="11" t="n">
        <v>2535</v>
      </c>
      <c r="AE585" s="11" t="n">
        <v>1453</v>
      </c>
      <c r="AF585" s="11" t="n">
        <v>1082</v>
      </c>
      <c r="AG585" s="11" t="n">
        <v>0</v>
      </c>
      <c r="AH585" s="11" t="n">
        <v>0</v>
      </c>
      <c r="AI585" s="11" t="n">
        <v>0</v>
      </c>
      <c r="AJ585" s="11" t="n">
        <v>0</v>
      </c>
      <c r="AK585" s="11" t="n">
        <v>0</v>
      </c>
      <c r="AL585" s="15" t="n">
        <v>2.55</v>
      </c>
      <c r="AM585" s="11" t="n">
        <v>0</v>
      </c>
      <c r="AN585" s="11" t="n">
        <v>0</v>
      </c>
      <c r="AO585" s="11" t="n">
        <v>0</v>
      </c>
      <c r="AP585" s="11" t="n">
        <v>0</v>
      </c>
      <c r="AQ585" s="11" t="n">
        <v>0</v>
      </c>
    </row>
    <row r="586" customFormat="false" ht="16" hidden="false" customHeight="false" outlineLevel="0" collapsed="false">
      <c r="A586" s="11" t="s">
        <v>270</v>
      </c>
      <c r="B586" s="11"/>
      <c r="C586" s="11" t="n">
        <f aca="false">AL586&lt;0.5</f>
        <v>0</v>
      </c>
      <c r="D586" s="12" t="n">
        <f aca="false">COUNTIFS(S:S,S586,C:C,1)&gt;0</f>
        <v>0</v>
      </c>
      <c r="E586" s="12" t="n">
        <f aca="false">IFERROR(INDEX(LOHHLA!H:H,MATCH($S586,LOHHLA!$B:$B,0)),"na")</f>
        <v>0</v>
      </c>
      <c r="F586" s="12" t="n">
        <f aca="false">AND(D586&lt;&gt;E586,E586&lt;&gt;"na")</f>
        <v>0</v>
      </c>
      <c r="G586" s="12"/>
      <c r="H586" s="12"/>
      <c r="I586" s="13" t="str">
        <f aca="false">IFERROR(INDEX(LOHHLA!E:E,MATCH($S586,LOHHLA!$B:$B,0)),"na")</f>
        <v>          (0.07)</v>
      </c>
      <c r="J586" s="13" t="str">
        <f aca="false">IFERROR(INDEX(LOHHLA!F:F,MATCH($S586,LOHHLA!$B:$B,0)),"na")</f>
        <v>            3.39</v>
      </c>
      <c r="K586" s="14" t="n">
        <f aca="false">INDEX(HMFPurity!B:B,MATCH(A586,HMFPurity!A:A,0))</f>
        <v>0.27</v>
      </c>
      <c r="L586" s="15" t="n">
        <f aca="false">INDEX(HMFPurity!F:F,MATCH(A586,HMFPurity!A:A,0))</f>
        <v>4.3095</v>
      </c>
      <c r="M586" s="15" t="n">
        <f aca="false">IFERROR(INDEX(LOHHLA!I:I,MATCH($S586,LOHHLA!$B:$B,0)),"na")</f>
        <v>3.715662225</v>
      </c>
      <c r="N586" s="14" t="n">
        <f aca="false">IFERROR(INDEX(LOHHLA!J:J,MATCH($S586,LOHHLA!$B:$B,0)),"na")</f>
        <v>0.15</v>
      </c>
      <c r="O586" s="16" t="n">
        <f aca="false">COUNTIFS(A:A,A586,W:W,0)</f>
        <v>0</v>
      </c>
      <c r="P586" s="16" t="str">
        <f aca="false">INDEX(LilacQC!D:D,MATCH(A586,LilacQC!C:C,0))</f>
        <v>PASS</v>
      </c>
      <c r="Q586" s="16"/>
      <c r="R586" s="16"/>
      <c r="S586" s="17" t="str">
        <f aca="false">A586&amp;MID(X586,1,1)</f>
        <v>CRUK0098_SU_T1-R1B</v>
      </c>
      <c r="T586" s="17" t="str">
        <f aca="false">IFERROR(IF(RIGHT(X586,1)="1",INDEX(LOHHLA!C:C,MATCH(S586,LOHHLA!B:B,0)),INDEX(LOHHLA!D:D,MATCH(S586,LOHHLA!B:B,0))),"HOM")</f>
        <v>hla_b_35_01_01_01</v>
      </c>
      <c r="U586" s="17" t="str">
        <f aca="false">IF(T586="HOM","HOM",UPPER(MID(T586,5,1))&amp;"*"&amp;MID(T586,7,2)&amp;":"&amp;MID(T586,10,2))</f>
        <v>B*35:01</v>
      </c>
      <c r="V586" s="17" t="s">
        <v>64</v>
      </c>
      <c r="W586" s="17" t="n">
        <f aca="false">U586=V586</f>
        <v>1</v>
      </c>
      <c r="X586" s="16" t="s">
        <v>49</v>
      </c>
      <c r="Y586" s="11" t="s">
        <v>64</v>
      </c>
      <c r="Z586" s="11" t="n">
        <v>3176</v>
      </c>
      <c r="AA586" s="11" t="n">
        <v>703</v>
      </c>
      <c r="AB586" s="11" t="n">
        <v>2473</v>
      </c>
      <c r="AC586" s="11" t="n">
        <v>0</v>
      </c>
      <c r="AD586" s="11" t="n">
        <v>1923</v>
      </c>
      <c r="AE586" s="11" t="n">
        <v>403</v>
      </c>
      <c r="AF586" s="11" t="n">
        <v>1520</v>
      </c>
      <c r="AG586" s="11" t="n">
        <v>0</v>
      </c>
      <c r="AH586" s="11" t="n">
        <v>0</v>
      </c>
      <c r="AI586" s="11" t="n">
        <v>0</v>
      </c>
      <c r="AJ586" s="11" t="n">
        <v>0</v>
      </c>
      <c r="AK586" s="11" t="n">
        <v>0</v>
      </c>
      <c r="AL586" s="15" t="n">
        <v>0.75</v>
      </c>
      <c r="AM586" s="11" t="n">
        <v>0</v>
      </c>
      <c r="AN586" s="11" t="n">
        <v>0</v>
      </c>
      <c r="AO586" s="11" t="n">
        <v>0</v>
      </c>
      <c r="AP586" s="11" t="n">
        <v>0</v>
      </c>
      <c r="AQ586" s="11" t="n">
        <v>0</v>
      </c>
    </row>
    <row r="587" customFormat="false" ht="16" hidden="false" customHeight="false" outlineLevel="0" collapsed="false">
      <c r="A587" s="11" t="s">
        <v>270</v>
      </c>
      <c r="B587" s="11"/>
      <c r="C587" s="11" t="n">
        <f aca="false">AL587&lt;0.5</f>
        <v>0</v>
      </c>
      <c r="D587" s="12" t="n">
        <f aca="false">COUNTIFS(S:S,S587,C:C,1)&gt;0</f>
        <v>0</v>
      </c>
      <c r="E587" s="12" t="n">
        <f aca="false">IFERROR(INDEX(LOHHLA!H:H,MATCH($S587,LOHHLA!$B:$B,0)),"na")</f>
        <v>0</v>
      </c>
      <c r="F587" s="12" t="n">
        <f aca="false">AND(D587&lt;&gt;E587,E587&lt;&gt;"na")</f>
        <v>0</v>
      </c>
      <c r="G587" s="12"/>
      <c r="H587" s="12"/>
      <c r="I587" s="13" t="str">
        <f aca="false">IFERROR(INDEX(LOHHLA!E:E,MATCH($S587,LOHHLA!$B:$B,0)),"na")</f>
        <v>          (0.07)</v>
      </c>
      <c r="J587" s="13" t="str">
        <f aca="false">IFERROR(INDEX(LOHHLA!F:F,MATCH($S587,LOHHLA!$B:$B,0)),"na")</f>
        <v>            3.39</v>
      </c>
      <c r="K587" s="14" t="n">
        <f aca="false">INDEX(HMFPurity!B:B,MATCH(A587,HMFPurity!A:A,0))</f>
        <v>0.27</v>
      </c>
      <c r="L587" s="15" t="n">
        <f aca="false">INDEX(HMFPurity!F:F,MATCH(A587,HMFPurity!A:A,0))</f>
        <v>4.3095</v>
      </c>
      <c r="M587" s="15" t="n">
        <f aca="false">IFERROR(INDEX(LOHHLA!I:I,MATCH($S587,LOHHLA!$B:$B,0)),"na")</f>
        <v>3.715662225</v>
      </c>
      <c r="N587" s="14" t="n">
        <f aca="false">IFERROR(INDEX(LOHHLA!J:J,MATCH($S587,LOHHLA!$B:$B,0)),"na")</f>
        <v>0.15</v>
      </c>
      <c r="O587" s="16" t="n">
        <f aca="false">COUNTIFS(A:A,A587,W:W,0)</f>
        <v>0</v>
      </c>
      <c r="P587" s="16" t="str">
        <f aca="false">INDEX(LilacQC!D:D,MATCH(A587,LilacQC!C:C,0))</f>
        <v>PASS</v>
      </c>
      <c r="Q587" s="16"/>
      <c r="R587" s="16"/>
      <c r="S587" s="17" t="str">
        <f aca="false">A587&amp;MID(X587,1,1)</f>
        <v>CRUK0098_SU_T1-R1B</v>
      </c>
      <c r="T587" s="17" t="str">
        <f aca="false">IFERROR(IF(RIGHT(X587,1)="1",INDEX(LOHHLA!C:C,MATCH(S587,LOHHLA!B:B,0)),INDEX(LOHHLA!D:D,MATCH(S587,LOHHLA!B:B,0))),"HOM")</f>
        <v>hla_b_51_01_01</v>
      </c>
      <c r="U587" s="17" t="str">
        <f aca="false">IF(T587="HOM","HOM",UPPER(MID(T587,5,1))&amp;"*"&amp;MID(T587,7,2)&amp;":"&amp;MID(T587,10,2))</f>
        <v>B*51:01</v>
      </c>
      <c r="V587" s="17" t="s">
        <v>118</v>
      </c>
      <c r="W587" s="17" t="n">
        <f aca="false">U587=V587</f>
        <v>1</v>
      </c>
      <c r="X587" s="16" t="s">
        <v>51</v>
      </c>
      <c r="Y587" s="11" t="s">
        <v>118</v>
      </c>
      <c r="Z587" s="11" t="n">
        <v>3061</v>
      </c>
      <c r="AA587" s="11" t="n">
        <v>623</v>
      </c>
      <c r="AB587" s="11" t="n">
        <v>2438</v>
      </c>
      <c r="AC587" s="11" t="n">
        <v>0</v>
      </c>
      <c r="AD587" s="11" t="n">
        <v>1989</v>
      </c>
      <c r="AE587" s="11" t="n">
        <v>479</v>
      </c>
      <c r="AF587" s="11" t="n">
        <v>1510</v>
      </c>
      <c r="AG587" s="11" t="n">
        <v>0</v>
      </c>
      <c r="AH587" s="11" t="n">
        <v>0</v>
      </c>
      <c r="AI587" s="11" t="n">
        <v>0</v>
      </c>
      <c r="AJ587" s="11" t="n">
        <v>0</v>
      </c>
      <c r="AK587" s="11" t="n">
        <v>0</v>
      </c>
      <c r="AL587" s="15" t="n">
        <v>2.55</v>
      </c>
      <c r="AM587" s="11" t="n">
        <v>0</v>
      </c>
      <c r="AN587" s="11" t="n">
        <v>0</v>
      </c>
      <c r="AO587" s="11" t="n">
        <v>0</v>
      </c>
      <c r="AP587" s="11" t="n">
        <v>0</v>
      </c>
      <c r="AQ587" s="11" t="n">
        <v>0</v>
      </c>
    </row>
    <row r="588" customFormat="false" ht="16" hidden="false" customHeight="false" outlineLevel="0" collapsed="false">
      <c r="A588" s="11" t="s">
        <v>270</v>
      </c>
      <c r="B588" s="11"/>
      <c r="C588" s="11" t="n">
        <f aca="false">AL588&lt;0.5</f>
        <v>0</v>
      </c>
      <c r="D588" s="12" t="n">
        <f aca="false">COUNTIFS(S:S,S588,C:C,1)&gt;0</f>
        <v>0</v>
      </c>
      <c r="E588" s="12" t="n">
        <f aca="false">IFERROR(INDEX(LOHHLA!H:H,MATCH($S588,LOHHLA!$B:$B,0)),"na")</f>
        <v>1</v>
      </c>
      <c r="F588" s="12" t="n">
        <f aca="false">AND(D588&lt;&gt;E588,E588&lt;&gt;"na")</f>
        <v>1</v>
      </c>
      <c r="G588" s="12" t="s">
        <v>68</v>
      </c>
      <c r="H588" s="12" t="s">
        <v>271</v>
      </c>
      <c r="I588" s="13" t="str">
        <f aca="false">IFERROR(INDEX(LOHHLA!E:E,MATCH($S588,LOHHLA!$B:$B,0)),"na")</f>
        <v>          (0.12)</v>
      </c>
      <c r="J588" s="13" t="str">
        <f aca="false">IFERROR(INDEX(LOHHLA!F:F,MATCH($S588,LOHHLA!$B:$B,0)),"na")</f>
        <v>            2.42</v>
      </c>
      <c r="K588" s="14" t="n">
        <f aca="false">INDEX(HMFPurity!B:B,MATCH(A588,HMFPurity!A:A,0))</f>
        <v>0.27</v>
      </c>
      <c r="L588" s="15" t="n">
        <f aca="false">INDEX(HMFPurity!F:F,MATCH(A588,HMFPurity!A:A,0))</f>
        <v>4.3095</v>
      </c>
      <c r="M588" s="15" t="n">
        <f aca="false">IFERROR(INDEX(LOHHLA!I:I,MATCH($S588,LOHHLA!$B:$B,0)),"na")</f>
        <v>3.715662225</v>
      </c>
      <c r="N588" s="14" t="n">
        <f aca="false">IFERROR(INDEX(LOHHLA!J:J,MATCH($S588,LOHHLA!$B:$B,0)),"na")</f>
        <v>0.15</v>
      </c>
      <c r="O588" s="16" t="n">
        <f aca="false">COUNTIFS(A:A,A588,W:W,0)</f>
        <v>0</v>
      </c>
      <c r="P588" s="16" t="str">
        <f aca="false">INDEX(LilacQC!D:D,MATCH(A588,LilacQC!C:C,0))</f>
        <v>PASS</v>
      </c>
      <c r="Q588" s="16"/>
      <c r="R588" s="16"/>
      <c r="S588" s="17" t="str">
        <f aca="false">A588&amp;MID(X588,1,1)</f>
        <v>CRUK0098_SU_T1-R1C</v>
      </c>
      <c r="T588" s="17" t="str">
        <f aca="false">IFERROR(IF(RIGHT(X588,1)="1",INDEX(LOHHLA!C:C,MATCH(S588,LOHHLA!B:B,0)),INDEX(LOHHLA!D:D,MATCH(S588,LOHHLA!B:B,0))),"HOM")</f>
        <v>hla_c_04_01_01_01</v>
      </c>
      <c r="U588" s="17" t="str">
        <f aca="false">IF(T588="HOM","HOM",UPPER(MID(T588,5,1))&amp;"*"&amp;MID(T588,7,2)&amp;":"&amp;MID(T588,10,2))</f>
        <v>C*04:01</v>
      </c>
      <c r="V588" s="17" t="s">
        <v>65</v>
      </c>
      <c r="W588" s="17" t="n">
        <f aca="false">U588=V588</f>
        <v>1</v>
      </c>
      <c r="X588" s="16" t="s">
        <v>52</v>
      </c>
      <c r="Y588" s="11" t="s">
        <v>65</v>
      </c>
      <c r="Z588" s="11" t="n">
        <v>2873</v>
      </c>
      <c r="AA588" s="11" t="n">
        <v>1095</v>
      </c>
      <c r="AB588" s="11" t="n">
        <v>1778</v>
      </c>
      <c r="AC588" s="11" t="n">
        <v>0</v>
      </c>
      <c r="AD588" s="11" t="n">
        <v>1687</v>
      </c>
      <c r="AE588" s="11" t="n">
        <v>553</v>
      </c>
      <c r="AF588" s="11" t="n">
        <v>1134</v>
      </c>
      <c r="AG588" s="11" t="n">
        <v>0</v>
      </c>
      <c r="AH588" s="11" t="n">
        <v>0</v>
      </c>
      <c r="AI588" s="11" t="n">
        <v>0</v>
      </c>
      <c r="AJ588" s="11" t="n">
        <v>0</v>
      </c>
      <c r="AK588" s="11" t="n">
        <v>0</v>
      </c>
      <c r="AL588" s="15" t="n">
        <v>0.75</v>
      </c>
      <c r="AM588" s="11" t="n">
        <v>0</v>
      </c>
      <c r="AN588" s="11" t="n">
        <v>0</v>
      </c>
      <c r="AO588" s="11" t="n">
        <v>0</v>
      </c>
      <c r="AP588" s="11" t="n">
        <v>0</v>
      </c>
      <c r="AQ588" s="11" t="n">
        <v>0</v>
      </c>
    </row>
    <row r="589" customFormat="false" ht="16" hidden="false" customHeight="false" outlineLevel="0" collapsed="false">
      <c r="A589" s="11" t="s">
        <v>270</v>
      </c>
      <c r="B589" s="11"/>
      <c r="C589" s="11" t="n">
        <f aca="false">AL589&lt;0.5</f>
        <v>0</v>
      </c>
      <c r="D589" s="12" t="n">
        <f aca="false">COUNTIFS(S:S,S589,C:C,1)&gt;0</f>
        <v>0</v>
      </c>
      <c r="E589" s="12" t="n">
        <f aca="false">IFERROR(INDEX(LOHHLA!H:H,MATCH($S589,LOHHLA!$B:$B,0)),"na")</f>
        <v>1</v>
      </c>
      <c r="F589" s="12" t="n">
        <f aca="false">AND(D589&lt;&gt;E589,E589&lt;&gt;"na")</f>
        <v>1</v>
      </c>
      <c r="G589" s="12" t="s">
        <v>68</v>
      </c>
      <c r="H589" s="12" t="s">
        <v>271</v>
      </c>
      <c r="I589" s="13" t="str">
        <f aca="false">IFERROR(INDEX(LOHHLA!E:E,MATCH($S589,LOHHLA!$B:$B,0)),"na")</f>
        <v>          (0.12)</v>
      </c>
      <c r="J589" s="13" t="str">
        <f aca="false">IFERROR(INDEX(LOHHLA!F:F,MATCH($S589,LOHHLA!$B:$B,0)),"na")</f>
        <v>            2.42</v>
      </c>
      <c r="K589" s="14" t="n">
        <f aca="false">INDEX(HMFPurity!B:B,MATCH(A589,HMFPurity!A:A,0))</f>
        <v>0.27</v>
      </c>
      <c r="L589" s="15" t="n">
        <f aca="false">INDEX(HMFPurity!F:F,MATCH(A589,HMFPurity!A:A,0))</f>
        <v>4.3095</v>
      </c>
      <c r="M589" s="15" t="n">
        <f aca="false">IFERROR(INDEX(LOHHLA!I:I,MATCH($S589,LOHHLA!$B:$B,0)),"na")</f>
        <v>3.715662225</v>
      </c>
      <c r="N589" s="14" t="n">
        <f aca="false">IFERROR(INDEX(LOHHLA!J:J,MATCH($S589,LOHHLA!$B:$B,0)),"na")</f>
        <v>0.15</v>
      </c>
      <c r="O589" s="16" t="n">
        <f aca="false">COUNTIFS(A:A,A589,W:W,0)</f>
        <v>0</v>
      </c>
      <c r="P589" s="16" t="str">
        <f aca="false">INDEX(LilacQC!D:D,MATCH(A589,LilacQC!C:C,0))</f>
        <v>PASS</v>
      </c>
      <c r="Q589" s="16"/>
      <c r="R589" s="16"/>
      <c r="S589" s="17" t="str">
        <f aca="false">A589&amp;MID(X589,1,1)</f>
        <v>CRUK0098_SU_T1-R1C</v>
      </c>
      <c r="T589" s="17" t="str">
        <f aca="false">IFERROR(IF(RIGHT(X589,1)="1",INDEX(LOHHLA!C:C,MATCH(S589,LOHHLA!B:B,0)),INDEX(LOHHLA!D:D,MATCH(S589,LOHHLA!B:B,0))),"HOM")</f>
        <v>hla_c_14_02_01</v>
      </c>
      <c r="U589" s="17" t="str">
        <f aca="false">IF(T589="HOM","HOM",UPPER(MID(T589,5,1))&amp;"*"&amp;MID(T589,7,2)&amp;":"&amp;MID(T589,10,2))</f>
        <v>C*14:02</v>
      </c>
      <c r="V589" s="17" t="s">
        <v>272</v>
      </c>
      <c r="W589" s="17" t="n">
        <f aca="false">U589=V589</f>
        <v>1</v>
      </c>
      <c r="X589" s="16" t="s">
        <v>54</v>
      </c>
      <c r="Y589" s="11" t="s">
        <v>272</v>
      </c>
      <c r="Z589" s="11" t="n">
        <v>2861</v>
      </c>
      <c r="AA589" s="11" t="n">
        <v>970</v>
      </c>
      <c r="AB589" s="11" t="n">
        <v>1891</v>
      </c>
      <c r="AC589" s="11" t="n">
        <v>0</v>
      </c>
      <c r="AD589" s="11" t="n">
        <v>1987</v>
      </c>
      <c r="AE589" s="11" t="n">
        <v>780</v>
      </c>
      <c r="AF589" s="11" t="n">
        <v>1207</v>
      </c>
      <c r="AG589" s="11" t="n">
        <v>0</v>
      </c>
      <c r="AH589" s="11" t="n">
        <v>0</v>
      </c>
      <c r="AI589" s="11" t="n">
        <v>0</v>
      </c>
      <c r="AJ589" s="11" t="n">
        <v>0</v>
      </c>
      <c r="AK589" s="11" t="n">
        <v>0</v>
      </c>
      <c r="AL589" s="15" t="n">
        <v>2.55</v>
      </c>
      <c r="AM589" s="11" t="n">
        <v>0</v>
      </c>
      <c r="AN589" s="11" t="n">
        <v>0</v>
      </c>
      <c r="AO589" s="11" t="n">
        <v>0</v>
      </c>
      <c r="AP589" s="11" t="n">
        <v>0</v>
      </c>
      <c r="AQ589" s="11" t="n">
        <v>0</v>
      </c>
    </row>
    <row r="590" customFormat="false" ht="16" hidden="false" customHeight="false" outlineLevel="0" collapsed="false">
      <c r="A590" s="11" t="s">
        <v>273</v>
      </c>
      <c r="B590" s="11"/>
      <c r="C590" s="11" t="n">
        <f aca="false">AL590&lt;0.5</f>
        <v>0</v>
      </c>
      <c r="D590" s="12" t="n">
        <f aca="false">COUNTIFS(S:S,S590,C:C,1)&gt;0</f>
        <v>0</v>
      </c>
      <c r="E590" s="12" t="str">
        <f aca="false">IFERROR(INDEX(LOHHLA!H:H,MATCH($S590,LOHHLA!$B:$B,0)),"na")</f>
        <v>na</v>
      </c>
      <c r="F590" s="12" t="n">
        <f aca="false">AND(D590&lt;&gt;E590,E590&lt;&gt;"na")</f>
        <v>0</v>
      </c>
      <c r="G590" s="12"/>
      <c r="H590" s="12"/>
      <c r="I590" s="13" t="str">
        <f aca="false">IFERROR(INDEX(LOHHLA!E:E,MATCH($S590,LOHHLA!$B:$B,0)),"na")</f>
        <v>na</v>
      </c>
      <c r="J590" s="13" t="str">
        <f aca="false">IFERROR(INDEX(LOHHLA!F:F,MATCH($S590,LOHHLA!$B:$B,0)),"na")</f>
        <v>na</v>
      </c>
      <c r="K590" s="14" t="n">
        <f aca="false">INDEX(HMFPurity!B:B,MATCH(A590,HMFPurity!A:A,0))</f>
        <v>1</v>
      </c>
      <c r="L590" s="15" t="n">
        <f aca="false">INDEX(HMFPurity!F:F,MATCH(A590,HMFPurity!A:A,0))</f>
        <v>2</v>
      </c>
      <c r="M590" s="15" t="str">
        <f aca="false">IFERROR(INDEX(LOHHLA!I:I,MATCH($S590,LOHHLA!$B:$B,0)),"na")</f>
        <v>na</v>
      </c>
      <c r="N590" s="14" t="str">
        <f aca="false">IFERROR(INDEX(LOHHLA!J:J,MATCH($S590,LOHHLA!$B:$B,0)),"na")</f>
        <v>na</v>
      </c>
      <c r="O590" s="16" t="n">
        <f aca="false">COUNTIFS(A:A,A590,W:W,0)</f>
        <v>2</v>
      </c>
      <c r="P590" s="16" t="str">
        <f aca="false">INDEX(LilacQC!D:D,MATCH(A590,LilacQC!C:C,0))</f>
        <v>WARN_UNMATCHED_HAPLOTYPE</v>
      </c>
      <c r="Q590" s="16"/>
      <c r="R590" s="16"/>
      <c r="S590" s="17" t="str">
        <f aca="false">A590&amp;MID(X590,1,1)</f>
        <v>CRUK0099_SU_LN1A</v>
      </c>
      <c r="T590" s="17" t="str">
        <f aca="false">IFERROR(IF(RIGHT(X590,1)="1",INDEX(LOHHLA!C:C,MATCH(S590,LOHHLA!B:B,0)),INDEX(LOHHLA!D:D,MATCH(S590,LOHHLA!B:B,0))),"HOM")</f>
        <v>HOM</v>
      </c>
      <c r="U590" s="17" t="str">
        <f aca="false">IF(T590="HOM","HOM",UPPER(MID(T590,5,1))&amp;"*"&amp;MID(T590,7,2)&amp;":"&amp;MID(T590,10,2))</f>
        <v>HOM</v>
      </c>
      <c r="V590" s="17" t="s">
        <v>48</v>
      </c>
      <c r="W590" s="17" t="n">
        <f aca="false">U590=V590</f>
        <v>1</v>
      </c>
      <c r="X590" s="16" t="s">
        <v>45</v>
      </c>
      <c r="Y590" s="18" t="s">
        <v>44</v>
      </c>
      <c r="Z590" s="11" t="n">
        <v>1165</v>
      </c>
      <c r="AA590" s="11" t="n">
        <v>268</v>
      </c>
      <c r="AB590" s="11" t="n">
        <v>897</v>
      </c>
      <c r="AC590" s="11" t="n">
        <v>0</v>
      </c>
      <c r="AD590" s="11" t="n">
        <v>789</v>
      </c>
      <c r="AE590" s="11" t="n">
        <v>198</v>
      </c>
      <c r="AF590" s="11" t="n">
        <v>591</v>
      </c>
      <c r="AG590" s="11" t="n">
        <v>0</v>
      </c>
      <c r="AH590" s="11" t="n">
        <v>0</v>
      </c>
      <c r="AI590" s="11" t="n">
        <v>0</v>
      </c>
      <c r="AJ590" s="11" t="n">
        <v>0</v>
      </c>
      <c r="AK590" s="11" t="n">
        <v>0</v>
      </c>
      <c r="AL590" s="15" t="n">
        <v>1.06</v>
      </c>
      <c r="AM590" s="11" t="n">
        <v>0</v>
      </c>
      <c r="AN590" s="11" t="n">
        <v>0</v>
      </c>
      <c r="AO590" s="11" t="n">
        <v>0</v>
      </c>
      <c r="AP590" s="11" t="n">
        <v>0</v>
      </c>
      <c r="AQ590" s="11" t="n">
        <v>0</v>
      </c>
    </row>
    <row r="591" customFormat="false" ht="16" hidden="false" customHeight="false" outlineLevel="0" collapsed="false">
      <c r="A591" s="11" t="s">
        <v>273</v>
      </c>
      <c r="B591" s="11"/>
      <c r="C591" s="11" t="n">
        <f aca="false">AL591&lt;0.5</f>
        <v>0</v>
      </c>
      <c r="D591" s="12" t="n">
        <f aca="false">COUNTIFS(S:S,S591,C:C,1)&gt;0</f>
        <v>0</v>
      </c>
      <c r="E591" s="12" t="str">
        <f aca="false">IFERROR(INDEX(LOHHLA!H:H,MATCH($S591,LOHHLA!$B:$B,0)),"na")</f>
        <v>na</v>
      </c>
      <c r="F591" s="12" t="n">
        <f aca="false">AND(D591&lt;&gt;E591,E591&lt;&gt;"na")</f>
        <v>0</v>
      </c>
      <c r="G591" s="12"/>
      <c r="H591" s="12"/>
      <c r="I591" s="13" t="str">
        <f aca="false">IFERROR(INDEX(LOHHLA!E:E,MATCH($S591,LOHHLA!$B:$B,0)),"na")</f>
        <v>na</v>
      </c>
      <c r="J591" s="13" t="str">
        <f aca="false">IFERROR(INDEX(LOHHLA!F:F,MATCH($S591,LOHHLA!$B:$B,0)),"na")</f>
        <v>na</v>
      </c>
      <c r="K591" s="14" t="n">
        <f aca="false">INDEX(HMFPurity!B:B,MATCH(A591,HMFPurity!A:A,0))</f>
        <v>1</v>
      </c>
      <c r="L591" s="15" t="n">
        <f aca="false">INDEX(HMFPurity!F:F,MATCH(A591,HMFPurity!A:A,0))</f>
        <v>2</v>
      </c>
      <c r="M591" s="15" t="str">
        <f aca="false">IFERROR(INDEX(LOHHLA!I:I,MATCH($S591,LOHHLA!$B:$B,0)),"na")</f>
        <v>na</v>
      </c>
      <c r="N591" s="14" t="str">
        <f aca="false">IFERROR(INDEX(LOHHLA!J:J,MATCH($S591,LOHHLA!$B:$B,0)),"na")</f>
        <v>na</v>
      </c>
      <c r="O591" s="16" t="n">
        <f aca="false">COUNTIFS(A:A,A591,W:W,0)</f>
        <v>2</v>
      </c>
      <c r="P591" s="16" t="str">
        <f aca="false">INDEX(LilacQC!D:D,MATCH(A591,LilacQC!C:C,0))</f>
        <v>WARN_UNMATCHED_HAPLOTYPE</v>
      </c>
      <c r="Q591" s="16"/>
      <c r="R591" s="16"/>
      <c r="S591" s="17" t="str">
        <f aca="false">A591&amp;MID(X591,1,1)</f>
        <v>CRUK0099_SU_LN1A</v>
      </c>
      <c r="T591" s="17" t="str">
        <f aca="false">IFERROR(IF(RIGHT(X591,1)="1",INDEX(LOHHLA!C:C,MATCH(S591,LOHHLA!B:B,0)),INDEX(LOHHLA!D:D,MATCH(S591,LOHHLA!B:B,0))),"HOM")</f>
        <v>HOM</v>
      </c>
      <c r="U591" s="17" t="str">
        <f aca="false">IF(T591="HOM","HOM",UPPER(MID(T591,5,1))&amp;"*"&amp;MID(T591,7,2)&amp;":"&amp;MID(T591,10,2))</f>
        <v>HOM</v>
      </c>
      <c r="V591" s="17" t="s">
        <v>48</v>
      </c>
      <c r="W591" s="17" t="n">
        <f aca="false">U591=V591</f>
        <v>1</v>
      </c>
      <c r="X591" s="16" t="s">
        <v>47</v>
      </c>
      <c r="Y591" s="18" t="s">
        <v>56</v>
      </c>
      <c r="Z591" s="11" t="n">
        <v>3474</v>
      </c>
      <c r="AA591" s="11" t="n">
        <v>2560</v>
      </c>
      <c r="AB591" s="11" t="n">
        <v>914</v>
      </c>
      <c r="AC591" s="11" t="n">
        <v>0</v>
      </c>
      <c r="AD591" s="11" t="n">
        <v>2348</v>
      </c>
      <c r="AE591" s="11" t="n">
        <v>1762</v>
      </c>
      <c r="AF591" s="11" t="n">
        <v>586</v>
      </c>
      <c r="AG591" s="11" t="n">
        <v>0</v>
      </c>
      <c r="AH591" s="11" t="n">
        <v>0</v>
      </c>
      <c r="AI591" s="11" t="n">
        <v>0</v>
      </c>
      <c r="AJ591" s="11" t="n">
        <v>0</v>
      </c>
      <c r="AK591" s="11" t="n">
        <v>0</v>
      </c>
      <c r="AL591" s="15" t="n">
        <v>0.89</v>
      </c>
      <c r="AM591" s="11" t="n">
        <v>0</v>
      </c>
      <c r="AN591" s="11" t="n">
        <v>0</v>
      </c>
      <c r="AO591" s="11" t="n">
        <v>0</v>
      </c>
      <c r="AP591" s="11" t="n">
        <v>0</v>
      </c>
      <c r="AQ591" s="11" t="n">
        <v>0</v>
      </c>
    </row>
    <row r="592" customFormat="false" ht="16" hidden="false" customHeight="false" outlineLevel="0" collapsed="false">
      <c r="A592" s="11" t="s">
        <v>273</v>
      </c>
      <c r="B592" s="11"/>
      <c r="C592" s="11" t="n">
        <f aca="false">AL592&lt;0.5</f>
        <v>0</v>
      </c>
      <c r="D592" s="12" t="n">
        <f aca="false">COUNTIFS(S:S,S592,C:C,1)&gt;0</f>
        <v>0</v>
      </c>
      <c r="E592" s="12" t="str">
        <f aca="false">IFERROR(INDEX(LOHHLA!H:H,MATCH($S592,LOHHLA!$B:$B,0)),"na")</f>
        <v>na</v>
      </c>
      <c r="F592" s="12" t="n">
        <f aca="false">AND(D592&lt;&gt;E592,E592&lt;&gt;"na")</f>
        <v>0</v>
      </c>
      <c r="G592" s="12"/>
      <c r="H592" s="12"/>
      <c r="I592" s="13" t="str">
        <f aca="false">IFERROR(INDEX(LOHHLA!E:E,MATCH($S592,LOHHLA!$B:$B,0)),"na")</f>
        <v>na</v>
      </c>
      <c r="J592" s="13" t="str">
        <f aca="false">IFERROR(INDEX(LOHHLA!F:F,MATCH($S592,LOHHLA!$B:$B,0)),"na")</f>
        <v>na</v>
      </c>
      <c r="K592" s="14" t="n">
        <f aca="false">INDEX(HMFPurity!B:B,MATCH(A592,HMFPurity!A:A,0))</f>
        <v>1</v>
      </c>
      <c r="L592" s="15" t="n">
        <f aca="false">INDEX(HMFPurity!F:F,MATCH(A592,HMFPurity!A:A,0))</f>
        <v>2</v>
      </c>
      <c r="M592" s="15" t="str">
        <f aca="false">IFERROR(INDEX(LOHHLA!I:I,MATCH($S592,LOHHLA!$B:$B,0)),"na")</f>
        <v>na</v>
      </c>
      <c r="N592" s="14" t="str">
        <f aca="false">IFERROR(INDEX(LOHHLA!J:J,MATCH($S592,LOHHLA!$B:$B,0)),"na")</f>
        <v>na</v>
      </c>
      <c r="O592" s="16" t="n">
        <f aca="false">COUNTIFS(A:A,A592,W:W,0)</f>
        <v>2</v>
      </c>
      <c r="P592" s="16" t="str">
        <f aca="false">INDEX(LilacQC!D:D,MATCH(A592,LilacQC!C:C,0))</f>
        <v>WARN_UNMATCHED_HAPLOTYPE</v>
      </c>
      <c r="Q592" s="16" t="s">
        <v>71</v>
      </c>
      <c r="R592" s="16"/>
      <c r="S592" s="17" t="str">
        <f aca="false">A592&amp;MID(X592,1,1)</f>
        <v>CRUK0099_SU_LN1B</v>
      </c>
      <c r="T592" s="17" t="str">
        <f aca="false">IFERROR(IF(RIGHT(X592,1)="1",INDEX(LOHHLA!C:C,MATCH(S592,LOHHLA!B:B,0)),INDEX(LOHHLA!D:D,MATCH(S592,LOHHLA!B:B,0))),"HOM")</f>
        <v>HOM</v>
      </c>
      <c r="U592" s="17" t="str">
        <f aca="false">IF(T592="HOM","HOM",UPPER(MID(T592,5,1))&amp;"*"&amp;MID(T592,7,2)&amp;":"&amp;MID(T592,10,2))</f>
        <v>HOM</v>
      </c>
      <c r="V592" s="17" t="s">
        <v>63</v>
      </c>
      <c r="W592" s="17" t="n">
        <f aca="false">U592=V592</f>
        <v>0</v>
      </c>
      <c r="X592" s="16" t="s">
        <v>51</v>
      </c>
      <c r="Y592" s="18" t="s">
        <v>63</v>
      </c>
      <c r="Z592" s="11" t="n">
        <v>2628</v>
      </c>
      <c r="AA592" s="11" t="n">
        <v>708</v>
      </c>
      <c r="AB592" s="11" t="n">
        <v>1920</v>
      </c>
      <c r="AC592" s="11" t="n">
        <v>0</v>
      </c>
      <c r="AD592" s="11" t="n">
        <v>1819</v>
      </c>
      <c r="AE592" s="11" t="n">
        <v>507</v>
      </c>
      <c r="AF592" s="11" t="n">
        <v>1312</v>
      </c>
      <c r="AG592" s="11" t="n">
        <v>0</v>
      </c>
      <c r="AH592" s="11" t="n">
        <v>0</v>
      </c>
      <c r="AI592" s="11" t="n">
        <v>0</v>
      </c>
      <c r="AJ592" s="11" t="n">
        <v>0</v>
      </c>
      <c r="AK592" s="11" t="n">
        <v>0</v>
      </c>
      <c r="AL592" s="15" t="n">
        <v>1.06</v>
      </c>
      <c r="AM592" s="11" t="n">
        <v>0</v>
      </c>
      <c r="AN592" s="11" t="n">
        <v>0</v>
      </c>
      <c r="AO592" s="11" t="n">
        <v>0</v>
      </c>
      <c r="AP592" s="11" t="n">
        <v>0</v>
      </c>
      <c r="AQ592" s="11" t="n">
        <v>0</v>
      </c>
    </row>
    <row r="593" customFormat="false" ht="16" hidden="false" customHeight="false" outlineLevel="0" collapsed="false">
      <c r="A593" s="11" t="s">
        <v>273</v>
      </c>
      <c r="B593" s="11"/>
      <c r="C593" s="11" t="n">
        <f aca="false">AL593&lt;0.5</f>
        <v>0</v>
      </c>
      <c r="D593" s="12" t="n">
        <f aca="false">COUNTIFS(S:S,S593,C:C,1)&gt;0</f>
        <v>0</v>
      </c>
      <c r="E593" s="12" t="str">
        <f aca="false">IFERROR(INDEX(LOHHLA!H:H,MATCH($S593,LOHHLA!$B:$B,0)),"na")</f>
        <v>na</v>
      </c>
      <c r="F593" s="12" t="n">
        <f aca="false">AND(D593&lt;&gt;E593,E593&lt;&gt;"na")</f>
        <v>0</v>
      </c>
      <c r="G593" s="12"/>
      <c r="H593" s="12"/>
      <c r="I593" s="13" t="str">
        <f aca="false">IFERROR(INDEX(LOHHLA!E:E,MATCH($S593,LOHHLA!$B:$B,0)),"na")</f>
        <v>na</v>
      </c>
      <c r="J593" s="13" t="str">
        <f aca="false">IFERROR(INDEX(LOHHLA!F:F,MATCH($S593,LOHHLA!$B:$B,0)),"na")</f>
        <v>na</v>
      </c>
      <c r="K593" s="14" t="n">
        <f aca="false">INDEX(HMFPurity!B:B,MATCH(A593,HMFPurity!A:A,0))</f>
        <v>1</v>
      </c>
      <c r="L593" s="15" t="n">
        <f aca="false">INDEX(HMFPurity!F:F,MATCH(A593,HMFPurity!A:A,0))</f>
        <v>2</v>
      </c>
      <c r="M593" s="15" t="str">
        <f aca="false">IFERROR(INDEX(LOHHLA!I:I,MATCH($S593,LOHHLA!$B:$B,0)),"na")</f>
        <v>na</v>
      </c>
      <c r="N593" s="14" t="str">
        <f aca="false">IFERROR(INDEX(LOHHLA!J:J,MATCH($S593,LOHHLA!$B:$B,0)),"na")</f>
        <v>na</v>
      </c>
      <c r="O593" s="16" t="n">
        <f aca="false">COUNTIFS(A:A,A593,W:W,0)</f>
        <v>2</v>
      </c>
      <c r="P593" s="16" t="str">
        <f aca="false">INDEX(LilacQC!D:D,MATCH(A593,LilacQC!C:C,0))</f>
        <v>WARN_UNMATCHED_HAPLOTYPE</v>
      </c>
      <c r="Q593" s="16" t="s">
        <v>148</v>
      </c>
      <c r="R593" s="16" t="s">
        <v>274</v>
      </c>
      <c r="S593" s="17" t="str">
        <f aca="false">A593&amp;MID(X593,1,1)</f>
        <v>CRUK0099_SU_LN1B</v>
      </c>
      <c r="T593" s="17" t="str">
        <f aca="false">IFERROR(IF(RIGHT(X593,1)="1",INDEX(LOHHLA!C:C,MATCH(S593,LOHHLA!B:B,0)),INDEX(LOHHLA!D:D,MATCH(S593,LOHHLA!B:B,0))),"HOM")</f>
        <v>HOM</v>
      </c>
      <c r="U593" s="17" t="str">
        <f aca="false">IF(T593="HOM","HOM",UPPER(MID(T593,5,1))&amp;"*"&amp;MID(T593,7,2)&amp;":"&amp;MID(T593,10,2))</f>
        <v>HOM</v>
      </c>
      <c r="V593" s="17" t="s">
        <v>58</v>
      </c>
      <c r="W593" s="17" t="n">
        <f aca="false">U593=V593</f>
        <v>0</v>
      </c>
      <c r="X593" s="16" t="s">
        <v>49</v>
      </c>
      <c r="Y593" s="18" t="s">
        <v>58</v>
      </c>
      <c r="Z593" s="11" t="n">
        <v>2569</v>
      </c>
      <c r="AA593" s="11" t="n">
        <v>647</v>
      </c>
      <c r="AB593" s="11" t="n">
        <v>1922</v>
      </c>
      <c r="AC593" s="11" t="n">
        <v>0</v>
      </c>
      <c r="AD593" s="11" t="n">
        <v>1744</v>
      </c>
      <c r="AE593" s="11" t="n">
        <v>432</v>
      </c>
      <c r="AF593" s="11" t="n">
        <v>1312</v>
      </c>
      <c r="AG593" s="11" t="n">
        <v>0</v>
      </c>
      <c r="AH593" s="11" t="n">
        <v>0</v>
      </c>
      <c r="AI593" s="11" t="n">
        <v>0</v>
      </c>
      <c r="AJ593" s="11" t="n">
        <v>0</v>
      </c>
      <c r="AK593" s="11" t="n">
        <v>0</v>
      </c>
      <c r="AL593" s="15" t="n">
        <v>0.89</v>
      </c>
      <c r="AM593" s="11" t="n">
        <v>0</v>
      </c>
      <c r="AN593" s="11" t="n">
        <v>0</v>
      </c>
      <c r="AO593" s="11" t="n">
        <v>0</v>
      </c>
      <c r="AP593" s="11" t="n">
        <v>0</v>
      </c>
      <c r="AQ593" s="11" t="n">
        <v>0</v>
      </c>
    </row>
    <row r="594" customFormat="false" ht="16" hidden="false" customHeight="false" outlineLevel="0" collapsed="false">
      <c r="A594" s="11" t="s">
        <v>273</v>
      </c>
      <c r="B594" s="11"/>
      <c r="C594" s="11" t="n">
        <f aca="false">AL594&lt;0.5</f>
        <v>0</v>
      </c>
      <c r="D594" s="12" t="n">
        <f aca="false">COUNTIFS(S:S,S594,C:C,1)&gt;0</f>
        <v>0</v>
      </c>
      <c r="E594" s="12" t="str">
        <f aca="false">IFERROR(INDEX(LOHHLA!H:H,MATCH($S594,LOHHLA!$B:$B,0)),"na")</f>
        <v>na</v>
      </c>
      <c r="F594" s="12" t="n">
        <f aca="false">AND(D594&lt;&gt;E594,E594&lt;&gt;"na")</f>
        <v>0</v>
      </c>
      <c r="G594" s="12"/>
      <c r="H594" s="12"/>
      <c r="I594" s="13" t="str">
        <f aca="false">IFERROR(INDEX(LOHHLA!E:E,MATCH($S594,LOHHLA!$B:$B,0)),"na")</f>
        <v>na</v>
      </c>
      <c r="J594" s="13" t="str">
        <f aca="false">IFERROR(INDEX(LOHHLA!F:F,MATCH($S594,LOHHLA!$B:$B,0)),"na")</f>
        <v>na</v>
      </c>
      <c r="K594" s="14" t="n">
        <f aca="false">INDEX(HMFPurity!B:B,MATCH(A594,HMFPurity!A:A,0))</f>
        <v>1</v>
      </c>
      <c r="L594" s="15" t="n">
        <f aca="false">INDEX(HMFPurity!F:F,MATCH(A594,HMFPurity!A:A,0))</f>
        <v>2</v>
      </c>
      <c r="M594" s="15" t="str">
        <f aca="false">IFERROR(INDEX(LOHHLA!I:I,MATCH($S594,LOHHLA!$B:$B,0)),"na")</f>
        <v>na</v>
      </c>
      <c r="N594" s="14" t="str">
        <f aca="false">IFERROR(INDEX(LOHHLA!J:J,MATCH($S594,LOHHLA!$B:$B,0)),"na")</f>
        <v>na</v>
      </c>
      <c r="O594" s="16" t="n">
        <f aca="false">COUNTIFS(A:A,A594,W:W,0)</f>
        <v>2</v>
      </c>
      <c r="P594" s="16" t="str">
        <f aca="false">INDEX(LilacQC!D:D,MATCH(A594,LilacQC!C:C,0))</f>
        <v>WARN_UNMATCHED_HAPLOTYPE</v>
      </c>
      <c r="Q594" s="16"/>
      <c r="R594" s="16"/>
      <c r="S594" s="17" t="str">
        <f aca="false">A594&amp;MID(X594,1,1)</f>
        <v>CRUK0099_SU_LN1C</v>
      </c>
      <c r="T594" s="17" t="str">
        <f aca="false">IFERROR(IF(RIGHT(X594,1)="1",INDEX(LOHHLA!C:C,MATCH(S594,LOHHLA!B:B,0)),INDEX(LOHHLA!D:D,MATCH(S594,LOHHLA!B:B,0))),"HOM")</f>
        <v>HOM</v>
      </c>
      <c r="U594" s="17" t="str">
        <f aca="false">IF(T594="HOM","HOM",UPPER(MID(T594,5,1))&amp;"*"&amp;MID(T594,7,2)&amp;":"&amp;MID(T594,10,2))</f>
        <v>HOM</v>
      </c>
      <c r="V594" s="17" t="s">
        <v>48</v>
      </c>
      <c r="W594" s="17" t="n">
        <f aca="false">U594=V594</f>
        <v>1</v>
      </c>
      <c r="X594" s="16" t="s">
        <v>52</v>
      </c>
      <c r="Y594" s="18" t="s">
        <v>66</v>
      </c>
      <c r="Z594" s="11" t="n">
        <v>2460</v>
      </c>
      <c r="AA594" s="11" t="n">
        <v>2376</v>
      </c>
      <c r="AB594" s="11" t="n">
        <v>84</v>
      </c>
      <c r="AC594" s="11" t="n">
        <v>0</v>
      </c>
      <c r="AD594" s="11" t="n">
        <v>3545</v>
      </c>
      <c r="AE594" s="11" t="n">
        <v>3416</v>
      </c>
      <c r="AF594" s="11" t="n">
        <v>129</v>
      </c>
      <c r="AG594" s="11" t="n">
        <v>0</v>
      </c>
      <c r="AH594" s="11" t="n">
        <v>0</v>
      </c>
      <c r="AI594" s="11" t="n">
        <v>0</v>
      </c>
      <c r="AJ594" s="11" t="n">
        <v>0</v>
      </c>
      <c r="AK594" s="11" t="n">
        <v>0</v>
      </c>
      <c r="AL594" s="15" t="n">
        <v>1.06</v>
      </c>
      <c r="AM594" s="11" t="n">
        <v>0</v>
      </c>
      <c r="AN594" s="11" t="n">
        <v>0</v>
      </c>
      <c r="AO594" s="11" t="n">
        <v>0</v>
      </c>
      <c r="AP594" s="11" t="n">
        <v>0</v>
      </c>
      <c r="AQ594" s="11" t="n">
        <v>0</v>
      </c>
    </row>
    <row r="595" customFormat="false" ht="16" hidden="false" customHeight="false" outlineLevel="0" collapsed="false">
      <c r="A595" s="11" t="s">
        <v>273</v>
      </c>
      <c r="B595" s="11"/>
      <c r="C595" s="11" t="n">
        <f aca="false">AL595&lt;0.5</f>
        <v>0</v>
      </c>
      <c r="D595" s="12" t="n">
        <f aca="false">COUNTIFS(S:S,S595,C:C,1)&gt;0</f>
        <v>0</v>
      </c>
      <c r="E595" s="12" t="str">
        <f aca="false">IFERROR(INDEX(LOHHLA!H:H,MATCH($S595,LOHHLA!$B:$B,0)),"na")</f>
        <v>na</v>
      </c>
      <c r="F595" s="12" t="n">
        <f aca="false">AND(D595&lt;&gt;E595,E595&lt;&gt;"na")</f>
        <v>0</v>
      </c>
      <c r="G595" s="12"/>
      <c r="H595" s="12"/>
      <c r="I595" s="13" t="str">
        <f aca="false">IFERROR(INDEX(LOHHLA!E:E,MATCH($S595,LOHHLA!$B:$B,0)),"na")</f>
        <v>na</v>
      </c>
      <c r="J595" s="13" t="str">
        <f aca="false">IFERROR(INDEX(LOHHLA!F:F,MATCH($S595,LOHHLA!$B:$B,0)),"na")</f>
        <v>na</v>
      </c>
      <c r="K595" s="14" t="n">
        <f aca="false">INDEX(HMFPurity!B:B,MATCH(A595,HMFPurity!A:A,0))</f>
        <v>1</v>
      </c>
      <c r="L595" s="15" t="n">
        <f aca="false">INDEX(HMFPurity!F:F,MATCH(A595,HMFPurity!A:A,0))</f>
        <v>2</v>
      </c>
      <c r="M595" s="15" t="str">
        <f aca="false">IFERROR(INDEX(LOHHLA!I:I,MATCH($S595,LOHHLA!$B:$B,0)),"na")</f>
        <v>na</v>
      </c>
      <c r="N595" s="14" t="str">
        <f aca="false">IFERROR(INDEX(LOHHLA!J:J,MATCH($S595,LOHHLA!$B:$B,0)),"na")</f>
        <v>na</v>
      </c>
      <c r="O595" s="16" t="n">
        <f aca="false">COUNTIFS(A:A,A595,W:W,0)</f>
        <v>2</v>
      </c>
      <c r="P595" s="16" t="str">
        <f aca="false">INDEX(LilacQC!D:D,MATCH(A595,LilacQC!C:C,0))</f>
        <v>WARN_UNMATCHED_HAPLOTYPE</v>
      </c>
      <c r="Q595" s="16"/>
      <c r="R595" s="16"/>
      <c r="S595" s="17" t="str">
        <f aca="false">A595&amp;MID(X595,1,1)</f>
        <v>CRUK0099_SU_LN1C</v>
      </c>
      <c r="T595" s="17" t="str">
        <f aca="false">IFERROR(IF(RIGHT(X595,1)="1",INDEX(LOHHLA!C:C,MATCH(S595,LOHHLA!B:B,0)),INDEX(LOHHLA!D:D,MATCH(S595,LOHHLA!B:B,0))),"HOM")</f>
        <v>HOM</v>
      </c>
      <c r="U595" s="17" t="str">
        <f aca="false">IF(T595="HOM","HOM",UPPER(MID(T595,5,1))&amp;"*"&amp;MID(T595,7,2)&amp;":"&amp;MID(T595,10,2))</f>
        <v>HOM</v>
      </c>
      <c r="V595" s="17" t="s">
        <v>48</v>
      </c>
      <c r="W595" s="17" t="n">
        <f aca="false">U595=V595</f>
        <v>1</v>
      </c>
      <c r="X595" s="16" t="s">
        <v>54</v>
      </c>
      <c r="Y595" s="18" t="s">
        <v>66</v>
      </c>
      <c r="Z595" s="11" t="n">
        <v>2461</v>
      </c>
      <c r="AA595" s="11" t="n">
        <v>2377</v>
      </c>
      <c r="AB595" s="11" t="n">
        <v>84</v>
      </c>
      <c r="AC595" s="11" t="n">
        <v>0</v>
      </c>
      <c r="AD595" s="11" t="n">
        <v>3545</v>
      </c>
      <c r="AE595" s="11" t="n">
        <v>3416</v>
      </c>
      <c r="AF595" s="11" t="n">
        <v>129</v>
      </c>
      <c r="AG595" s="11" t="n">
        <v>0</v>
      </c>
      <c r="AH595" s="11" t="n">
        <v>0</v>
      </c>
      <c r="AI595" s="11" t="n">
        <v>0</v>
      </c>
      <c r="AJ595" s="11" t="n">
        <v>0</v>
      </c>
      <c r="AK595" s="11" t="n">
        <v>0</v>
      </c>
      <c r="AL595" s="15" t="n">
        <v>0.89</v>
      </c>
      <c r="AM595" s="11" t="n">
        <v>0</v>
      </c>
      <c r="AN595" s="11" t="n">
        <v>0</v>
      </c>
      <c r="AO595" s="11" t="n">
        <v>0</v>
      </c>
      <c r="AP595" s="11" t="n">
        <v>0</v>
      </c>
      <c r="AQ595" s="11" t="n">
        <v>0</v>
      </c>
    </row>
    <row r="596" customFormat="false" ht="16" hidden="false" customHeight="false" outlineLevel="0" collapsed="false">
      <c r="A596" s="11" t="s">
        <v>275</v>
      </c>
      <c r="B596" s="11"/>
      <c r="C596" s="11" t="n">
        <f aca="false">AL596&lt;0.5</f>
        <v>0</v>
      </c>
      <c r="D596" s="12" t="n">
        <f aca="false">COUNTIFS(S:S,S596,C:C,1)&gt;0</f>
        <v>0</v>
      </c>
      <c r="E596" s="12" t="n">
        <f aca="false">IFERROR(INDEX(LOHHLA!H:H,MATCH($S596,LOHHLA!$B:$B,0)),"na")</f>
        <v>0</v>
      </c>
      <c r="F596" s="12" t="n">
        <f aca="false">AND(D596&lt;&gt;E596,E596&lt;&gt;"na")</f>
        <v>0</v>
      </c>
      <c r="G596" s="12"/>
      <c r="H596" s="12"/>
      <c r="I596" s="13" t="str">
        <f aca="false">IFERROR(INDEX(LOHHLA!E:E,MATCH($S596,LOHHLA!$B:$B,0)),"na")</f>
        <v>            1.96</v>
      </c>
      <c r="J596" s="13" t="str">
        <f aca="false">IFERROR(INDEX(LOHHLA!F:F,MATCH($S596,LOHHLA!$B:$B,0)),"na")</f>
        <v>            1.83</v>
      </c>
      <c r="K596" s="14" t="n">
        <f aca="false">INDEX(HMFPurity!B:B,MATCH(A596,HMFPurity!A:A,0))</f>
        <v>0.82</v>
      </c>
      <c r="L596" s="15" t="n">
        <f aca="false">INDEX(HMFPurity!F:F,MATCH(A596,HMFPurity!A:A,0))</f>
        <v>1.7202</v>
      </c>
      <c r="M596" s="15" t="n">
        <f aca="false">IFERROR(INDEX(LOHHLA!I:I,MATCH($S596,LOHHLA!$B:$B,0)),"na")</f>
        <v>2.973892042</v>
      </c>
      <c r="N596" s="14" t="n">
        <f aca="false">IFERROR(INDEX(LOHHLA!J:J,MATCH($S596,LOHHLA!$B:$B,0)),"na")</f>
        <v>0.68</v>
      </c>
      <c r="O596" s="16" t="n">
        <f aca="false">COUNTIFS(A:A,A596,W:W,0)</f>
        <v>0</v>
      </c>
      <c r="P596" s="16" t="str">
        <f aca="false">INDEX(LilacQC!D:D,MATCH(A596,LilacQC!C:C,0))</f>
        <v>WARN_UNMATCHED_HAPLOTYPE</v>
      </c>
      <c r="Q596" s="16"/>
      <c r="R596" s="16"/>
      <c r="S596" s="17" t="str">
        <f aca="false">A596&amp;MID(X596,1,1)</f>
        <v>CRUK0100_SU_T1-R1A</v>
      </c>
      <c r="T596" s="17" t="str">
        <f aca="false">IFERROR(IF(RIGHT(X596,1)="1",INDEX(LOHHLA!C:C,MATCH(S596,LOHHLA!B:B,0)),INDEX(LOHHLA!D:D,MATCH(S596,LOHHLA!B:B,0))),"HOM")</f>
        <v>hla_a_02_01_01_01</v>
      </c>
      <c r="U596" s="17" t="str">
        <f aca="false">IF(T596="HOM","HOM",UPPER(MID(T596,5,1))&amp;"*"&amp;MID(T596,7,2)&amp;":"&amp;MID(T596,10,2))</f>
        <v>A*02:01</v>
      </c>
      <c r="V596" s="17" t="s">
        <v>56</v>
      </c>
      <c r="W596" s="17" t="n">
        <f aca="false">U596=V596</f>
        <v>1</v>
      </c>
      <c r="X596" s="16" t="s">
        <v>45</v>
      </c>
      <c r="Y596" s="11" t="s">
        <v>56</v>
      </c>
      <c r="Z596" s="11" t="n">
        <v>2170</v>
      </c>
      <c r="AA596" s="11" t="n">
        <v>1219</v>
      </c>
      <c r="AB596" s="11" t="n">
        <v>951</v>
      </c>
      <c r="AC596" s="11" t="n">
        <v>0</v>
      </c>
      <c r="AD596" s="11" t="n">
        <v>2468</v>
      </c>
      <c r="AE596" s="11" t="n">
        <v>1395</v>
      </c>
      <c r="AF596" s="11" t="n">
        <v>1073</v>
      </c>
      <c r="AG596" s="11" t="n">
        <v>0</v>
      </c>
      <c r="AH596" s="11" t="n">
        <v>0</v>
      </c>
      <c r="AI596" s="11" t="n">
        <v>0</v>
      </c>
      <c r="AJ596" s="11" t="n">
        <v>0</v>
      </c>
      <c r="AK596" s="11" t="n">
        <v>0</v>
      </c>
      <c r="AL596" s="15" t="n">
        <v>0.77</v>
      </c>
      <c r="AM596" s="11" t="n">
        <v>0</v>
      </c>
      <c r="AN596" s="11" t="n">
        <v>0</v>
      </c>
      <c r="AO596" s="11" t="n">
        <v>0</v>
      </c>
      <c r="AP596" s="11" t="n">
        <v>0</v>
      </c>
      <c r="AQ596" s="11" t="n">
        <v>0</v>
      </c>
    </row>
    <row r="597" customFormat="false" ht="16" hidden="false" customHeight="false" outlineLevel="0" collapsed="false">
      <c r="A597" s="11" t="s">
        <v>275</v>
      </c>
      <c r="B597" s="11"/>
      <c r="C597" s="11" t="n">
        <f aca="false">AL597&lt;0.5</f>
        <v>0</v>
      </c>
      <c r="D597" s="12" t="n">
        <f aca="false">COUNTIFS(S:S,S597,C:C,1)&gt;0</f>
        <v>0</v>
      </c>
      <c r="E597" s="12" t="n">
        <f aca="false">IFERROR(INDEX(LOHHLA!H:H,MATCH($S597,LOHHLA!$B:$B,0)),"na")</f>
        <v>0</v>
      </c>
      <c r="F597" s="12" t="n">
        <f aca="false">AND(D597&lt;&gt;E597,E597&lt;&gt;"na")</f>
        <v>0</v>
      </c>
      <c r="G597" s="12"/>
      <c r="H597" s="12"/>
      <c r="I597" s="13" t="str">
        <f aca="false">IFERROR(INDEX(LOHHLA!E:E,MATCH($S597,LOHHLA!$B:$B,0)),"na")</f>
        <v>            1.96</v>
      </c>
      <c r="J597" s="13" t="str">
        <f aca="false">IFERROR(INDEX(LOHHLA!F:F,MATCH($S597,LOHHLA!$B:$B,0)),"na")</f>
        <v>            1.83</v>
      </c>
      <c r="K597" s="14" t="n">
        <f aca="false">INDEX(HMFPurity!B:B,MATCH(A597,HMFPurity!A:A,0))</f>
        <v>0.82</v>
      </c>
      <c r="L597" s="15" t="n">
        <f aca="false">INDEX(HMFPurity!F:F,MATCH(A597,HMFPurity!A:A,0))</f>
        <v>1.7202</v>
      </c>
      <c r="M597" s="15" t="n">
        <f aca="false">IFERROR(INDEX(LOHHLA!I:I,MATCH($S597,LOHHLA!$B:$B,0)),"na")</f>
        <v>2.973892042</v>
      </c>
      <c r="N597" s="14" t="n">
        <f aca="false">IFERROR(INDEX(LOHHLA!J:J,MATCH($S597,LOHHLA!$B:$B,0)),"na")</f>
        <v>0.68</v>
      </c>
      <c r="O597" s="16" t="n">
        <f aca="false">COUNTIFS(A:A,A597,W:W,0)</f>
        <v>0</v>
      </c>
      <c r="P597" s="16" t="str">
        <f aca="false">INDEX(LilacQC!D:D,MATCH(A597,LilacQC!C:C,0))</f>
        <v>WARN_UNMATCHED_HAPLOTYPE</v>
      </c>
      <c r="Q597" s="16"/>
      <c r="R597" s="16"/>
      <c r="S597" s="17" t="str">
        <f aca="false">A597&amp;MID(X597,1,1)</f>
        <v>CRUK0100_SU_T1-R1A</v>
      </c>
      <c r="T597" s="17" t="str">
        <f aca="false">IFERROR(IF(RIGHT(X597,1)="1",INDEX(LOHHLA!C:C,MATCH(S597,LOHHLA!B:B,0)),INDEX(LOHHLA!D:D,MATCH(S597,LOHHLA!B:B,0))),"HOM")</f>
        <v>hla_a_32_01_01</v>
      </c>
      <c r="U597" s="17" t="str">
        <f aca="false">IF(T597="HOM","HOM",UPPER(MID(T597,5,1))&amp;"*"&amp;MID(T597,7,2)&amp;":"&amp;MID(T597,10,2))</f>
        <v>A*32:01</v>
      </c>
      <c r="V597" s="17" t="s">
        <v>87</v>
      </c>
      <c r="W597" s="17" t="n">
        <f aca="false">U597=V597</f>
        <v>1</v>
      </c>
      <c r="X597" s="16" t="s">
        <v>47</v>
      </c>
      <c r="Y597" s="11" t="s">
        <v>87</v>
      </c>
      <c r="Z597" s="11" t="n">
        <v>2043</v>
      </c>
      <c r="AA597" s="11" t="n">
        <v>1144</v>
      </c>
      <c r="AB597" s="11" t="n">
        <v>899</v>
      </c>
      <c r="AC597" s="11" t="n">
        <v>0</v>
      </c>
      <c r="AD597" s="11" t="n">
        <v>2343</v>
      </c>
      <c r="AE597" s="11" t="n">
        <v>1322</v>
      </c>
      <c r="AF597" s="11" t="n">
        <v>1021</v>
      </c>
      <c r="AG597" s="11" t="n">
        <v>0</v>
      </c>
      <c r="AH597" s="11" t="n">
        <v>0</v>
      </c>
      <c r="AI597" s="11" t="n">
        <v>0</v>
      </c>
      <c r="AJ597" s="11" t="n">
        <v>0</v>
      </c>
      <c r="AK597" s="11" t="n">
        <v>0</v>
      </c>
      <c r="AL597" s="15" t="n">
        <v>1.12</v>
      </c>
      <c r="AM597" s="11" t="n">
        <v>0</v>
      </c>
      <c r="AN597" s="11" t="n">
        <v>0</v>
      </c>
      <c r="AO597" s="11" t="n">
        <v>0</v>
      </c>
      <c r="AP597" s="11" t="n">
        <v>0</v>
      </c>
      <c r="AQ597" s="11" t="n">
        <v>0</v>
      </c>
    </row>
    <row r="598" customFormat="false" ht="16" hidden="false" customHeight="false" outlineLevel="0" collapsed="false">
      <c r="A598" s="11" t="s">
        <v>275</v>
      </c>
      <c r="B598" s="11"/>
      <c r="C598" s="11" t="n">
        <f aca="false">AL598&lt;0.5</f>
        <v>0</v>
      </c>
      <c r="D598" s="12" t="n">
        <f aca="false">COUNTIFS(S:S,S598,C:C,1)&gt;0</f>
        <v>0</v>
      </c>
      <c r="E598" s="12" t="n">
        <f aca="false">IFERROR(INDEX(LOHHLA!H:H,MATCH($S598,LOHHLA!$B:$B,0)),"na")</f>
        <v>0</v>
      </c>
      <c r="F598" s="12" t="n">
        <f aca="false">AND(D598&lt;&gt;E598,E598&lt;&gt;"na")</f>
        <v>0</v>
      </c>
      <c r="G598" s="12"/>
      <c r="H598" s="12"/>
      <c r="I598" s="13" t="str">
        <f aca="false">IFERROR(INDEX(LOHHLA!E:E,MATCH($S598,LOHHLA!$B:$B,0)),"na")</f>
        <v>            2.06</v>
      </c>
      <c r="J598" s="13" t="str">
        <f aca="false">IFERROR(INDEX(LOHHLA!F:F,MATCH($S598,LOHHLA!$B:$B,0)),"na")</f>
        <v>            1.75</v>
      </c>
      <c r="K598" s="14" t="n">
        <f aca="false">INDEX(HMFPurity!B:B,MATCH(A598,HMFPurity!A:A,0))</f>
        <v>0.82</v>
      </c>
      <c r="L598" s="15" t="n">
        <f aca="false">INDEX(HMFPurity!F:F,MATCH(A598,HMFPurity!A:A,0))</f>
        <v>1.7202</v>
      </c>
      <c r="M598" s="15" t="n">
        <f aca="false">IFERROR(INDEX(LOHHLA!I:I,MATCH($S598,LOHHLA!$B:$B,0)),"na")</f>
        <v>2.973892042</v>
      </c>
      <c r="N598" s="14" t="n">
        <f aca="false">IFERROR(INDEX(LOHHLA!J:J,MATCH($S598,LOHHLA!$B:$B,0)),"na")</f>
        <v>0.68</v>
      </c>
      <c r="O598" s="16" t="n">
        <f aca="false">COUNTIFS(A:A,A598,W:W,0)</f>
        <v>0</v>
      </c>
      <c r="P598" s="16" t="str">
        <f aca="false">INDEX(LilacQC!D:D,MATCH(A598,LilacQC!C:C,0))</f>
        <v>WARN_UNMATCHED_HAPLOTYPE</v>
      </c>
      <c r="Q598" s="16"/>
      <c r="R598" s="16"/>
      <c r="S598" s="17" t="str">
        <f aca="false">A598&amp;MID(X598,1,1)</f>
        <v>CRUK0100_SU_T1-R1B</v>
      </c>
      <c r="T598" s="17" t="str">
        <f aca="false">IFERROR(IF(RIGHT(X598,1)="1",INDEX(LOHHLA!C:C,MATCH(S598,LOHHLA!B:B,0)),INDEX(LOHHLA!D:D,MATCH(S598,LOHHLA!B:B,0))),"HOM")</f>
        <v>hla_b_07_02_01</v>
      </c>
      <c r="U598" s="17" t="str">
        <f aca="false">IF(T598="HOM","HOM",UPPER(MID(T598,5,1))&amp;"*"&amp;MID(T598,7,2)&amp;":"&amp;MID(T598,10,2))</f>
        <v>B*07:02</v>
      </c>
      <c r="V598" s="11" t="s">
        <v>63</v>
      </c>
      <c r="W598" s="17" t="n">
        <f aca="false">U598=V598</f>
        <v>1</v>
      </c>
      <c r="X598" s="16" t="s">
        <v>49</v>
      </c>
      <c r="Y598" s="11" t="s">
        <v>63</v>
      </c>
      <c r="Z598" s="11" t="n">
        <v>2512</v>
      </c>
      <c r="AA598" s="11" t="n">
        <v>761</v>
      </c>
      <c r="AB598" s="11" t="n">
        <v>1751</v>
      </c>
      <c r="AC598" s="11" t="n">
        <v>0</v>
      </c>
      <c r="AD598" s="11" t="n">
        <v>2939</v>
      </c>
      <c r="AE598" s="11" t="n">
        <v>922</v>
      </c>
      <c r="AF598" s="11" t="n">
        <v>2017</v>
      </c>
      <c r="AG598" s="11" t="n">
        <v>0</v>
      </c>
      <c r="AH598" s="11" t="n">
        <v>0</v>
      </c>
      <c r="AI598" s="11" t="n">
        <v>0</v>
      </c>
      <c r="AJ598" s="11" t="n">
        <v>0</v>
      </c>
      <c r="AK598" s="11" t="n">
        <v>0</v>
      </c>
      <c r="AL598" s="15" t="n">
        <v>1.12</v>
      </c>
      <c r="AM598" s="11" t="n">
        <v>0</v>
      </c>
      <c r="AN598" s="11" t="n">
        <v>0</v>
      </c>
      <c r="AO598" s="11" t="n">
        <v>0</v>
      </c>
      <c r="AP598" s="11" t="n">
        <v>0</v>
      </c>
      <c r="AQ598" s="11" t="n">
        <v>0</v>
      </c>
    </row>
    <row r="599" customFormat="false" ht="16" hidden="false" customHeight="false" outlineLevel="0" collapsed="false">
      <c r="A599" s="11" t="s">
        <v>275</v>
      </c>
      <c r="B599" s="11"/>
      <c r="C599" s="11" t="n">
        <f aca="false">AL599&lt;0.5</f>
        <v>0</v>
      </c>
      <c r="D599" s="12" t="n">
        <f aca="false">COUNTIFS(S:S,S599,C:C,1)&gt;0</f>
        <v>0</v>
      </c>
      <c r="E599" s="12" t="n">
        <f aca="false">IFERROR(INDEX(LOHHLA!H:H,MATCH($S599,LOHHLA!$B:$B,0)),"na")</f>
        <v>0</v>
      </c>
      <c r="F599" s="12" t="n">
        <f aca="false">AND(D599&lt;&gt;E599,E599&lt;&gt;"na")</f>
        <v>0</v>
      </c>
      <c r="G599" s="12"/>
      <c r="H599" s="12"/>
      <c r="I599" s="13" t="str">
        <f aca="false">IFERROR(INDEX(LOHHLA!E:E,MATCH($S599,LOHHLA!$B:$B,0)),"na")</f>
        <v>            2.06</v>
      </c>
      <c r="J599" s="13" t="str">
        <f aca="false">IFERROR(INDEX(LOHHLA!F:F,MATCH($S599,LOHHLA!$B:$B,0)),"na")</f>
        <v>            1.75</v>
      </c>
      <c r="K599" s="14" t="n">
        <f aca="false">INDEX(HMFPurity!B:B,MATCH(A599,HMFPurity!A:A,0))</f>
        <v>0.82</v>
      </c>
      <c r="L599" s="15" t="n">
        <f aca="false">INDEX(HMFPurity!F:F,MATCH(A599,HMFPurity!A:A,0))</f>
        <v>1.7202</v>
      </c>
      <c r="M599" s="15" t="n">
        <f aca="false">IFERROR(INDEX(LOHHLA!I:I,MATCH($S599,LOHHLA!$B:$B,0)),"na")</f>
        <v>2.973892042</v>
      </c>
      <c r="N599" s="14" t="n">
        <f aca="false">IFERROR(INDEX(LOHHLA!J:J,MATCH($S599,LOHHLA!$B:$B,0)),"na")</f>
        <v>0.68</v>
      </c>
      <c r="O599" s="16" t="n">
        <f aca="false">COUNTIFS(A:A,A599,W:W,0)</f>
        <v>0</v>
      </c>
      <c r="P599" s="16" t="str">
        <f aca="false">INDEX(LilacQC!D:D,MATCH(A599,LilacQC!C:C,0))</f>
        <v>WARN_UNMATCHED_HAPLOTYPE</v>
      </c>
      <c r="Q599" s="16"/>
      <c r="R599" s="16"/>
      <c r="S599" s="17" t="str">
        <f aca="false">A599&amp;MID(X599,1,1)</f>
        <v>CRUK0100_SU_T1-R1B</v>
      </c>
      <c r="T599" s="17" t="str">
        <f aca="false">IFERROR(IF(RIGHT(X599,1)="1",INDEX(LOHHLA!C:C,MATCH(S599,LOHHLA!B:B,0)),INDEX(LOHHLA!D:D,MATCH(S599,LOHHLA!B:B,0))),"HOM")</f>
        <v>hla_b_14_01_01</v>
      </c>
      <c r="U599" s="17" t="str">
        <f aca="false">IF(T599="HOM","HOM",UPPER(MID(T599,5,1))&amp;"*"&amp;MID(T599,7,2)&amp;":"&amp;MID(T599,10,2))</f>
        <v>B*14:01</v>
      </c>
      <c r="V599" s="17" t="s">
        <v>161</v>
      </c>
      <c r="W599" s="17" t="n">
        <f aca="false">U599=V599</f>
        <v>1</v>
      </c>
      <c r="X599" s="16" t="s">
        <v>51</v>
      </c>
      <c r="Y599" s="11" t="s">
        <v>161</v>
      </c>
      <c r="Z599" s="11" t="n">
        <v>2586</v>
      </c>
      <c r="AA599" s="11" t="n">
        <v>794</v>
      </c>
      <c r="AB599" s="11" t="n">
        <v>1792</v>
      </c>
      <c r="AC599" s="11" t="n">
        <v>0</v>
      </c>
      <c r="AD599" s="11" t="n">
        <v>2876</v>
      </c>
      <c r="AE599" s="11" t="n">
        <v>813</v>
      </c>
      <c r="AF599" s="11" t="n">
        <v>2063</v>
      </c>
      <c r="AG599" s="11" t="n">
        <v>0</v>
      </c>
      <c r="AH599" s="11" t="n">
        <v>0</v>
      </c>
      <c r="AI599" s="11" t="n">
        <v>0</v>
      </c>
      <c r="AJ599" s="11" t="n">
        <v>0</v>
      </c>
      <c r="AK599" s="11" t="n">
        <v>0</v>
      </c>
      <c r="AL599" s="15" t="n">
        <v>0.77</v>
      </c>
      <c r="AM599" s="11" t="n">
        <v>0</v>
      </c>
      <c r="AN599" s="11" t="n">
        <v>0</v>
      </c>
      <c r="AO599" s="11" t="n">
        <v>0</v>
      </c>
      <c r="AP599" s="11" t="n">
        <v>0</v>
      </c>
      <c r="AQ599" s="11" t="n">
        <v>0</v>
      </c>
    </row>
    <row r="600" customFormat="false" ht="16" hidden="false" customHeight="false" outlineLevel="0" collapsed="false">
      <c r="A600" s="11" t="s">
        <v>275</v>
      </c>
      <c r="B600" s="11"/>
      <c r="C600" s="11" t="n">
        <f aca="false">AL600&lt;0.5</f>
        <v>0</v>
      </c>
      <c r="D600" s="12" t="n">
        <f aca="false">COUNTIFS(S:S,S600,C:C,1)&gt;0</f>
        <v>0</v>
      </c>
      <c r="E600" s="12" t="n">
        <f aca="false">IFERROR(INDEX(LOHHLA!H:H,MATCH($S600,LOHHLA!$B:$B,0)),"na")</f>
        <v>0</v>
      </c>
      <c r="F600" s="12" t="n">
        <f aca="false">AND(D600&lt;&gt;E600,E600&lt;&gt;"na")</f>
        <v>0</v>
      </c>
      <c r="G600" s="12"/>
      <c r="H600" s="12"/>
      <c r="I600" s="13" t="str">
        <f aca="false">IFERROR(INDEX(LOHHLA!E:E,MATCH($S600,LOHHLA!$B:$B,0)),"na")</f>
        <v>            2.16</v>
      </c>
      <c r="J600" s="13" t="str">
        <f aca="false">IFERROR(INDEX(LOHHLA!F:F,MATCH($S600,LOHHLA!$B:$B,0)),"na")</f>
        <v>            2.10</v>
      </c>
      <c r="K600" s="14" t="n">
        <f aca="false">INDEX(HMFPurity!B:B,MATCH(A600,HMFPurity!A:A,0))</f>
        <v>0.82</v>
      </c>
      <c r="L600" s="15" t="n">
        <f aca="false">INDEX(HMFPurity!F:F,MATCH(A600,HMFPurity!A:A,0))</f>
        <v>1.7202</v>
      </c>
      <c r="M600" s="15" t="n">
        <f aca="false">IFERROR(INDEX(LOHHLA!I:I,MATCH($S600,LOHHLA!$B:$B,0)),"na")</f>
        <v>2.973892042</v>
      </c>
      <c r="N600" s="14" t="n">
        <f aca="false">IFERROR(INDEX(LOHHLA!J:J,MATCH($S600,LOHHLA!$B:$B,0)),"na")</f>
        <v>0.68</v>
      </c>
      <c r="O600" s="16" t="n">
        <f aca="false">COUNTIFS(A:A,A600,W:W,0)</f>
        <v>0</v>
      </c>
      <c r="P600" s="16" t="str">
        <f aca="false">INDEX(LilacQC!D:D,MATCH(A600,LilacQC!C:C,0))</f>
        <v>WARN_UNMATCHED_HAPLOTYPE</v>
      </c>
      <c r="Q600" s="16"/>
      <c r="R600" s="16"/>
      <c r="S600" s="17" t="str">
        <f aca="false">A600&amp;MID(X600,1,1)</f>
        <v>CRUK0100_SU_T1-R1C</v>
      </c>
      <c r="T600" s="17" t="str">
        <f aca="false">IFERROR(IF(RIGHT(X600,1)="1",INDEX(LOHHLA!C:C,MATCH(S600,LOHHLA!B:B,0)),INDEX(LOHHLA!D:D,MATCH(S600,LOHHLA!B:B,0))),"HOM")</f>
        <v>hla_c_07_02_01_03</v>
      </c>
      <c r="U600" s="17" t="str">
        <f aca="false">IF(T600="HOM","HOM",UPPER(MID(T600,5,1))&amp;"*"&amp;MID(T600,7,2)&amp;":"&amp;MID(T600,10,2))</f>
        <v>C*07:02</v>
      </c>
      <c r="V600" s="17" t="s">
        <v>66</v>
      </c>
      <c r="W600" s="17" t="n">
        <f aca="false">U600=V600</f>
        <v>1</v>
      </c>
      <c r="X600" s="16" t="s">
        <v>52</v>
      </c>
      <c r="Y600" s="11" t="s">
        <v>66</v>
      </c>
      <c r="Z600" s="11" t="n">
        <v>2418</v>
      </c>
      <c r="AA600" s="11" t="n">
        <v>1983</v>
      </c>
      <c r="AB600" s="11" t="n">
        <v>435</v>
      </c>
      <c r="AC600" s="11" t="n">
        <v>0</v>
      </c>
      <c r="AD600" s="11" t="n">
        <v>2851</v>
      </c>
      <c r="AE600" s="11" t="n">
        <v>2322</v>
      </c>
      <c r="AF600" s="11" t="n">
        <v>529</v>
      </c>
      <c r="AG600" s="11" t="n">
        <v>0</v>
      </c>
      <c r="AH600" s="11" t="n">
        <v>0</v>
      </c>
      <c r="AI600" s="11" t="n">
        <v>0</v>
      </c>
      <c r="AJ600" s="11" t="n">
        <v>0</v>
      </c>
      <c r="AK600" s="11" t="n">
        <v>0</v>
      </c>
      <c r="AL600" s="15" t="n">
        <v>0.77</v>
      </c>
      <c r="AM600" s="11" t="n">
        <v>0</v>
      </c>
      <c r="AN600" s="11" t="n">
        <v>0</v>
      </c>
      <c r="AO600" s="11" t="n">
        <v>0</v>
      </c>
      <c r="AP600" s="11" t="n">
        <v>0</v>
      </c>
      <c r="AQ600" s="11" t="n">
        <v>0</v>
      </c>
    </row>
    <row r="601" customFormat="false" ht="16" hidden="false" customHeight="false" outlineLevel="0" collapsed="false">
      <c r="A601" s="11" t="s">
        <v>275</v>
      </c>
      <c r="B601" s="11"/>
      <c r="C601" s="11" t="n">
        <f aca="false">AL601&lt;0.5</f>
        <v>0</v>
      </c>
      <c r="D601" s="12" t="n">
        <f aca="false">COUNTIFS(S:S,S601,C:C,1)&gt;0</f>
        <v>0</v>
      </c>
      <c r="E601" s="12" t="n">
        <f aca="false">IFERROR(INDEX(LOHHLA!H:H,MATCH($S601,LOHHLA!$B:$B,0)),"na")</f>
        <v>0</v>
      </c>
      <c r="F601" s="12" t="n">
        <f aca="false">AND(D601&lt;&gt;E601,E601&lt;&gt;"na")</f>
        <v>0</v>
      </c>
      <c r="G601" s="12"/>
      <c r="H601" s="12"/>
      <c r="I601" s="13" t="str">
        <f aca="false">IFERROR(INDEX(LOHHLA!E:E,MATCH($S601,LOHHLA!$B:$B,0)),"na")</f>
        <v>            2.16</v>
      </c>
      <c r="J601" s="13" t="str">
        <f aca="false">IFERROR(INDEX(LOHHLA!F:F,MATCH($S601,LOHHLA!$B:$B,0)),"na")</f>
        <v>            2.10</v>
      </c>
      <c r="K601" s="14" t="n">
        <f aca="false">INDEX(HMFPurity!B:B,MATCH(A601,HMFPurity!A:A,0))</f>
        <v>0.82</v>
      </c>
      <c r="L601" s="15" t="n">
        <f aca="false">INDEX(HMFPurity!F:F,MATCH(A601,HMFPurity!A:A,0))</f>
        <v>1.7202</v>
      </c>
      <c r="M601" s="15" t="n">
        <f aca="false">IFERROR(INDEX(LOHHLA!I:I,MATCH($S601,LOHHLA!$B:$B,0)),"na")</f>
        <v>2.973892042</v>
      </c>
      <c r="N601" s="14" t="n">
        <f aca="false">IFERROR(INDEX(LOHHLA!J:J,MATCH($S601,LOHHLA!$B:$B,0)),"na")</f>
        <v>0.68</v>
      </c>
      <c r="O601" s="16" t="n">
        <f aca="false">COUNTIFS(A:A,A601,W:W,0)</f>
        <v>0</v>
      </c>
      <c r="P601" s="16" t="str">
        <f aca="false">INDEX(LilacQC!D:D,MATCH(A601,LilacQC!C:C,0))</f>
        <v>WARN_UNMATCHED_HAPLOTYPE</v>
      </c>
      <c r="Q601" s="16"/>
      <c r="R601" s="16"/>
      <c r="S601" s="17" t="str">
        <f aca="false">A601&amp;MID(X601,1,1)</f>
        <v>CRUK0100_SU_T1-R1C</v>
      </c>
      <c r="T601" s="17" t="str">
        <f aca="false">IFERROR(IF(RIGHT(X601,1)="1",INDEX(LOHHLA!C:C,MATCH(S601,LOHHLA!B:B,0)),INDEX(LOHHLA!D:D,MATCH(S601,LOHHLA!B:B,0))),"HOM")</f>
        <v>hla_c_08_02_01</v>
      </c>
      <c r="U601" s="17" t="str">
        <f aca="false">IF(T601="HOM","HOM",UPPER(MID(T601,5,1))&amp;"*"&amp;MID(T601,7,2)&amp;":"&amp;MID(T601,10,2))</f>
        <v>C*08:02</v>
      </c>
      <c r="V601" s="17" t="s">
        <v>78</v>
      </c>
      <c r="W601" s="17" t="n">
        <f aca="false">U601=V601</f>
        <v>1</v>
      </c>
      <c r="X601" s="16" t="s">
        <v>54</v>
      </c>
      <c r="Y601" s="11" t="s">
        <v>78</v>
      </c>
      <c r="Z601" s="11" t="n">
        <v>1984</v>
      </c>
      <c r="AA601" s="11" t="n">
        <v>1579</v>
      </c>
      <c r="AB601" s="11" t="n">
        <v>405</v>
      </c>
      <c r="AC601" s="11" t="n">
        <v>0</v>
      </c>
      <c r="AD601" s="11" t="n">
        <v>2396</v>
      </c>
      <c r="AE601" s="11" t="n">
        <v>1896</v>
      </c>
      <c r="AF601" s="11" t="n">
        <v>500</v>
      </c>
      <c r="AG601" s="11" t="n">
        <v>0</v>
      </c>
      <c r="AH601" s="11" t="n">
        <v>0</v>
      </c>
      <c r="AI601" s="11" t="n">
        <v>0</v>
      </c>
      <c r="AJ601" s="11" t="n">
        <v>0</v>
      </c>
      <c r="AK601" s="11" t="n">
        <v>0</v>
      </c>
      <c r="AL601" s="15" t="n">
        <v>1.12</v>
      </c>
      <c r="AM601" s="11" t="n">
        <v>0</v>
      </c>
      <c r="AN601" s="11" t="n">
        <v>0</v>
      </c>
      <c r="AO601" s="11" t="n">
        <v>0</v>
      </c>
      <c r="AP601" s="11" t="n">
        <v>0</v>
      </c>
      <c r="AQ601" s="11" t="n">
        <v>0</v>
      </c>
    </row>
  </sheetData>
  <conditionalFormatting sqref="W1:W1048576">
    <cfRule type="cellIs" priority="2" operator="equal" aboveAverage="0" equalAverage="0" bottom="0" percent="0" rank="0" text="" dxfId="0">
      <formula>0</formula>
    </cfRule>
  </conditionalFormatting>
  <conditionalFormatting sqref="D2:N601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7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00" activeCellId="0" sqref="C800"/>
    </sheetView>
  </sheetViews>
  <sheetFormatPr defaultRowHeight="15" zeroHeight="false" outlineLevelRow="0" outlineLevelCol="0"/>
  <cols>
    <col collapsed="false" customWidth="true" hidden="false" outlineLevel="0" max="2" min="1" style="0" width="24.16"/>
    <col collapsed="false" customWidth="true" hidden="false" outlineLevel="0" max="3" min="3" style="0" width="20.33"/>
    <col collapsed="false" customWidth="true" hidden="false" outlineLevel="0" max="4" min="4" style="0" width="21.33"/>
    <col collapsed="false" customWidth="true" hidden="false" outlineLevel="0" max="5" min="5" style="0" width="21.5"/>
    <col collapsed="false" customWidth="true" hidden="false" outlineLevel="0" max="6" min="6" style="0" width="14.66"/>
    <col collapsed="false" customWidth="true" hidden="false" outlineLevel="0" max="7" min="7" style="0" width="13.33"/>
    <col collapsed="false" customWidth="true" hidden="false" outlineLevel="0" max="8" min="8" style="0" width="6.34"/>
    <col collapsed="false" customWidth="true" hidden="false" outlineLevel="0" max="1025" min="9" style="0" width="8.83"/>
  </cols>
  <sheetData>
    <row r="1" customFormat="false" ht="16" hidden="false" customHeight="false" outlineLevel="0" collapsed="false">
      <c r="A1" s="4" t="s">
        <v>276</v>
      </c>
      <c r="B1" s="4" t="s">
        <v>24</v>
      </c>
      <c r="C1" s="4" t="s">
        <v>277</v>
      </c>
      <c r="D1" s="4" t="s">
        <v>278</v>
      </c>
      <c r="E1" s="4" t="s">
        <v>279</v>
      </c>
      <c r="F1" s="4" t="s">
        <v>280</v>
      </c>
      <c r="G1" s="4" t="s">
        <v>281</v>
      </c>
      <c r="H1" s="4" t="s">
        <v>282</v>
      </c>
      <c r="I1" s="21" t="s">
        <v>283</v>
      </c>
      <c r="J1" s="21" t="s">
        <v>284</v>
      </c>
      <c r="K1" s="21"/>
      <c r="L1" s="21"/>
      <c r="M1" s="21"/>
      <c r="N1" s="21"/>
    </row>
    <row r="2" customFormat="false" ht="16" hidden="true" customHeight="false" outlineLevel="0" collapsed="false">
      <c r="A2" s="4" t="s">
        <v>43</v>
      </c>
      <c r="B2" s="4" t="str">
        <f aca="false">A2&amp;MID(C2,5,1)</f>
        <v>CRUK0001_SU_T1-R1a</v>
      </c>
      <c r="C2" s="4" t="s">
        <v>285</v>
      </c>
      <c r="D2" s="4" t="s">
        <v>286</v>
      </c>
      <c r="E2" s="4" t="s">
        <v>287</v>
      </c>
      <c r="F2" s="4" t="s">
        <v>288</v>
      </c>
      <c r="G2" s="4" t="s">
        <v>289</v>
      </c>
      <c r="H2" s="4" t="n">
        <f aca="false">FALSE()</f>
        <v>0</v>
      </c>
      <c r="I2" s="21" t="n">
        <v>4.651318246</v>
      </c>
      <c r="J2" s="21" t="n">
        <v>0.21</v>
      </c>
      <c r="K2" s="21"/>
      <c r="L2" s="21"/>
      <c r="M2" s="22"/>
      <c r="N2" s="21"/>
    </row>
    <row r="3" customFormat="false" ht="16" hidden="true" customHeight="false" outlineLevel="0" collapsed="false">
      <c r="A3" s="4" t="s">
        <v>290</v>
      </c>
      <c r="B3" s="4" t="str">
        <f aca="false">A3&amp;MID(C3,5,1)</f>
        <v>CRUK0001_SU_T1-R2a</v>
      </c>
      <c r="C3" s="4" t="s">
        <v>285</v>
      </c>
      <c r="D3" s="4" t="s">
        <v>286</v>
      </c>
      <c r="E3" s="4" t="s">
        <v>291</v>
      </c>
      <c r="F3" s="4" t="s">
        <v>292</v>
      </c>
      <c r="G3" s="4" t="s">
        <v>293</v>
      </c>
      <c r="H3" s="4" t="n">
        <f aca="false">FALSE()</f>
        <v>0</v>
      </c>
      <c r="I3" s="21" t="n">
        <v>3.432949919</v>
      </c>
      <c r="J3" s="21" t="n">
        <v>0.14</v>
      </c>
      <c r="K3" s="21"/>
      <c r="L3" s="21"/>
      <c r="M3" s="21"/>
      <c r="N3" s="21"/>
    </row>
    <row r="4" customFormat="false" ht="16" hidden="true" customHeight="false" outlineLevel="0" collapsed="false">
      <c r="A4" s="4" t="s">
        <v>294</v>
      </c>
      <c r="B4" s="4" t="str">
        <f aca="false">A4&amp;MID(C4,5,1)</f>
        <v>CRUK0001_SU_T1-R3a</v>
      </c>
      <c r="C4" s="4" t="s">
        <v>285</v>
      </c>
      <c r="D4" s="4" t="s">
        <v>286</v>
      </c>
      <c r="E4" s="4" t="s">
        <v>295</v>
      </c>
      <c r="F4" s="4" t="s">
        <v>296</v>
      </c>
      <c r="G4" s="4" t="s">
        <v>289</v>
      </c>
      <c r="H4" s="4" t="n">
        <f aca="false">TRUE()</f>
        <v>1</v>
      </c>
      <c r="I4" s="21" t="n">
        <v>4.764564703</v>
      </c>
      <c r="J4" s="21" t="n">
        <v>0.11</v>
      </c>
      <c r="K4" s="21"/>
      <c r="L4" s="21"/>
      <c r="M4" s="22"/>
      <c r="N4" s="21"/>
    </row>
    <row r="5" customFormat="false" ht="16" hidden="true" customHeight="false" outlineLevel="0" collapsed="false">
      <c r="A5" s="4" t="s">
        <v>55</v>
      </c>
      <c r="B5" s="4" t="str">
        <f aca="false">A5&amp;MID(C5,5,1)</f>
        <v>CRUK0002_SU_T1-R1a</v>
      </c>
      <c r="C5" s="4" t="s">
        <v>297</v>
      </c>
      <c r="D5" s="4" t="s">
        <v>298</v>
      </c>
      <c r="E5" s="4" t="s">
        <v>299</v>
      </c>
      <c r="F5" s="4" t="s">
        <v>300</v>
      </c>
      <c r="G5" s="4" t="s">
        <v>289</v>
      </c>
      <c r="H5" s="4" t="n">
        <f aca="false">FALSE()</f>
        <v>0</v>
      </c>
      <c r="I5" s="21" t="n">
        <v>3.757246123</v>
      </c>
      <c r="J5" s="21" t="n">
        <v>0.24</v>
      </c>
      <c r="K5" s="21"/>
      <c r="L5" s="21"/>
      <c r="M5" s="21"/>
      <c r="N5" s="21"/>
    </row>
    <row r="6" customFormat="false" ht="16" hidden="true" customHeight="false" outlineLevel="0" collapsed="false">
      <c r="A6" s="4" t="s">
        <v>55</v>
      </c>
      <c r="B6" s="4" t="str">
        <f aca="false">A6&amp;MID(C6,5,1)</f>
        <v>CRUK0002_SU_T1-R1b</v>
      </c>
      <c r="C6" s="4" t="s">
        <v>301</v>
      </c>
      <c r="D6" s="4" t="s">
        <v>302</v>
      </c>
      <c r="E6" s="4" t="s">
        <v>303</v>
      </c>
      <c r="F6" s="4" t="s">
        <v>304</v>
      </c>
      <c r="G6" s="4" t="s">
        <v>305</v>
      </c>
      <c r="H6" s="4" t="n">
        <f aca="false">FALSE()</f>
        <v>0</v>
      </c>
      <c r="I6" s="21" t="n">
        <v>3.757246123</v>
      </c>
      <c r="J6" s="21" t="n">
        <v>0.24</v>
      </c>
      <c r="K6" s="21"/>
      <c r="L6" s="21"/>
      <c r="M6" s="21"/>
      <c r="N6" s="21"/>
    </row>
    <row r="7" customFormat="false" ht="16" hidden="true" customHeight="false" outlineLevel="0" collapsed="false">
      <c r="A7" s="4" t="s">
        <v>55</v>
      </c>
      <c r="B7" s="4" t="str">
        <f aca="false">A7&amp;MID(C7,5,1)</f>
        <v>CRUK0002_SU_T1-R1c</v>
      </c>
      <c r="C7" s="4" t="s">
        <v>306</v>
      </c>
      <c r="D7" s="4" t="s">
        <v>307</v>
      </c>
      <c r="E7" s="4" t="s">
        <v>308</v>
      </c>
      <c r="F7" s="4" t="s">
        <v>308</v>
      </c>
      <c r="G7" s="4" t="s">
        <v>309</v>
      </c>
      <c r="H7" s="4" t="n">
        <f aca="false">FALSE()</f>
        <v>0</v>
      </c>
      <c r="I7" s="21" t="n">
        <v>3.757246123</v>
      </c>
      <c r="J7" s="21" t="n">
        <v>0.24</v>
      </c>
      <c r="K7" s="21"/>
      <c r="L7" s="21"/>
      <c r="M7" s="21"/>
      <c r="N7" s="21"/>
    </row>
    <row r="8" customFormat="false" ht="16" hidden="true" customHeight="false" outlineLevel="0" collapsed="false">
      <c r="A8" s="4" t="s">
        <v>310</v>
      </c>
      <c r="B8" s="4" t="str">
        <f aca="false">A8&amp;MID(C8,5,1)</f>
        <v>CRUK0002_SU_T1-R2a</v>
      </c>
      <c r="C8" s="4" t="s">
        <v>297</v>
      </c>
      <c r="D8" s="4" t="s">
        <v>298</v>
      </c>
      <c r="E8" s="4" t="s">
        <v>311</v>
      </c>
      <c r="F8" s="4" t="s">
        <v>312</v>
      </c>
      <c r="G8" s="4" t="s">
        <v>289</v>
      </c>
      <c r="H8" s="4" t="n">
        <f aca="false">FALSE()</f>
        <v>0</v>
      </c>
      <c r="I8" s="21" t="n">
        <v>3.644676819</v>
      </c>
      <c r="J8" s="21" t="n">
        <v>0.26</v>
      </c>
      <c r="K8" s="21"/>
      <c r="L8" s="21"/>
      <c r="M8" s="21"/>
      <c r="N8" s="21"/>
    </row>
    <row r="9" customFormat="false" ht="16" hidden="true" customHeight="false" outlineLevel="0" collapsed="false">
      <c r="A9" s="4" t="s">
        <v>310</v>
      </c>
      <c r="B9" s="4" t="str">
        <f aca="false">A9&amp;MID(C9,5,1)</f>
        <v>CRUK0002_SU_T1-R2b</v>
      </c>
      <c r="C9" s="4" t="s">
        <v>301</v>
      </c>
      <c r="D9" s="4" t="s">
        <v>302</v>
      </c>
      <c r="E9" s="4" t="s">
        <v>313</v>
      </c>
      <c r="F9" s="4" t="s">
        <v>314</v>
      </c>
      <c r="G9" s="4" t="s">
        <v>289</v>
      </c>
      <c r="H9" s="4" t="n">
        <f aca="false">FALSE()</f>
        <v>0</v>
      </c>
      <c r="I9" s="21" t="n">
        <v>3.644676819</v>
      </c>
      <c r="J9" s="21" t="n">
        <v>0.26</v>
      </c>
      <c r="K9" s="21"/>
      <c r="L9" s="21"/>
      <c r="M9" s="21"/>
      <c r="N9" s="21"/>
    </row>
    <row r="10" customFormat="false" ht="16" hidden="true" customHeight="false" outlineLevel="0" collapsed="false">
      <c r="A10" s="4" t="s">
        <v>310</v>
      </c>
      <c r="B10" s="4" t="str">
        <f aca="false">A10&amp;MID(C10,5,1)</f>
        <v>CRUK0002_SU_T1-R2c</v>
      </c>
      <c r="C10" s="4" t="s">
        <v>306</v>
      </c>
      <c r="D10" s="4" t="s">
        <v>307</v>
      </c>
      <c r="E10" s="4" t="s">
        <v>315</v>
      </c>
      <c r="F10" s="4" t="s">
        <v>316</v>
      </c>
      <c r="G10" s="4" t="s">
        <v>289</v>
      </c>
      <c r="H10" s="4" t="n">
        <f aca="false">FALSE()</f>
        <v>0</v>
      </c>
      <c r="I10" s="21" t="n">
        <v>3.644676819</v>
      </c>
      <c r="J10" s="21" t="n">
        <v>0.26</v>
      </c>
      <c r="K10" s="21"/>
      <c r="L10" s="21"/>
      <c r="M10" s="21"/>
      <c r="N10" s="21"/>
    </row>
    <row r="11" customFormat="false" ht="16" hidden="true" customHeight="false" outlineLevel="0" collapsed="false">
      <c r="A11" s="4" t="s">
        <v>317</v>
      </c>
      <c r="B11" s="4" t="str">
        <f aca="false">A11&amp;MID(C11,5,1)</f>
        <v>CRUK0002_SU_T1-R3a</v>
      </c>
      <c r="C11" s="4" t="s">
        <v>297</v>
      </c>
      <c r="D11" s="4" t="s">
        <v>298</v>
      </c>
      <c r="E11" s="4" t="s">
        <v>318</v>
      </c>
      <c r="F11" s="4" t="s">
        <v>319</v>
      </c>
      <c r="G11" s="4" t="s">
        <v>289</v>
      </c>
      <c r="H11" s="4" t="n">
        <f aca="false">TRUE()</f>
        <v>1</v>
      </c>
      <c r="I11" s="21" t="n">
        <v>3.850059653</v>
      </c>
      <c r="J11" s="21" t="n">
        <v>0.33</v>
      </c>
      <c r="K11" s="21"/>
      <c r="L11" s="21"/>
      <c r="M11" s="22"/>
      <c r="N11" s="21"/>
    </row>
    <row r="12" customFormat="false" ht="16" hidden="true" customHeight="false" outlineLevel="0" collapsed="false">
      <c r="A12" s="4" t="s">
        <v>317</v>
      </c>
      <c r="B12" s="4" t="str">
        <f aca="false">A12&amp;MID(C12,5,1)</f>
        <v>CRUK0002_SU_T1-R3b</v>
      </c>
      <c r="C12" s="4" t="s">
        <v>301</v>
      </c>
      <c r="D12" s="4" t="s">
        <v>302</v>
      </c>
      <c r="E12" s="4" t="s">
        <v>318</v>
      </c>
      <c r="F12" s="4" t="s">
        <v>320</v>
      </c>
      <c r="G12" s="4" t="s">
        <v>289</v>
      </c>
      <c r="H12" s="4" t="n">
        <f aca="false">TRUE()</f>
        <v>1</v>
      </c>
      <c r="I12" s="21" t="n">
        <v>3.850059653</v>
      </c>
      <c r="J12" s="21" t="n">
        <v>0.33</v>
      </c>
      <c r="K12" s="21"/>
      <c r="L12" s="21"/>
      <c r="M12" s="22"/>
      <c r="N12" s="21"/>
    </row>
    <row r="13" customFormat="false" ht="16" hidden="true" customHeight="false" outlineLevel="0" collapsed="false">
      <c r="A13" s="4" t="s">
        <v>317</v>
      </c>
      <c r="B13" s="4" t="str">
        <f aca="false">A13&amp;MID(C13,5,1)</f>
        <v>CRUK0002_SU_T1-R3c</v>
      </c>
      <c r="C13" s="4" t="s">
        <v>306</v>
      </c>
      <c r="D13" s="4" t="s">
        <v>307</v>
      </c>
      <c r="E13" s="4" t="s">
        <v>319</v>
      </c>
      <c r="F13" s="4" t="s">
        <v>321</v>
      </c>
      <c r="G13" s="4" t="s">
        <v>289</v>
      </c>
      <c r="H13" s="4" t="n">
        <f aca="false">TRUE()</f>
        <v>1</v>
      </c>
      <c r="I13" s="21" t="n">
        <v>3.850059653</v>
      </c>
      <c r="J13" s="21" t="n">
        <v>0.33</v>
      </c>
      <c r="K13" s="21"/>
      <c r="L13" s="21"/>
      <c r="M13" s="22"/>
      <c r="N13" s="21"/>
    </row>
    <row r="14" customFormat="false" ht="16" hidden="true" customHeight="false" outlineLevel="0" collapsed="false">
      <c r="A14" s="4" t="s">
        <v>62</v>
      </c>
      <c r="B14" s="4" t="str">
        <f aca="false">A14&amp;MID(C14,5,1)</f>
        <v>CRUK0003_SU_T1-R1a</v>
      </c>
      <c r="C14" s="4" t="s">
        <v>285</v>
      </c>
      <c r="D14" s="4" t="s">
        <v>297</v>
      </c>
      <c r="E14" s="4" t="s">
        <v>322</v>
      </c>
      <c r="F14" s="4" t="s">
        <v>323</v>
      </c>
      <c r="G14" s="4" t="s">
        <v>289</v>
      </c>
      <c r="H14" s="4" t="n">
        <f aca="false">FALSE()</f>
        <v>0</v>
      </c>
      <c r="I14" s="21" t="n">
        <v>3.554964133</v>
      </c>
      <c r="J14" s="21" t="n">
        <v>0.54</v>
      </c>
      <c r="K14" s="21"/>
      <c r="L14" s="21"/>
      <c r="M14" s="21"/>
      <c r="N14" s="21"/>
    </row>
    <row r="15" customFormat="false" ht="16" hidden="true" customHeight="false" outlineLevel="0" collapsed="false">
      <c r="A15" s="4" t="s">
        <v>62</v>
      </c>
      <c r="B15" s="4" t="str">
        <f aca="false">A15&amp;MID(C15,5,1)</f>
        <v>CRUK0003_SU_T1-R1b</v>
      </c>
      <c r="C15" s="4" t="s">
        <v>324</v>
      </c>
      <c r="D15" s="4" t="s">
        <v>325</v>
      </c>
      <c r="E15" s="4" t="s">
        <v>326</v>
      </c>
      <c r="F15" s="4" t="s">
        <v>327</v>
      </c>
      <c r="G15" s="4" t="s">
        <v>289</v>
      </c>
      <c r="H15" s="4" t="n">
        <f aca="false">FALSE()</f>
        <v>0</v>
      </c>
      <c r="I15" s="21" t="n">
        <v>3.554964133</v>
      </c>
      <c r="J15" s="21" t="n">
        <v>0.54</v>
      </c>
      <c r="K15" s="21"/>
      <c r="L15" s="21"/>
      <c r="M15" s="22"/>
      <c r="N15" s="21"/>
    </row>
    <row r="16" customFormat="false" ht="16" hidden="true" customHeight="false" outlineLevel="0" collapsed="false">
      <c r="A16" s="4" t="s">
        <v>62</v>
      </c>
      <c r="B16" s="4" t="str">
        <f aca="false">A16&amp;MID(C16,5,1)</f>
        <v>CRUK0003_SU_T1-R1c</v>
      </c>
      <c r="C16" s="4" t="s">
        <v>328</v>
      </c>
      <c r="D16" s="4" t="s">
        <v>329</v>
      </c>
      <c r="E16" s="4" t="s">
        <v>323</v>
      </c>
      <c r="F16" s="4" t="s">
        <v>330</v>
      </c>
      <c r="G16" s="4" t="s">
        <v>289</v>
      </c>
      <c r="H16" s="4" t="n">
        <f aca="false">FALSE()</f>
        <v>0</v>
      </c>
      <c r="I16" s="21" t="n">
        <v>3.554964133</v>
      </c>
      <c r="J16" s="21" t="n">
        <v>0.54</v>
      </c>
      <c r="K16" s="21"/>
      <c r="L16" s="21"/>
      <c r="M16" s="22"/>
      <c r="N16" s="21"/>
    </row>
    <row r="17" customFormat="false" ht="16" hidden="true" customHeight="false" outlineLevel="0" collapsed="false">
      <c r="A17" s="4" t="s">
        <v>331</v>
      </c>
      <c r="B17" s="4" t="str">
        <f aca="false">A17&amp;MID(C17,5,1)</f>
        <v>CRUK0003_SU_T1-R2a</v>
      </c>
      <c r="C17" s="4" t="s">
        <v>285</v>
      </c>
      <c r="D17" s="4" t="s">
        <v>297</v>
      </c>
      <c r="E17" s="4" t="s">
        <v>332</v>
      </c>
      <c r="F17" s="4" t="s">
        <v>333</v>
      </c>
      <c r="G17" s="4" t="s">
        <v>289</v>
      </c>
      <c r="H17" s="4" t="n">
        <f aca="false">FALSE()</f>
        <v>0</v>
      </c>
      <c r="I17" s="21" t="n">
        <v>3.545464159</v>
      </c>
      <c r="J17" s="21" t="n">
        <v>0.51</v>
      </c>
      <c r="K17" s="21"/>
      <c r="L17" s="21"/>
      <c r="M17" s="22"/>
      <c r="N17" s="21"/>
    </row>
    <row r="18" customFormat="false" ht="16" hidden="true" customHeight="false" outlineLevel="0" collapsed="false">
      <c r="A18" s="4" t="s">
        <v>331</v>
      </c>
      <c r="B18" s="4" t="str">
        <f aca="false">A18&amp;MID(C18,5,1)</f>
        <v>CRUK0003_SU_T1-R2b</v>
      </c>
      <c r="C18" s="4" t="s">
        <v>324</v>
      </c>
      <c r="D18" s="4" t="s">
        <v>325</v>
      </c>
      <c r="E18" s="4" t="s">
        <v>334</v>
      </c>
      <c r="F18" s="4" t="s">
        <v>335</v>
      </c>
      <c r="G18" s="4" t="s">
        <v>289</v>
      </c>
      <c r="H18" s="4" t="n">
        <f aca="false">FALSE()</f>
        <v>0</v>
      </c>
      <c r="I18" s="21" t="n">
        <v>3.545464159</v>
      </c>
      <c r="J18" s="21" t="n">
        <v>0.51</v>
      </c>
      <c r="K18" s="21"/>
      <c r="L18" s="21"/>
      <c r="M18" s="22"/>
      <c r="N18" s="21"/>
    </row>
    <row r="19" customFormat="false" ht="16" hidden="true" customHeight="false" outlineLevel="0" collapsed="false">
      <c r="A19" s="4" t="s">
        <v>331</v>
      </c>
      <c r="B19" s="4" t="str">
        <f aca="false">A19&amp;MID(C19,5,1)</f>
        <v>CRUK0003_SU_T1-R2c</v>
      </c>
      <c r="C19" s="4" t="s">
        <v>328</v>
      </c>
      <c r="D19" s="4" t="s">
        <v>329</v>
      </c>
      <c r="E19" s="4" t="s">
        <v>336</v>
      </c>
      <c r="F19" s="4" t="s">
        <v>337</v>
      </c>
      <c r="G19" s="4" t="s">
        <v>289</v>
      </c>
      <c r="H19" s="4" t="n">
        <f aca="false">FALSE()</f>
        <v>0</v>
      </c>
      <c r="I19" s="21" t="n">
        <v>3.545464159</v>
      </c>
      <c r="J19" s="21" t="n">
        <v>0.51</v>
      </c>
      <c r="K19" s="21"/>
      <c r="L19" s="21"/>
      <c r="M19" s="22"/>
      <c r="N19" s="21"/>
    </row>
    <row r="20" customFormat="false" ht="16" hidden="true" customHeight="false" outlineLevel="0" collapsed="false">
      <c r="A20" s="4" t="s">
        <v>338</v>
      </c>
      <c r="B20" s="4" t="str">
        <f aca="false">A20&amp;MID(C20,5,1)</f>
        <v>CRUK0003_SU_T1-R3a</v>
      </c>
      <c r="C20" s="4" t="s">
        <v>285</v>
      </c>
      <c r="D20" s="4" t="s">
        <v>297</v>
      </c>
      <c r="E20" s="4" t="s">
        <v>339</v>
      </c>
      <c r="F20" s="4" t="s">
        <v>340</v>
      </c>
      <c r="G20" s="4" t="s">
        <v>289</v>
      </c>
      <c r="H20" s="4" t="n">
        <f aca="false">FALSE()</f>
        <v>0</v>
      </c>
      <c r="I20" s="21" t="n">
        <v>3.811586795</v>
      </c>
      <c r="J20" s="21" t="n">
        <v>0.36</v>
      </c>
      <c r="K20" s="21"/>
      <c r="L20" s="21"/>
      <c r="M20" s="22"/>
      <c r="N20" s="21"/>
    </row>
    <row r="21" customFormat="false" ht="16" hidden="true" customHeight="false" outlineLevel="0" collapsed="false">
      <c r="A21" s="4" t="s">
        <v>338</v>
      </c>
      <c r="B21" s="4" t="str">
        <f aca="false">A21&amp;MID(C21,5,1)</f>
        <v>CRUK0003_SU_T1-R3b</v>
      </c>
      <c r="C21" s="4" t="s">
        <v>324</v>
      </c>
      <c r="D21" s="4" t="s">
        <v>325</v>
      </c>
      <c r="E21" s="4" t="s">
        <v>341</v>
      </c>
      <c r="F21" s="4" t="s">
        <v>342</v>
      </c>
      <c r="G21" s="4" t="s">
        <v>289</v>
      </c>
      <c r="H21" s="4" t="n">
        <f aca="false">TRUE()</f>
        <v>1</v>
      </c>
      <c r="I21" s="21" t="n">
        <v>3.811586795</v>
      </c>
      <c r="J21" s="21" t="n">
        <v>0.36</v>
      </c>
      <c r="K21" s="21"/>
      <c r="L21" s="21"/>
      <c r="M21" s="22"/>
      <c r="N21" s="21"/>
    </row>
    <row r="22" customFormat="false" ht="16" hidden="true" customHeight="false" outlineLevel="0" collapsed="false">
      <c r="A22" s="4" t="s">
        <v>338</v>
      </c>
      <c r="B22" s="4" t="str">
        <f aca="false">A22&amp;MID(C22,5,1)</f>
        <v>CRUK0003_SU_T1-R3c</v>
      </c>
      <c r="C22" s="4" t="s">
        <v>328</v>
      </c>
      <c r="D22" s="4" t="s">
        <v>329</v>
      </c>
      <c r="E22" s="4" t="s">
        <v>315</v>
      </c>
      <c r="F22" s="4" t="s">
        <v>343</v>
      </c>
      <c r="G22" s="4" t="s">
        <v>289</v>
      </c>
      <c r="H22" s="4" t="n">
        <f aca="false">TRUE()</f>
        <v>1</v>
      </c>
      <c r="I22" s="21" t="n">
        <v>3.811586795</v>
      </c>
      <c r="J22" s="21" t="n">
        <v>0.36</v>
      </c>
      <c r="K22" s="21"/>
      <c r="L22" s="21"/>
      <c r="M22" s="22"/>
      <c r="N22" s="21"/>
    </row>
    <row r="23" customFormat="false" ht="16" hidden="true" customHeight="false" outlineLevel="0" collapsed="false">
      <c r="A23" s="4" t="s">
        <v>344</v>
      </c>
      <c r="B23" s="4" t="str">
        <f aca="false">A23&amp;MID(C23,5,1)</f>
        <v>CRUK0003_SU_T1-R6a</v>
      </c>
      <c r="C23" s="4" t="s">
        <v>285</v>
      </c>
      <c r="D23" s="4" t="s">
        <v>297</v>
      </c>
      <c r="E23" s="4" t="s">
        <v>345</v>
      </c>
      <c r="F23" s="4" t="s">
        <v>346</v>
      </c>
      <c r="G23" s="4" t="s">
        <v>289</v>
      </c>
      <c r="H23" s="4" t="n">
        <f aca="false">FALSE()</f>
        <v>0</v>
      </c>
      <c r="I23" s="21" t="n">
        <v>3.765003437</v>
      </c>
      <c r="J23" s="21" t="n">
        <v>0.33</v>
      </c>
      <c r="K23" s="21"/>
      <c r="L23" s="21"/>
      <c r="M23" s="22"/>
      <c r="N23" s="21"/>
    </row>
    <row r="24" customFormat="false" ht="16" hidden="true" customHeight="false" outlineLevel="0" collapsed="false">
      <c r="A24" s="4" t="s">
        <v>344</v>
      </c>
      <c r="B24" s="4" t="str">
        <f aca="false">A24&amp;MID(C24,5,1)</f>
        <v>CRUK0003_SU_T1-R6b</v>
      </c>
      <c r="C24" s="4" t="s">
        <v>324</v>
      </c>
      <c r="D24" s="4" t="s">
        <v>325</v>
      </c>
      <c r="E24" s="4" t="s">
        <v>347</v>
      </c>
      <c r="F24" s="4" t="s">
        <v>348</v>
      </c>
      <c r="G24" s="4" t="s">
        <v>289</v>
      </c>
      <c r="H24" s="4" t="n">
        <f aca="false">FALSE()</f>
        <v>0</v>
      </c>
      <c r="I24" s="21" t="n">
        <v>3.765003437</v>
      </c>
      <c r="J24" s="21" t="n">
        <v>0.33</v>
      </c>
      <c r="K24" s="21"/>
      <c r="L24" s="21"/>
      <c r="M24" s="22"/>
      <c r="N24" s="21"/>
    </row>
    <row r="25" customFormat="false" ht="16" hidden="true" customHeight="false" outlineLevel="0" collapsed="false">
      <c r="A25" s="4" t="s">
        <v>344</v>
      </c>
      <c r="B25" s="4" t="str">
        <f aca="false">A25&amp;MID(C25,5,1)</f>
        <v>CRUK0003_SU_T1-R6c</v>
      </c>
      <c r="C25" s="4" t="s">
        <v>328</v>
      </c>
      <c r="D25" s="4" t="s">
        <v>329</v>
      </c>
      <c r="E25" s="4" t="s">
        <v>349</v>
      </c>
      <c r="F25" s="4" t="s">
        <v>341</v>
      </c>
      <c r="G25" s="4" t="s">
        <v>289</v>
      </c>
      <c r="H25" s="4" t="n">
        <f aca="false">TRUE()</f>
        <v>1</v>
      </c>
      <c r="I25" s="21" t="n">
        <v>3.765003437</v>
      </c>
      <c r="J25" s="21" t="n">
        <v>0.33</v>
      </c>
      <c r="K25" s="21"/>
      <c r="L25" s="21"/>
      <c r="M25" s="22"/>
      <c r="N25" s="21"/>
    </row>
    <row r="26" customFormat="false" ht="16" hidden="true" customHeight="false" outlineLevel="0" collapsed="false">
      <c r="A26" s="4" t="s">
        <v>67</v>
      </c>
      <c r="B26" s="4" t="str">
        <f aca="false">A26&amp;MID(C26,5,1)</f>
        <v>CRUK0004_SU_T1-R1a</v>
      </c>
      <c r="C26" s="4" t="s">
        <v>285</v>
      </c>
      <c r="D26" s="4" t="s">
        <v>297</v>
      </c>
      <c r="E26" s="4" t="s">
        <v>350</v>
      </c>
      <c r="F26" s="4" t="s">
        <v>351</v>
      </c>
      <c r="G26" s="4" t="s">
        <v>289</v>
      </c>
      <c r="H26" s="4" t="n">
        <f aca="false">FALSE()</f>
        <v>0</v>
      </c>
      <c r="I26" s="21" t="n">
        <v>2.903005342</v>
      </c>
      <c r="J26" s="21" t="n">
        <v>0.23</v>
      </c>
      <c r="K26" s="21"/>
      <c r="L26" s="21"/>
      <c r="M26" s="22"/>
      <c r="N26" s="21"/>
    </row>
    <row r="27" customFormat="false" ht="16" hidden="true" customHeight="false" outlineLevel="0" collapsed="false">
      <c r="A27" s="4" t="s">
        <v>67</v>
      </c>
      <c r="B27" s="4" t="str">
        <f aca="false">A27&amp;MID(C27,5,1)</f>
        <v>CRUK0004_SU_T1-R1b</v>
      </c>
      <c r="C27" s="4" t="s">
        <v>301</v>
      </c>
      <c r="D27" s="4" t="s">
        <v>352</v>
      </c>
      <c r="E27" s="4" t="s">
        <v>353</v>
      </c>
      <c r="F27" s="4" t="s">
        <v>354</v>
      </c>
      <c r="G27" s="4" t="s">
        <v>289</v>
      </c>
      <c r="H27" s="4" t="n">
        <f aca="false">FALSE()</f>
        <v>0</v>
      </c>
      <c r="I27" s="21" t="n">
        <v>2.903005342</v>
      </c>
      <c r="J27" s="21" t="n">
        <v>0.23</v>
      </c>
      <c r="K27" s="21"/>
      <c r="L27" s="21"/>
      <c r="M27" s="21"/>
      <c r="N27" s="21"/>
    </row>
    <row r="28" customFormat="false" ht="16" hidden="true" customHeight="false" outlineLevel="0" collapsed="false">
      <c r="A28" s="4" t="s">
        <v>355</v>
      </c>
      <c r="B28" s="4" t="str">
        <f aca="false">A28&amp;MID(C28,5,1)</f>
        <v>CRUK0004_SU_T1-R2a</v>
      </c>
      <c r="C28" s="4" t="s">
        <v>285</v>
      </c>
      <c r="D28" s="4" t="s">
        <v>297</v>
      </c>
      <c r="E28" s="4" t="s">
        <v>312</v>
      </c>
      <c r="F28" s="4" t="s">
        <v>347</v>
      </c>
      <c r="G28" s="4" t="s">
        <v>356</v>
      </c>
      <c r="H28" s="4" t="n">
        <f aca="false">FALSE()</f>
        <v>0</v>
      </c>
      <c r="I28" s="21" t="n">
        <v>3.198809374</v>
      </c>
      <c r="J28" s="21" t="n">
        <v>0.1</v>
      </c>
      <c r="K28" s="21"/>
      <c r="L28" s="21"/>
      <c r="M28" s="21"/>
      <c r="N28" s="21"/>
    </row>
    <row r="29" customFormat="false" ht="16" hidden="true" customHeight="false" outlineLevel="0" collapsed="false">
      <c r="A29" s="4" t="s">
        <v>355</v>
      </c>
      <c r="B29" s="4" t="str">
        <f aca="false">A29&amp;MID(C29,5,1)</f>
        <v>CRUK0004_SU_T1-R2b</v>
      </c>
      <c r="C29" s="4" t="s">
        <v>301</v>
      </c>
      <c r="D29" s="4" t="s">
        <v>352</v>
      </c>
      <c r="E29" s="4" t="s">
        <v>300</v>
      </c>
      <c r="F29" s="4" t="s">
        <v>357</v>
      </c>
      <c r="G29" s="4" t="s">
        <v>358</v>
      </c>
      <c r="H29" s="4" t="n">
        <f aca="false">FALSE()</f>
        <v>0</v>
      </c>
      <c r="I29" s="21" t="n">
        <v>3.198809374</v>
      </c>
      <c r="J29" s="21" t="n">
        <v>0.1</v>
      </c>
      <c r="K29" s="21"/>
      <c r="L29" s="21"/>
      <c r="M29" s="21"/>
      <c r="N29" s="21"/>
    </row>
    <row r="30" customFormat="false" ht="16" hidden="true" customHeight="false" outlineLevel="0" collapsed="false">
      <c r="A30" s="4" t="s">
        <v>359</v>
      </c>
      <c r="B30" s="4" t="str">
        <f aca="false">A30&amp;MID(C30,5,1)</f>
        <v>CRUK0004_SU_T1-R3a</v>
      </c>
      <c r="C30" s="4" t="s">
        <v>285</v>
      </c>
      <c r="D30" s="4" t="s">
        <v>297</v>
      </c>
      <c r="E30" s="4" t="s">
        <v>360</v>
      </c>
      <c r="F30" s="4" t="s">
        <v>361</v>
      </c>
      <c r="G30" s="4" t="s">
        <v>289</v>
      </c>
      <c r="H30" s="4" t="n">
        <f aca="false">FALSE()</f>
        <v>0</v>
      </c>
      <c r="I30" s="21" t="n">
        <v>4.222585925</v>
      </c>
      <c r="J30" s="21" t="n">
        <v>0.22</v>
      </c>
      <c r="K30" s="21"/>
      <c r="L30" s="21"/>
      <c r="M30" s="22"/>
      <c r="N30" s="21"/>
    </row>
    <row r="31" customFormat="false" ht="16" hidden="true" customHeight="false" outlineLevel="0" collapsed="false">
      <c r="A31" s="4" t="s">
        <v>359</v>
      </c>
      <c r="B31" s="4" t="str">
        <f aca="false">A31&amp;MID(C31,5,1)</f>
        <v>CRUK0004_SU_T1-R3b</v>
      </c>
      <c r="C31" s="4" t="s">
        <v>301</v>
      </c>
      <c r="D31" s="4" t="s">
        <v>352</v>
      </c>
      <c r="E31" s="4" t="s">
        <v>362</v>
      </c>
      <c r="F31" s="4" t="s">
        <v>363</v>
      </c>
      <c r="G31" s="4" t="s">
        <v>289</v>
      </c>
      <c r="H31" s="4" t="n">
        <f aca="false">FALSE()</f>
        <v>0</v>
      </c>
      <c r="I31" s="21" t="n">
        <v>4.222585925</v>
      </c>
      <c r="J31" s="21" t="n">
        <v>0.22</v>
      </c>
      <c r="K31" s="21"/>
      <c r="L31" s="21"/>
      <c r="M31" s="21"/>
      <c r="N31" s="21"/>
    </row>
    <row r="32" customFormat="false" ht="16" hidden="true" customHeight="false" outlineLevel="0" collapsed="false">
      <c r="A32" s="4" t="s">
        <v>364</v>
      </c>
      <c r="B32" s="4" t="str">
        <f aca="false">A32&amp;MID(C32,5,1)</f>
        <v>CRUK0004_SU_T1-R4a</v>
      </c>
      <c r="C32" s="4" t="s">
        <v>285</v>
      </c>
      <c r="D32" s="4" t="s">
        <v>297</v>
      </c>
      <c r="E32" s="4" t="s">
        <v>365</v>
      </c>
      <c r="F32" s="4" t="s">
        <v>333</v>
      </c>
      <c r="G32" s="4" t="s">
        <v>366</v>
      </c>
      <c r="H32" s="4" t="n">
        <f aca="false">FALSE()</f>
        <v>0</v>
      </c>
      <c r="I32" s="21" t="n">
        <v>2.94568443</v>
      </c>
      <c r="J32" s="21" t="n">
        <v>0.2</v>
      </c>
      <c r="K32" s="21"/>
      <c r="L32" s="21"/>
      <c r="M32" s="21"/>
      <c r="N32" s="21"/>
    </row>
    <row r="33" customFormat="false" ht="16" hidden="true" customHeight="false" outlineLevel="0" collapsed="false">
      <c r="A33" s="4" t="s">
        <v>364</v>
      </c>
      <c r="B33" s="4" t="str">
        <f aca="false">A33&amp;MID(C33,5,1)</f>
        <v>CRUK0004_SU_T1-R4b</v>
      </c>
      <c r="C33" s="4" t="s">
        <v>301</v>
      </c>
      <c r="D33" s="4" t="s">
        <v>352</v>
      </c>
      <c r="E33" s="4" t="s">
        <v>367</v>
      </c>
      <c r="F33" s="4" t="s">
        <v>368</v>
      </c>
      <c r="G33" s="4" t="s">
        <v>289</v>
      </c>
      <c r="H33" s="4" t="n">
        <f aca="false">FALSE()</f>
        <v>0</v>
      </c>
      <c r="I33" s="21" t="n">
        <v>2.94568443</v>
      </c>
      <c r="J33" s="21" t="n">
        <v>0.2</v>
      </c>
      <c r="K33" s="21"/>
      <c r="L33" s="21"/>
      <c r="M33" s="22"/>
      <c r="N33" s="21"/>
    </row>
    <row r="34" customFormat="false" ht="16" hidden="true" customHeight="false" outlineLevel="0" collapsed="false">
      <c r="A34" s="4" t="s">
        <v>74</v>
      </c>
      <c r="B34" s="4" t="str">
        <f aca="false">A34&amp;MID(C34,5,1)</f>
        <v>CRUK0005_SU_T1-R1a</v>
      </c>
      <c r="C34" s="4" t="s">
        <v>369</v>
      </c>
      <c r="D34" s="4" t="s">
        <v>286</v>
      </c>
      <c r="E34" s="4" t="s">
        <v>370</v>
      </c>
      <c r="F34" s="4" t="s">
        <v>336</v>
      </c>
      <c r="G34" s="4" t="s">
        <v>371</v>
      </c>
      <c r="H34" s="4" t="n">
        <f aca="false">FALSE()</f>
        <v>0</v>
      </c>
      <c r="I34" s="21" t="n">
        <v>3.146808094</v>
      </c>
      <c r="J34" s="21" t="n">
        <v>0.14</v>
      </c>
      <c r="K34" s="21"/>
      <c r="L34" s="21"/>
      <c r="M34" s="21"/>
      <c r="N34" s="21"/>
    </row>
    <row r="35" customFormat="false" ht="16" hidden="true" customHeight="false" outlineLevel="0" collapsed="false">
      <c r="A35" s="4" t="s">
        <v>74</v>
      </c>
      <c r="B35" s="4" t="str">
        <f aca="false">A35&amp;MID(C35,5,1)</f>
        <v>CRUK0005_SU_T1-R1b</v>
      </c>
      <c r="C35" s="4" t="s">
        <v>301</v>
      </c>
      <c r="D35" s="4" t="s">
        <v>372</v>
      </c>
      <c r="E35" s="4" t="s">
        <v>373</v>
      </c>
      <c r="F35" s="4" t="s">
        <v>335</v>
      </c>
      <c r="G35" s="4" t="s">
        <v>374</v>
      </c>
      <c r="H35" s="4" t="n">
        <f aca="false">FALSE()</f>
        <v>0</v>
      </c>
      <c r="I35" s="21" t="n">
        <v>3.146808094</v>
      </c>
      <c r="J35" s="21" t="n">
        <v>0.14</v>
      </c>
      <c r="K35" s="21"/>
      <c r="L35" s="21"/>
      <c r="M35" s="21"/>
      <c r="N35" s="21"/>
    </row>
    <row r="36" customFormat="false" ht="16" hidden="true" customHeight="false" outlineLevel="0" collapsed="false">
      <c r="A36" s="4" t="s">
        <v>74</v>
      </c>
      <c r="B36" s="4" t="str">
        <f aca="false">A36&amp;MID(C36,5,1)</f>
        <v>CRUK0005_SU_T1-R1c</v>
      </c>
      <c r="C36" s="4" t="s">
        <v>375</v>
      </c>
      <c r="D36" s="4" t="s">
        <v>376</v>
      </c>
      <c r="E36" s="4" t="s">
        <v>377</v>
      </c>
      <c r="F36" s="4" t="s">
        <v>378</v>
      </c>
      <c r="G36" s="4" t="s">
        <v>374</v>
      </c>
      <c r="H36" s="4" t="n">
        <f aca="false">FALSE()</f>
        <v>0</v>
      </c>
      <c r="I36" s="21" t="n">
        <v>3.146808094</v>
      </c>
      <c r="J36" s="21" t="n">
        <v>0.14</v>
      </c>
      <c r="K36" s="21"/>
      <c r="L36" s="21"/>
      <c r="M36" s="21"/>
      <c r="N36" s="21"/>
    </row>
    <row r="37" customFormat="false" ht="16" hidden="true" customHeight="false" outlineLevel="0" collapsed="false">
      <c r="A37" s="4" t="s">
        <v>379</v>
      </c>
      <c r="B37" s="4" t="str">
        <f aca="false">A37&amp;MID(C37,5,1)</f>
        <v>CRUK0005_SU_T1-R2a</v>
      </c>
      <c r="C37" s="4" t="s">
        <v>369</v>
      </c>
      <c r="D37" s="4" t="s">
        <v>286</v>
      </c>
      <c r="E37" s="4" t="s">
        <v>323</v>
      </c>
      <c r="F37" s="4" t="s">
        <v>380</v>
      </c>
      <c r="G37" s="4" t="s">
        <v>381</v>
      </c>
      <c r="H37" s="4" t="n">
        <f aca="false">FALSE()</f>
        <v>0</v>
      </c>
      <c r="I37" s="21" t="n">
        <v>3.84573493</v>
      </c>
      <c r="J37" s="21" t="n">
        <v>0.17</v>
      </c>
      <c r="K37" s="21"/>
      <c r="L37" s="21"/>
      <c r="M37" s="21"/>
      <c r="N37" s="21"/>
    </row>
    <row r="38" customFormat="false" ht="16" hidden="true" customHeight="false" outlineLevel="0" collapsed="false">
      <c r="A38" s="4" t="s">
        <v>379</v>
      </c>
      <c r="B38" s="4" t="str">
        <f aca="false">A38&amp;MID(C38,5,1)</f>
        <v>CRUK0005_SU_T1-R2b</v>
      </c>
      <c r="C38" s="4" t="s">
        <v>301</v>
      </c>
      <c r="D38" s="4" t="s">
        <v>372</v>
      </c>
      <c r="E38" s="4" t="s">
        <v>382</v>
      </c>
      <c r="F38" s="4" t="s">
        <v>383</v>
      </c>
      <c r="G38" s="4" t="s">
        <v>384</v>
      </c>
      <c r="H38" s="4" t="n">
        <f aca="false">FALSE()</f>
        <v>0</v>
      </c>
      <c r="I38" s="21" t="n">
        <v>3.84573493</v>
      </c>
      <c r="J38" s="21" t="n">
        <v>0.17</v>
      </c>
      <c r="K38" s="21"/>
      <c r="L38" s="21"/>
      <c r="M38" s="21"/>
      <c r="N38" s="21"/>
    </row>
    <row r="39" customFormat="false" ht="16" hidden="true" customHeight="false" outlineLevel="0" collapsed="false">
      <c r="A39" s="4" t="s">
        <v>379</v>
      </c>
      <c r="B39" s="4" t="str">
        <f aca="false">A39&amp;MID(C39,5,1)</f>
        <v>CRUK0005_SU_T1-R2c</v>
      </c>
      <c r="C39" s="4" t="s">
        <v>375</v>
      </c>
      <c r="D39" s="4" t="s">
        <v>376</v>
      </c>
      <c r="E39" s="4" t="s">
        <v>385</v>
      </c>
      <c r="F39" s="4" t="s">
        <v>386</v>
      </c>
      <c r="G39" s="4" t="s">
        <v>293</v>
      </c>
      <c r="H39" s="4" t="n">
        <f aca="false">FALSE()</f>
        <v>0</v>
      </c>
      <c r="I39" s="21" t="n">
        <v>3.84573493</v>
      </c>
      <c r="J39" s="21" t="n">
        <v>0.17</v>
      </c>
      <c r="K39" s="21"/>
      <c r="L39" s="21"/>
      <c r="M39" s="21"/>
      <c r="N39" s="21"/>
    </row>
    <row r="40" customFormat="false" ht="16" hidden="true" customHeight="false" outlineLevel="0" collapsed="false">
      <c r="A40" s="4" t="s">
        <v>387</v>
      </c>
      <c r="B40" s="4" t="str">
        <f aca="false">A40&amp;MID(C40,5,1)</f>
        <v>CRUK0005_SU_T1-R3a</v>
      </c>
      <c r="C40" s="4" t="s">
        <v>369</v>
      </c>
      <c r="D40" s="4" t="s">
        <v>286</v>
      </c>
      <c r="E40" s="4" t="s">
        <v>388</v>
      </c>
      <c r="F40" s="4" t="s">
        <v>382</v>
      </c>
      <c r="G40" s="4" t="s">
        <v>389</v>
      </c>
      <c r="H40" s="4" t="n">
        <f aca="false">FALSE()</f>
        <v>0</v>
      </c>
      <c r="I40" s="21" t="n">
        <v>3.019665771</v>
      </c>
      <c r="J40" s="21" t="n">
        <v>0.22</v>
      </c>
      <c r="K40" s="21"/>
      <c r="L40" s="21"/>
      <c r="M40" s="21"/>
      <c r="N40" s="21"/>
    </row>
    <row r="41" customFormat="false" ht="16" hidden="true" customHeight="false" outlineLevel="0" collapsed="false">
      <c r="A41" s="4" t="s">
        <v>387</v>
      </c>
      <c r="B41" s="4" t="str">
        <f aca="false">A41&amp;MID(C41,5,1)</f>
        <v>CRUK0005_SU_T1-R3b</v>
      </c>
      <c r="C41" s="4" t="s">
        <v>301</v>
      </c>
      <c r="D41" s="4" t="s">
        <v>372</v>
      </c>
      <c r="E41" s="4" t="s">
        <v>390</v>
      </c>
      <c r="F41" s="4" t="s">
        <v>391</v>
      </c>
      <c r="G41" s="4" t="s">
        <v>318</v>
      </c>
      <c r="H41" s="4" t="n">
        <f aca="false">FALSE()</f>
        <v>0</v>
      </c>
      <c r="I41" s="21" t="n">
        <v>3.019665771</v>
      </c>
      <c r="J41" s="21" t="n">
        <v>0.22</v>
      </c>
      <c r="K41" s="21"/>
      <c r="L41" s="21"/>
      <c r="M41" s="21"/>
      <c r="N41" s="21"/>
    </row>
    <row r="42" customFormat="false" ht="16" hidden="true" customHeight="false" outlineLevel="0" collapsed="false">
      <c r="A42" s="4" t="s">
        <v>387</v>
      </c>
      <c r="B42" s="4" t="str">
        <f aca="false">A42&amp;MID(C42,5,1)</f>
        <v>CRUK0005_SU_T1-R3c</v>
      </c>
      <c r="C42" s="4" t="s">
        <v>375</v>
      </c>
      <c r="D42" s="4" t="s">
        <v>376</v>
      </c>
      <c r="E42" s="4" t="s">
        <v>392</v>
      </c>
      <c r="F42" s="4" t="s">
        <v>327</v>
      </c>
      <c r="G42" s="4" t="s">
        <v>289</v>
      </c>
      <c r="H42" s="4" t="n">
        <f aca="false">FALSE()</f>
        <v>0</v>
      </c>
      <c r="I42" s="21" t="n">
        <v>3.019665771</v>
      </c>
      <c r="J42" s="21" t="n">
        <v>0.22</v>
      </c>
      <c r="K42" s="21"/>
      <c r="L42" s="21"/>
      <c r="M42" s="21"/>
      <c r="N42" s="21"/>
    </row>
    <row r="43" customFormat="false" ht="16" hidden="true" customHeight="false" outlineLevel="0" collapsed="false">
      <c r="A43" s="4" t="s">
        <v>393</v>
      </c>
      <c r="B43" s="4" t="str">
        <f aca="false">A43&amp;MID(C43,5,1)</f>
        <v>CRUK0005_SU_T1-R4a</v>
      </c>
      <c r="C43" s="4" t="s">
        <v>369</v>
      </c>
      <c r="D43" s="4" t="s">
        <v>286</v>
      </c>
      <c r="E43" s="4" t="s">
        <v>394</v>
      </c>
      <c r="F43" s="4" t="s">
        <v>395</v>
      </c>
      <c r="G43" s="4" t="s">
        <v>396</v>
      </c>
      <c r="H43" s="4" t="n">
        <f aca="false">FALSE()</f>
        <v>0</v>
      </c>
      <c r="I43" s="21" t="n">
        <v>3.760237769</v>
      </c>
      <c r="J43" s="21" t="n">
        <v>0.18</v>
      </c>
      <c r="K43" s="21"/>
      <c r="L43" s="21"/>
      <c r="M43" s="21"/>
      <c r="N43" s="21"/>
    </row>
    <row r="44" customFormat="false" ht="16" hidden="true" customHeight="false" outlineLevel="0" collapsed="false">
      <c r="A44" s="4" t="s">
        <v>393</v>
      </c>
      <c r="B44" s="4" t="str">
        <f aca="false">A44&amp;MID(C44,5,1)</f>
        <v>CRUK0005_SU_T1-R4b</v>
      </c>
      <c r="C44" s="4" t="s">
        <v>301</v>
      </c>
      <c r="D44" s="4" t="s">
        <v>372</v>
      </c>
      <c r="E44" s="4" t="s">
        <v>397</v>
      </c>
      <c r="F44" s="4" t="s">
        <v>398</v>
      </c>
      <c r="G44" s="4" t="s">
        <v>399</v>
      </c>
      <c r="H44" s="4" t="n">
        <f aca="false">FALSE()</f>
        <v>0</v>
      </c>
      <c r="I44" s="21" t="n">
        <v>3.760237769</v>
      </c>
      <c r="J44" s="21" t="n">
        <v>0.18</v>
      </c>
      <c r="K44" s="21"/>
      <c r="L44" s="21"/>
      <c r="M44" s="21"/>
      <c r="N44" s="21"/>
    </row>
    <row r="45" customFormat="false" ht="16" hidden="true" customHeight="false" outlineLevel="0" collapsed="false">
      <c r="A45" s="4" t="s">
        <v>393</v>
      </c>
      <c r="B45" s="4" t="str">
        <f aca="false">A45&amp;MID(C45,5,1)</f>
        <v>CRUK0005_SU_T1-R4c</v>
      </c>
      <c r="C45" s="4" t="s">
        <v>375</v>
      </c>
      <c r="D45" s="4" t="s">
        <v>376</v>
      </c>
      <c r="E45" s="4" t="s">
        <v>400</v>
      </c>
      <c r="F45" s="4" t="s">
        <v>401</v>
      </c>
      <c r="G45" s="4" t="s">
        <v>402</v>
      </c>
      <c r="H45" s="4" t="n">
        <f aca="false">FALSE()</f>
        <v>0</v>
      </c>
      <c r="I45" s="21" t="n">
        <v>3.760237769</v>
      </c>
      <c r="J45" s="21" t="n">
        <v>0.18</v>
      </c>
      <c r="K45" s="21"/>
      <c r="L45" s="21"/>
      <c r="M45" s="21"/>
      <c r="N45" s="21"/>
    </row>
    <row r="46" customFormat="false" ht="16" hidden="true" customHeight="false" outlineLevel="0" collapsed="false">
      <c r="A46" s="4" t="s">
        <v>79</v>
      </c>
      <c r="B46" s="4" t="str">
        <f aca="false">A46&amp;MID(C46,5,1)</f>
        <v>CRUK0006_SU_T1-R1a</v>
      </c>
      <c r="C46" s="4" t="s">
        <v>297</v>
      </c>
      <c r="D46" s="4" t="s">
        <v>403</v>
      </c>
      <c r="E46" s="4" t="s">
        <v>377</v>
      </c>
      <c r="F46" s="4" t="s">
        <v>391</v>
      </c>
      <c r="G46" s="4" t="s">
        <v>404</v>
      </c>
      <c r="H46" s="4" t="n">
        <f aca="false">FALSE()</f>
        <v>0</v>
      </c>
      <c r="I46" s="21" t="n">
        <v>3.014381417</v>
      </c>
      <c r="J46" s="21" t="n">
        <v>0.14</v>
      </c>
      <c r="K46" s="21"/>
      <c r="L46" s="21"/>
      <c r="M46" s="21"/>
      <c r="N46" s="21"/>
    </row>
    <row r="47" customFormat="false" ht="16" hidden="true" customHeight="false" outlineLevel="0" collapsed="false">
      <c r="A47" s="4" t="s">
        <v>79</v>
      </c>
      <c r="B47" s="4" t="str">
        <f aca="false">A47&amp;MID(C47,5,1)</f>
        <v>CRUK0006_SU_T1-R1b</v>
      </c>
      <c r="C47" s="4" t="s">
        <v>324</v>
      </c>
      <c r="D47" s="4" t="s">
        <v>405</v>
      </c>
      <c r="E47" s="4" t="s">
        <v>406</v>
      </c>
      <c r="F47" s="4" t="s">
        <v>407</v>
      </c>
      <c r="G47" s="4" t="s">
        <v>408</v>
      </c>
      <c r="H47" s="4" t="n">
        <f aca="false">FALSE()</f>
        <v>0</v>
      </c>
      <c r="I47" s="21" t="n">
        <v>3.014381417</v>
      </c>
      <c r="J47" s="21" t="n">
        <v>0.14</v>
      </c>
      <c r="K47" s="21"/>
      <c r="L47" s="21"/>
      <c r="M47" s="21"/>
      <c r="N47" s="21"/>
    </row>
    <row r="48" customFormat="false" ht="16" hidden="true" customHeight="false" outlineLevel="0" collapsed="false">
      <c r="A48" s="4" t="s">
        <v>79</v>
      </c>
      <c r="B48" s="4" t="str">
        <f aca="false">A48&amp;MID(C48,5,1)</f>
        <v>CRUK0006_SU_T1-R1c</v>
      </c>
      <c r="C48" s="4" t="s">
        <v>409</v>
      </c>
      <c r="D48" s="4" t="s">
        <v>329</v>
      </c>
      <c r="E48" s="4" t="s">
        <v>362</v>
      </c>
      <c r="F48" s="4" t="s">
        <v>410</v>
      </c>
      <c r="G48" s="4" t="s">
        <v>396</v>
      </c>
      <c r="H48" s="4" t="n">
        <f aca="false">FALSE()</f>
        <v>0</v>
      </c>
      <c r="I48" s="21" t="n">
        <v>3.014381417</v>
      </c>
      <c r="J48" s="21" t="n">
        <v>0.14</v>
      </c>
      <c r="K48" s="21"/>
      <c r="L48" s="21"/>
      <c r="M48" s="21"/>
      <c r="N48" s="21"/>
    </row>
    <row r="49" customFormat="false" ht="16" hidden="true" customHeight="false" outlineLevel="0" collapsed="false">
      <c r="A49" s="4" t="s">
        <v>411</v>
      </c>
      <c r="B49" s="4" t="str">
        <f aca="false">A49&amp;MID(C49,5,1)</f>
        <v>CRUK0006_SU_T1-R2a</v>
      </c>
      <c r="C49" s="4" t="s">
        <v>297</v>
      </c>
      <c r="D49" s="4" t="s">
        <v>403</v>
      </c>
      <c r="E49" s="4" t="s">
        <v>412</v>
      </c>
      <c r="F49" s="4" t="s">
        <v>413</v>
      </c>
      <c r="G49" s="4" t="s">
        <v>414</v>
      </c>
      <c r="H49" s="4" t="n">
        <f aca="false">FALSE()</f>
        <v>0</v>
      </c>
      <c r="I49" s="21" t="n">
        <v>3.137843152</v>
      </c>
      <c r="J49" s="21" t="n">
        <v>0.16</v>
      </c>
      <c r="K49" s="21"/>
      <c r="L49" s="21"/>
      <c r="M49" s="21"/>
      <c r="N49" s="21"/>
    </row>
    <row r="50" customFormat="false" ht="16" hidden="true" customHeight="false" outlineLevel="0" collapsed="false">
      <c r="A50" s="4" t="s">
        <v>411</v>
      </c>
      <c r="B50" s="4" t="str">
        <f aca="false">A50&amp;MID(C50,5,1)</f>
        <v>CRUK0006_SU_T1-R2b</v>
      </c>
      <c r="C50" s="4" t="s">
        <v>324</v>
      </c>
      <c r="D50" s="4" t="s">
        <v>405</v>
      </c>
      <c r="E50" s="4" t="s">
        <v>415</v>
      </c>
      <c r="F50" s="4" t="s">
        <v>416</v>
      </c>
      <c r="G50" s="4" t="s">
        <v>417</v>
      </c>
      <c r="H50" s="4" t="n">
        <f aca="false">FALSE()</f>
        <v>0</v>
      </c>
      <c r="I50" s="21" t="n">
        <v>3.137843152</v>
      </c>
      <c r="J50" s="21" t="n">
        <v>0.16</v>
      </c>
      <c r="K50" s="21"/>
      <c r="L50" s="21"/>
      <c r="M50" s="21"/>
      <c r="N50" s="21"/>
    </row>
    <row r="51" customFormat="false" ht="16" hidden="true" customHeight="false" outlineLevel="0" collapsed="false">
      <c r="A51" s="4" t="s">
        <v>411</v>
      </c>
      <c r="B51" s="4" t="str">
        <f aca="false">A51&amp;MID(C51,5,1)</f>
        <v>CRUK0006_SU_T1-R2c</v>
      </c>
      <c r="C51" s="4" t="s">
        <v>409</v>
      </c>
      <c r="D51" s="4" t="s">
        <v>329</v>
      </c>
      <c r="E51" s="4" t="s">
        <v>418</v>
      </c>
      <c r="F51" s="4" t="s">
        <v>419</v>
      </c>
      <c r="G51" s="4" t="s">
        <v>420</v>
      </c>
      <c r="H51" s="4" t="n">
        <f aca="false">FALSE()</f>
        <v>0</v>
      </c>
      <c r="I51" s="21" t="n">
        <v>3.137843152</v>
      </c>
      <c r="J51" s="21" t="n">
        <v>0.16</v>
      </c>
      <c r="K51" s="21"/>
      <c r="L51" s="21"/>
      <c r="M51" s="21"/>
      <c r="N51" s="21"/>
    </row>
    <row r="52" customFormat="false" ht="16" hidden="true" customHeight="false" outlineLevel="0" collapsed="false">
      <c r="A52" s="4" t="s">
        <v>81</v>
      </c>
      <c r="B52" s="4" t="str">
        <f aca="false">A52&amp;MID(C52,5,1)</f>
        <v>CRUK0007_SU_T1-R1a</v>
      </c>
      <c r="C52" s="4" t="s">
        <v>421</v>
      </c>
      <c r="D52" s="4" t="s">
        <v>422</v>
      </c>
      <c r="E52" s="4" t="s">
        <v>423</v>
      </c>
      <c r="F52" s="4" t="s">
        <v>336</v>
      </c>
      <c r="G52" s="4" t="s">
        <v>424</v>
      </c>
      <c r="H52" s="4" t="n">
        <f aca="false">FALSE()</f>
        <v>0</v>
      </c>
      <c r="I52" s="21" t="n">
        <v>3.835611805</v>
      </c>
      <c r="J52" s="21" t="n">
        <v>0.16</v>
      </c>
      <c r="K52" s="21"/>
      <c r="L52" s="21"/>
      <c r="M52" s="21"/>
      <c r="N52" s="21"/>
    </row>
    <row r="53" customFormat="false" ht="16" hidden="true" customHeight="false" outlineLevel="0" collapsed="false">
      <c r="A53" s="4" t="s">
        <v>81</v>
      </c>
      <c r="B53" s="4" t="str">
        <f aca="false">A53&amp;MID(C53,5,1)</f>
        <v>CRUK0007_SU_T1-R1b</v>
      </c>
      <c r="C53" s="4" t="s">
        <v>324</v>
      </c>
      <c r="D53" s="4" t="s">
        <v>425</v>
      </c>
      <c r="E53" s="4" t="s">
        <v>323</v>
      </c>
      <c r="F53" s="4" t="s">
        <v>426</v>
      </c>
      <c r="G53" s="4" t="s">
        <v>427</v>
      </c>
      <c r="H53" s="4" t="n">
        <f aca="false">FALSE()</f>
        <v>0</v>
      </c>
      <c r="I53" s="21" t="n">
        <v>3.835611805</v>
      </c>
      <c r="J53" s="21" t="n">
        <v>0.16</v>
      </c>
      <c r="K53" s="21"/>
      <c r="L53" s="21"/>
      <c r="M53" s="21"/>
      <c r="N53" s="21"/>
    </row>
    <row r="54" customFormat="false" ht="16" hidden="true" customHeight="false" outlineLevel="0" collapsed="false">
      <c r="A54" s="4" t="s">
        <v>81</v>
      </c>
      <c r="B54" s="4" t="str">
        <f aca="false">A54&amp;MID(C54,5,1)</f>
        <v>CRUK0007_SU_T1-R1c</v>
      </c>
      <c r="C54" s="4" t="s">
        <v>428</v>
      </c>
      <c r="D54" s="4" t="s">
        <v>329</v>
      </c>
      <c r="E54" s="4" t="s">
        <v>429</v>
      </c>
      <c r="F54" s="4" t="s">
        <v>395</v>
      </c>
      <c r="G54" s="4" t="s">
        <v>418</v>
      </c>
      <c r="H54" s="4" t="n">
        <f aca="false">FALSE()</f>
        <v>0</v>
      </c>
      <c r="I54" s="21" t="n">
        <v>3.835611805</v>
      </c>
      <c r="J54" s="21" t="n">
        <v>0.16</v>
      </c>
      <c r="K54" s="21"/>
      <c r="L54" s="21"/>
      <c r="M54" s="21"/>
      <c r="N54" s="21"/>
    </row>
    <row r="55" customFormat="false" ht="16" hidden="true" customHeight="false" outlineLevel="0" collapsed="false">
      <c r="A55" s="4" t="s">
        <v>430</v>
      </c>
      <c r="B55" s="4" t="str">
        <f aca="false">A55&amp;MID(C55,5,1)</f>
        <v>CRUK0007_SU_T1-R2a</v>
      </c>
      <c r="C55" s="4" t="s">
        <v>421</v>
      </c>
      <c r="D55" s="4" t="s">
        <v>422</v>
      </c>
      <c r="E55" s="4" t="s">
        <v>431</v>
      </c>
      <c r="F55" s="4" t="s">
        <v>432</v>
      </c>
      <c r="G55" s="4" t="s">
        <v>309</v>
      </c>
      <c r="H55" s="4" t="n">
        <f aca="false">FALSE()</f>
        <v>0</v>
      </c>
      <c r="I55" s="21" t="n">
        <v>4.14589341</v>
      </c>
      <c r="J55" s="21" t="n">
        <v>0.35</v>
      </c>
      <c r="K55" s="21"/>
      <c r="L55" s="21"/>
      <c r="M55" s="21"/>
      <c r="N55" s="21"/>
    </row>
    <row r="56" customFormat="false" ht="16" hidden="true" customHeight="false" outlineLevel="0" collapsed="false">
      <c r="A56" s="4" t="s">
        <v>430</v>
      </c>
      <c r="B56" s="4" t="str">
        <f aca="false">A56&amp;MID(C56,5,1)</f>
        <v>CRUK0007_SU_T1-R2b</v>
      </c>
      <c r="C56" s="4" t="s">
        <v>324</v>
      </c>
      <c r="D56" s="4" t="s">
        <v>425</v>
      </c>
      <c r="E56" s="4" t="s">
        <v>433</v>
      </c>
      <c r="F56" s="4" t="s">
        <v>431</v>
      </c>
      <c r="G56" s="4" t="s">
        <v>337</v>
      </c>
      <c r="H56" s="4" t="n">
        <f aca="false">FALSE()</f>
        <v>0</v>
      </c>
      <c r="I56" s="21" t="n">
        <v>4.14589341</v>
      </c>
      <c r="J56" s="21" t="n">
        <v>0.35</v>
      </c>
      <c r="K56" s="21"/>
      <c r="L56" s="21"/>
      <c r="M56" s="21"/>
      <c r="N56" s="21"/>
    </row>
    <row r="57" customFormat="false" ht="16" hidden="true" customHeight="false" outlineLevel="0" collapsed="false">
      <c r="A57" s="4" t="s">
        <v>430</v>
      </c>
      <c r="B57" s="4" t="str">
        <f aca="false">A57&amp;MID(C57,5,1)</f>
        <v>CRUK0007_SU_T1-R2c</v>
      </c>
      <c r="C57" s="4" t="s">
        <v>428</v>
      </c>
      <c r="D57" s="4" t="s">
        <v>329</v>
      </c>
      <c r="E57" s="4" t="s">
        <v>434</v>
      </c>
      <c r="F57" s="4" t="s">
        <v>435</v>
      </c>
      <c r="G57" s="4" t="s">
        <v>384</v>
      </c>
      <c r="H57" s="4" t="n">
        <f aca="false">FALSE()</f>
        <v>0</v>
      </c>
      <c r="I57" s="21" t="n">
        <v>4.14589341</v>
      </c>
      <c r="J57" s="21" t="n">
        <v>0.35</v>
      </c>
      <c r="K57" s="21"/>
      <c r="L57" s="21"/>
      <c r="M57" s="21"/>
      <c r="N57" s="21"/>
    </row>
    <row r="58" customFormat="false" ht="16" hidden="true" customHeight="false" outlineLevel="0" collapsed="false">
      <c r="A58" s="4" t="s">
        <v>85</v>
      </c>
      <c r="B58" s="4" t="str">
        <f aca="false">A58&amp;MID(C58,5,1)</f>
        <v>CRUK0008_SU_T1-R1a</v>
      </c>
      <c r="C58" s="4" t="s">
        <v>436</v>
      </c>
      <c r="D58" s="4" t="s">
        <v>437</v>
      </c>
      <c r="E58" s="4" t="s">
        <v>438</v>
      </c>
      <c r="F58" s="4" t="s">
        <v>386</v>
      </c>
      <c r="G58" s="4" t="s">
        <v>289</v>
      </c>
      <c r="H58" s="4" t="n">
        <f aca="false">FALSE()</f>
        <v>0</v>
      </c>
      <c r="I58" s="21" t="n">
        <v>3.573413518</v>
      </c>
      <c r="J58" s="21" t="n">
        <v>0.39</v>
      </c>
      <c r="K58" s="21"/>
      <c r="L58" s="21"/>
      <c r="M58" s="21"/>
      <c r="N58" s="21"/>
    </row>
    <row r="59" customFormat="false" ht="16" hidden="true" customHeight="false" outlineLevel="0" collapsed="false">
      <c r="A59" s="4" t="s">
        <v>85</v>
      </c>
      <c r="B59" s="4" t="str">
        <f aca="false">A59&amp;MID(C59,5,1)</f>
        <v>CRUK0008_SU_T1-R1b</v>
      </c>
      <c r="C59" s="4" t="s">
        <v>439</v>
      </c>
      <c r="D59" s="4" t="s">
        <v>302</v>
      </c>
      <c r="E59" s="4" t="s">
        <v>440</v>
      </c>
      <c r="F59" s="4" t="s">
        <v>441</v>
      </c>
      <c r="G59" s="4" t="s">
        <v>289</v>
      </c>
      <c r="H59" s="4" t="n">
        <f aca="false">FALSE()</f>
        <v>0</v>
      </c>
      <c r="I59" s="21" t="n">
        <v>3.573413518</v>
      </c>
      <c r="J59" s="21" t="n">
        <v>0.39</v>
      </c>
      <c r="K59" s="21"/>
      <c r="L59" s="21"/>
      <c r="M59" s="21"/>
      <c r="N59" s="21"/>
    </row>
    <row r="60" customFormat="false" ht="16" hidden="true" customHeight="false" outlineLevel="0" collapsed="false">
      <c r="A60" s="4" t="s">
        <v>85</v>
      </c>
      <c r="B60" s="4" t="str">
        <f aca="false">A60&amp;MID(C60,5,1)</f>
        <v>CRUK0008_SU_T1-R1c</v>
      </c>
      <c r="C60" s="4" t="s">
        <v>306</v>
      </c>
      <c r="D60" s="4" t="s">
        <v>307</v>
      </c>
      <c r="E60" s="4" t="s">
        <v>442</v>
      </c>
      <c r="F60" s="4" t="s">
        <v>443</v>
      </c>
      <c r="G60" s="4" t="s">
        <v>289</v>
      </c>
      <c r="H60" s="4" t="n">
        <f aca="false">FALSE()</f>
        <v>0</v>
      </c>
      <c r="I60" s="21" t="n">
        <v>3.573413518</v>
      </c>
      <c r="J60" s="21" t="n">
        <v>0.39</v>
      </c>
      <c r="K60" s="21"/>
      <c r="L60" s="21"/>
      <c r="M60" s="21"/>
      <c r="N60" s="21"/>
    </row>
    <row r="61" customFormat="false" ht="16" hidden="true" customHeight="false" outlineLevel="0" collapsed="false">
      <c r="A61" s="4" t="s">
        <v>444</v>
      </c>
      <c r="B61" s="4" t="str">
        <f aca="false">A61&amp;MID(C61,5,1)</f>
        <v>CRUK0008_SU_T1-R2a</v>
      </c>
      <c r="C61" s="4" t="s">
        <v>436</v>
      </c>
      <c r="D61" s="4" t="s">
        <v>437</v>
      </c>
      <c r="E61" s="4" t="s">
        <v>445</v>
      </c>
      <c r="F61" s="4" t="s">
        <v>373</v>
      </c>
      <c r="G61" s="4" t="s">
        <v>374</v>
      </c>
      <c r="H61" s="4" t="n">
        <f aca="false">FALSE()</f>
        <v>0</v>
      </c>
      <c r="I61" s="21" t="n">
        <v>3.855165605</v>
      </c>
      <c r="J61" s="21" t="n">
        <v>0.32</v>
      </c>
      <c r="K61" s="21"/>
      <c r="L61" s="21"/>
      <c r="M61" s="21"/>
      <c r="N61" s="21"/>
    </row>
    <row r="62" customFormat="false" ht="16" hidden="true" customHeight="false" outlineLevel="0" collapsed="false">
      <c r="A62" s="4" t="s">
        <v>444</v>
      </c>
      <c r="B62" s="4" t="str">
        <f aca="false">A62&amp;MID(C62,5,1)</f>
        <v>CRUK0008_SU_T1-R2b</v>
      </c>
      <c r="C62" s="4" t="s">
        <v>439</v>
      </c>
      <c r="D62" s="4" t="s">
        <v>302</v>
      </c>
      <c r="E62" s="4" t="s">
        <v>446</v>
      </c>
      <c r="F62" s="4" t="s">
        <v>447</v>
      </c>
      <c r="G62" s="4" t="s">
        <v>448</v>
      </c>
      <c r="H62" s="4" t="n">
        <f aca="false">FALSE()</f>
        <v>0</v>
      </c>
      <c r="I62" s="21" t="n">
        <v>3.855165605</v>
      </c>
      <c r="J62" s="21" t="n">
        <v>0.32</v>
      </c>
      <c r="K62" s="21"/>
      <c r="L62" s="21"/>
      <c r="M62" s="21"/>
      <c r="N62" s="21"/>
    </row>
    <row r="63" customFormat="false" ht="16" hidden="true" customHeight="false" outlineLevel="0" collapsed="false">
      <c r="A63" s="4" t="s">
        <v>444</v>
      </c>
      <c r="B63" s="4" t="str">
        <f aca="false">A63&amp;MID(C63,5,1)</f>
        <v>CRUK0008_SU_T1-R2c</v>
      </c>
      <c r="C63" s="4" t="s">
        <v>306</v>
      </c>
      <c r="D63" s="4" t="s">
        <v>307</v>
      </c>
      <c r="E63" s="4" t="s">
        <v>449</v>
      </c>
      <c r="F63" s="4" t="s">
        <v>450</v>
      </c>
      <c r="G63" s="4" t="s">
        <v>427</v>
      </c>
      <c r="H63" s="4" t="n">
        <f aca="false">FALSE()</f>
        <v>0</v>
      </c>
      <c r="I63" s="21" t="n">
        <v>3.855165605</v>
      </c>
      <c r="J63" s="21" t="n">
        <v>0.32</v>
      </c>
      <c r="K63" s="21"/>
      <c r="L63" s="21"/>
      <c r="M63" s="21"/>
      <c r="N63" s="21"/>
    </row>
    <row r="64" customFormat="false" ht="16" hidden="true" customHeight="false" outlineLevel="0" collapsed="false">
      <c r="A64" s="4" t="s">
        <v>89</v>
      </c>
      <c r="B64" s="4" t="str">
        <f aca="false">A64&amp;MID(C64,5,1)</f>
        <v>CRUK0009_SU_T1-R1a</v>
      </c>
      <c r="C64" s="4" t="s">
        <v>451</v>
      </c>
      <c r="D64" s="4" t="s">
        <v>422</v>
      </c>
      <c r="E64" s="4" t="s">
        <v>452</v>
      </c>
      <c r="F64" s="4" t="s">
        <v>453</v>
      </c>
      <c r="G64" s="4" t="s">
        <v>289</v>
      </c>
      <c r="H64" s="4" t="n">
        <f aca="false">TRUE()</f>
        <v>1</v>
      </c>
      <c r="I64" s="21" t="n">
        <v>4.89224052</v>
      </c>
      <c r="J64" s="21" t="n">
        <v>0.26</v>
      </c>
      <c r="K64" s="21"/>
      <c r="L64" s="21"/>
      <c r="M64" s="22"/>
      <c r="N64" s="21"/>
    </row>
    <row r="65" customFormat="false" ht="16" hidden="true" customHeight="false" outlineLevel="0" collapsed="false">
      <c r="A65" s="4" t="s">
        <v>89</v>
      </c>
      <c r="B65" s="4" t="str">
        <f aca="false">A65&amp;MID(C65,5,1)</f>
        <v>CRUK0009_SU_T1-R1b</v>
      </c>
      <c r="C65" s="4" t="s">
        <v>454</v>
      </c>
      <c r="D65" s="4" t="s">
        <v>455</v>
      </c>
      <c r="E65" s="4" t="s">
        <v>456</v>
      </c>
      <c r="F65" s="4" t="s">
        <v>356</v>
      </c>
      <c r="G65" s="4" t="s">
        <v>289</v>
      </c>
      <c r="H65" s="4" t="n">
        <f aca="false">TRUE()</f>
        <v>1</v>
      </c>
      <c r="I65" s="21" t="n">
        <v>4.89224052</v>
      </c>
      <c r="J65" s="21" t="n">
        <v>0.26</v>
      </c>
      <c r="K65" s="21"/>
      <c r="L65" s="21"/>
      <c r="M65" s="22"/>
      <c r="N65" s="21"/>
    </row>
    <row r="66" customFormat="false" ht="16" hidden="true" customHeight="false" outlineLevel="0" collapsed="false">
      <c r="A66" s="4" t="s">
        <v>89</v>
      </c>
      <c r="B66" s="4" t="str">
        <f aca="false">A66&amp;MID(C66,5,1)</f>
        <v>CRUK0009_SU_T1-R1c</v>
      </c>
      <c r="C66" s="4" t="s">
        <v>457</v>
      </c>
      <c r="D66" s="4" t="s">
        <v>458</v>
      </c>
      <c r="E66" s="4" t="s">
        <v>459</v>
      </c>
      <c r="F66" s="4" t="s">
        <v>460</v>
      </c>
      <c r="G66" s="4" t="s">
        <v>289</v>
      </c>
      <c r="H66" s="4" t="n">
        <f aca="false">TRUE()</f>
        <v>1</v>
      </c>
      <c r="I66" s="21" t="n">
        <v>4.89224052</v>
      </c>
      <c r="J66" s="21" t="n">
        <v>0.26</v>
      </c>
      <c r="K66" s="21"/>
      <c r="L66" s="21"/>
      <c r="M66" s="22"/>
      <c r="N66" s="21"/>
    </row>
    <row r="67" customFormat="false" ht="16" hidden="true" customHeight="false" outlineLevel="0" collapsed="false">
      <c r="A67" s="4" t="s">
        <v>461</v>
      </c>
      <c r="B67" s="4" t="str">
        <f aca="false">A67&amp;MID(C67,5,1)</f>
        <v>CRUK0009_SU_T1-R2a</v>
      </c>
      <c r="C67" s="4" t="s">
        <v>451</v>
      </c>
      <c r="D67" s="4" t="s">
        <v>422</v>
      </c>
      <c r="E67" s="4" t="s">
        <v>462</v>
      </c>
      <c r="F67" s="4" t="s">
        <v>463</v>
      </c>
      <c r="G67" s="4" t="s">
        <v>289</v>
      </c>
      <c r="H67" s="4" t="n">
        <f aca="false">TRUE()</f>
        <v>1</v>
      </c>
      <c r="I67" s="21" t="n">
        <v>3.814953711</v>
      </c>
      <c r="J67" s="21" t="n">
        <v>0.23</v>
      </c>
      <c r="K67" s="21"/>
      <c r="L67" s="21"/>
      <c r="M67" s="22"/>
      <c r="N67" s="21"/>
    </row>
    <row r="68" customFormat="false" ht="16" hidden="true" customHeight="false" outlineLevel="0" collapsed="false">
      <c r="A68" s="4" t="s">
        <v>461</v>
      </c>
      <c r="B68" s="4" t="str">
        <f aca="false">A68&amp;MID(C68,5,1)</f>
        <v>CRUK0009_SU_T1-R2b</v>
      </c>
      <c r="C68" s="4" t="s">
        <v>454</v>
      </c>
      <c r="D68" s="4" t="s">
        <v>455</v>
      </c>
      <c r="E68" s="4" t="s">
        <v>464</v>
      </c>
      <c r="F68" s="4" t="s">
        <v>465</v>
      </c>
      <c r="G68" s="4" t="s">
        <v>289</v>
      </c>
      <c r="H68" s="4" t="n">
        <f aca="false">TRUE()</f>
        <v>1</v>
      </c>
      <c r="I68" s="21" t="n">
        <v>3.814953711</v>
      </c>
      <c r="J68" s="21" t="n">
        <v>0.23</v>
      </c>
      <c r="K68" s="21"/>
      <c r="L68" s="21"/>
      <c r="M68" s="22"/>
      <c r="N68" s="21"/>
    </row>
    <row r="69" customFormat="false" ht="16" hidden="true" customHeight="false" outlineLevel="0" collapsed="false">
      <c r="A69" s="4" t="s">
        <v>461</v>
      </c>
      <c r="B69" s="4" t="str">
        <f aca="false">A69&amp;MID(C69,5,1)</f>
        <v>CRUK0009_SU_T1-R2c</v>
      </c>
      <c r="C69" s="4" t="s">
        <v>457</v>
      </c>
      <c r="D69" s="4" t="s">
        <v>458</v>
      </c>
      <c r="E69" s="4" t="s">
        <v>466</v>
      </c>
      <c r="F69" s="4" t="s">
        <v>467</v>
      </c>
      <c r="G69" s="4" t="s">
        <v>289</v>
      </c>
      <c r="H69" s="4" t="n">
        <f aca="false">TRUE()</f>
        <v>1</v>
      </c>
      <c r="I69" s="21" t="n">
        <v>3.814953711</v>
      </c>
      <c r="J69" s="21" t="n">
        <v>0.23</v>
      </c>
      <c r="K69" s="21"/>
      <c r="L69" s="21"/>
      <c r="M69" s="22"/>
      <c r="N69" s="21"/>
    </row>
    <row r="70" customFormat="false" ht="16" hidden="true" customHeight="false" outlineLevel="0" collapsed="false">
      <c r="A70" s="4" t="s">
        <v>468</v>
      </c>
      <c r="B70" s="4" t="str">
        <f aca="false">A70&amp;MID(C70,5,1)</f>
        <v>CRUK0009_SU_T1-R3a</v>
      </c>
      <c r="C70" s="4" t="s">
        <v>451</v>
      </c>
      <c r="D70" s="4" t="s">
        <v>422</v>
      </c>
      <c r="E70" s="4" t="s">
        <v>469</v>
      </c>
      <c r="F70" s="4" t="s">
        <v>470</v>
      </c>
      <c r="G70" s="4" t="s">
        <v>289</v>
      </c>
      <c r="H70" s="4" t="n">
        <f aca="false">TRUE()</f>
        <v>1</v>
      </c>
      <c r="I70" s="21" t="n">
        <v>2.671105314</v>
      </c>
      <c r="J70" s="21" t="n">
        <v>0.26</v>
      </c>
      <c r="K70" s="21"/>
      <c r="L70" s="21"/>
      <c r="M70" s="22"/>
      <c r="N70" s="21"/>
    </row>
    <row r="71" customFormat="false" ht="16" hidden="true" customHeight="false" outlineLevel="0" collapsed="false">
      <c r="A71" s="4" t="s">
        <v>468</v>
      </c>
      <c r="B71" s="4" t="str">
        <f aca="false">A71&amp;MID(C71,5,1)</f>
        <v>CRUK0009_SU_T1-R3b</v>
      </c>
      <c r="C71" s="4" t="s">
        <v>454</v>
      </c>
      <c r="D71" s="4" t="s">
        <v>455</v>
      </c>
      <c r="E71" s="4" t="s">
        <v>394</v>
      </c>
      <c r="F71" s="4" t="s">
        <v>467</v>
      </c>
      <c r="G71" s="4" t="s">
        <v>289</v>
      </c>
      <c r="H71" s="4" t="n">
        <f aca="false">TRUE()</f>
        <v>1</v>
      </c>
      <c r="I71" s="21" t="n">
        <v>2.671105314</v>
      </c>
      <c r="J71" s="21" t="n">
        <v>0.26</v>
      </c>
      <c r="K71" s="21"/>
      <c r="L71" s="21"/>
      <c r="M71" s="22"/>
      <c r="N71" s="21"/>
    </row>
    <row r="72" customFormat="false" ht="16" hidden="true" customHeight="false" outlineLevel="0" collapsed="false">
      <c r="A72" s="4" t="s">
        <v>468</v>
      </c>
      <c r="B72" s="4" t="str">
        <f aca="false">A72&amp;MID(C72,5,1)</f>
        <v>CRUK0009_SU_T1-R3c</v>
      </c>
      <c r="C72" s="4" t="s">
        <v>457</v>
      </c>
      <c r="D72" s="4" t="s">
        <v>458</v>
      </c>
      <c r="E72" s="4" t="s">
        <v>471</v>
      </c>
      <c r="F72" s="4" t="s">
        <v>472</v>
      </c>
      <c r="G72" s="4" t="s">
        <v>289</v>
      </c>
      <c r="H72" s="4" t="n">
        <f aca="false">TRUE()</f>
        <v>1</v>
      </c>
      <c r="I72" s="21" t="n">
        <v>2.671105314</v>
      </c>
      <c r="J72" s="21" t="n">
        <v>0.26</v>
      </c>
      <c r="K72" s="21"/>
      <c r="L72" s="21"/>
      <c r="M72" s="22"/>
      <c r="N72" s="21"/>
    </row>
    <row r="73" customFormat="false" ht="16" hidden="true" customHeight="false" outlineLevel="0" collapsed="false">
      <c r="A73" s="4" t="s">
        <v>473</v>
      </c>
      <c r="B73" s="4" t="str">
        <f aca="false">A73&amp;MID(C73,5,1)</f>
        <v>CRUK0009_SU_T1-R4a</v>
      </c>
      <c r="C73" s="4" t="s">
        <v>451</v>
      </c>
      <c r="D73" s="4" t="s">
        <v>422</v>
      </c>
      <c r="E73" s="4" t="s">
        <v>474</v>
      </c>
      <c r="F73" s="4" t="s">
        <v>475</v>
      </c>
      <c r="G73" s="4" t="s">
        <v>289</v>
      </c>
      <c r="H73" s="4" t="n">
        <f aca="false">TRUE()</f>
        <v>1</v>
      </c>
      <c r="I73" s="21" t="n">
        <v>3.786745656</v>
      </c>
      <c r="J73" s="21" t="n">
        <v>0.29</v>
      </c>
      <c r="K73" s="21"/>
      <c r="L73" s="21"/>
      <c r="M73" s="22"/>
      <c r="N73" s="21"/>
    </row>
    <row r="74" customFormat="false" ht="16" hidden="true" customHeight="false" outlineLevel="0" collapsed="false">
      <c r="A74" s="4" t="s">
        <v>473</v>
      </c>
      <c r="B74" s="4" t="str">
        <f aca="false">A74&amp;MID(C74,5,1)</f>
        <v>CRUK0009_SU_T1-R4b</v>
      </c>
      <c r="C74" s="4" t="s">
        <v>454</v>
      </c>
      <c r="D74" s="4" t="s">
        <v>455</v>
      </c>
      <c r="E74" s="4" t="s">
        <v>476</v>
      </c>
      <c r="F74" s="4" t="s">
        <v>477</v>
      </c>
      <c r="G74" s="4" t="s">
        <v>289</v>
      </c>
      <c r="H74" s="4" t="n">
        <f aca="false">TRUE()</f>
        <v>1</v>
      </c>
      <c r="I74" s="21" t="n">
        <v>3.786745656</v>
      </c>
      <c r="J74" s="21" t="n">
        <v>0.29</v>
      </c>
      <c r="K74" s="21"/>
      <c r="L74" s="21"/>
      <c r="M74" s="22"/>
      <c r="N74" s="21"/>
    </row>
    <row r="75" customFormat="false" ht="16" hidden="true" customHeight="false" outlineLevel="0" collapsed="false">
      <c r="A75" s="4" t="s">
        <v>473</v>
      </c>
      <c r="B75" s="4" t="str">
        <f aca="false">A75&amp;MID(C75,5,1)</f>
        <v>CRUK0009_SU_T1-R4c</v>
      </c>
      <c r="C75" s="4" t="s">
        <v>457</v>
      </c>
      <c r="D75" s="4" t="s">
        <v>458</v>
      </c>
      <c r="E75" s="4" t="s">
        <v>478</v>
      </c>
      <c r="F75" s="4" t="s">
        <v>420</v>
      </c>
      <c r="G75" s="4" t="s">
        <v>289</v>
      </c>
      <c r="H75" s="4" t="n">
        <f aca="false">TRUE()</f>
        <v>1</v>
      </c>
      <c r="I75" s="21" t="n">
        <v>3.786745656</v>
      </c>
      <c r="J75" s="21" t="n">
        <v>0.29</v>
      </c>
      <c r="K75" s="21"/>
      <c r="L75" s="21"/>
      <c r="M75" s="22"/>
      <c r="N75" s="21"/>
    </row>
    <row r="76" customFormat="false" ht="16" hidden="true" customHeight="false" outlineLevel="0" collapsed="false">
      <c r="A76" s="4" t="s">
        <v>95</v>
      </c>
      <c r="B76" s="4" t="str">
        <f aca="false">A76&amp;MID(C76,5,1)</f>
        <v>CRUK0010_SU_T1-R1a</v>
      </c>
      <c r="C76" s="4" t="s">
        <v>451</v>
      </c>
      <c r="D76" s="4" t="s">
        <v>286</v>
      </c>
      <c r="E76" s="4" t="s">
        <v>346</v>
      </c>
      <c r="F76" s="4" t="s">
        <v>477</v>
      </c>
      <c r="G76" s="4" t="s">
        <v>289</v>
      </c>
      <c r="H76" s="4" t="n">
        <f aca="false">TRUE()</f>
        <v>1</v>
      </c>
      <c r="I76" s="21" t="n">
        <v>2.400659713</v>
      </c>
      <c r="J76" s="21" t="n">
        <v>0.55</v>
      </c>
      <c r="K76" s="21"/>
      <c r="L76" s="21"/>
      <c r="M76" s="22"/>
      <c r="N76" s="21"/>
    </row>
    <row r="77" customFormat="false" ht="16" hidden="true" customHeight="false" outlineLevel="0" collapsed="false">
      <c r="A77" s="4" t="s">
        <v>95</v>
      </c>
      <c r="B77" s="4" t="str">
        <f aca="false">A77&amp;MID(C77,5,1)</f>
        <v>CRUK0010_SU_T1-R1b</v>
      </c>
      <c r="C77" s="4" t="s">
        <v>405</v>
      </c>
      <c r="D77" s="4" t="s">
        <v>479</v>
      </c>
      <c r="E77" s="4" t="s">
        <v>480</v>
      </c>
      <c r="F77" s="4" t="s">
        <v>481</v>
      </c>
      <c r="G77" s="4" t="s">
        <v>289</v>
      </c>
      <c r="H77" s="4" t="n">
        <f aca="false">TRUE()</f>
        <v>1</v>
      </c>
      <c r="I77" s="21" t="n">
        <v>2.400659713</v>
      </c>
      <c r="J77" s="21" t="n">
        <v>0.55</v>
      </c>
      <c r="K77" s="21"/>
      <c r="L77" s="21"/>
      <c r="M77" s="22"/>
      <c r="N77" s="21"/>
    </row>
    <row r="78" customFormat="false" ht="16" hidden="true" customHeight="false" outlineLevel="0" collapsed="false">
      <c r="A78" s="4" t="s">
        <v>95</v>
      </c>
      <c r="B78" s="4" t="str">
        <f aca="false">A78&amp;MID(C78,5,1)</f>
        <v>CRUK0010_SU_T1-R1c</v>
      </c>
      <c r="C78" s="4" t="s">
        <v>482</v>
      </c>
      <c r="D78" s="4" t="s">
        <v>483</v>
      </c>
      <c r="E78" s="4" t="s">
        <v>484</v>
      </c>
      <c r="F78" s="4" t="s">
        <v>485</v>
      </c>
      <c r="G78" s="4" t="s">
        <v>289</v>
      </c>
      <c r="H78" s="4" t="n">
        <f aca="false">TRUE()</f>
        <v>1</v>
      </c>
      <c r="I78" s="21" t="n">
        <v>2.400659713</v>
      </c>
      <c r="J78" s="21" t="n">
        <v>0.55</v>
      </c>
      <c r="K78" s="21"/>
      <c r="L78" s="21"/>
      <c r="M78" s="22"/>
      <c r="N78" s="21"/>
    </row>
    <row r="79" customFormat="false" ht="16" hidden="true" customHeight="false" outlineLevel="0" collapsed="false">
      <c r="A79" s="4" t="s">
        <v>486</v>
      </c>
      <c r="B79" s="4" t="str">
        <f aca="false">A79&amp;MID(C79,5,1)</f>
        <v>CRUK0010_SU_T1-R2a</v>
      </c>
      <c r="C79" s="4" t="s">
        <v>451</v>
      </c>
      <c r="D79" s="4" t="s">
        <v>286</v>
      </c>
      <c r="E79" s="4" t="s">
        <v>487</v>
      </c>
      <c r="F79" s="4" t="s">
        <v>319</v>
      </c>
      <c r="G79" s="4" t="s">
        <v>488</v>
      </c>
      <c r="H79" s="4" t="n">
        <f aca="false">FALSE()</f>
        <v>0</v>
      </c>
      <c r="I79" s="21" t="n">
        <v>2.17300526</v>
      </c>
      <c r="J79" s="21" t="n">
        <v>0.35</v>
      </c>
      <c r="K79" s="21"/>
      <c r="L79" s="21"/>
      <c r="M79" s="21"/>
      <c r="N79" s="21"/>
    </row>
    <row r="80" customFormat="false" ht="16" hidden="true" customHeight="false" outlineLevel="0" collapsed="false">
      <c r="A80" s="4" t="s">
        <v>486</v>
      </c>
      <c r="B80" s="4" t="str">
        <f aca="false">A80&amp;MID(C80,5,1)</f>
        <v>CRUK0010_SU_T1-R2b</v>
      </c>
      <c r="C80" s="4" t="s">
        <v>405</v>
      </c>
      <c r="D80" s="4" t="s">
        <v>479</v>
      </c>
      <c r="E80" s="4" t="s">
        <v>489</v>
      </c>
      <c r="F80" s="4" t="s">
        <v>490</v>
      </c>
      <c r="G80" s="4" t="s">
        <v>371</v>
      </c>
      <c r="H80" s="4" t="n">
        <f aca="false">FALSE()</f>
        <v>0</v>
      </c>
      <c r="I80" s="21" t="n">
        <v>2.17300526</v>
      </c>
      <c r="J80" s="21" t="n">
        <v>0.35</v>
      </c>
      <c r="K80" s="21"/>
      <c r="L80" s="21"/>
      <c r="M80" s="21"/>
      <c r="N80" s="21"/>
    </row>
    <row r="81" customFormat="false" ht="16" hidden="true" customHeight="false" outlineLevel="0" collapsed="false">
      <c r="A81" s="4" t="s">
        <v>486</v>
      </c>
      <c r="B81" s="4" t="str">
        <f aca="false">A81&amp;MID(C81,5,1)</f>
        <v>CRUK0010_SU_T1-R2c</v>
      </c>
      <c r="C81" s="4" t="s">
        <v>482</v>
      </c>
      <c r="D81" s="4" t="s">
        <v>483</v>
      </c>
      <c r="E81" s="4" t="s">
        <v>414</v>
      </c>
      <c r="F81" s="4" t="s">
        <v>351</v>
      </c>
      <c r="G81" s="4" t="s">
        <v>305</v>
      </c>
      <c r="H81" s="4" t="n">
        <f aca="false">FALSE()</f>
        <v>0</v>
      </c>
      <c r="I81" s="21" t="n">
        <v>2.17300526</v>
      </c>
      <c r="J81" s="21" t="n">
        <v>0.35</v>
      </c>
      <c r="K81" s="21"/>
      <c r="L81" s="21"/>
      <c r="M81" s="21"/>
      <c r="N81" s="21"/>
    </row>
    <row r="82" customFormat="false" ht="16" hidden="true" customHeight="false" outlineLevel="0" collapsed="false">
      <c r="A82" s="4" t="s">
        <v>98</v>
      </c>
      <c r="B82" s="4" t="str">
        <f aca="false">A82&amp;MID(C82,5,1)</f>
        <v>CRUK0011_SU_T1-R1a</v>
      </c>
      <c r="C82" s="4" t="s">
        <v>285</v>
      </c>
      <c r="D82" s="4" t="s">
        <v>297</v>
      </c>
      <c r="E82" s="4" t="s">
        <v>320</v>
      </c>
      <c r="F82" s="4" t="s">
        <v>319</v>
      </c>
      <c r="G82" s="4" t="s">
        <v>491</v>
      </c>
      <c r="H82" s="4" t="n">
        <f aca="false">FALSE()</f>
        <v>0</v>
      </c>
      <c r="I82" s="21" t="n">
        <v>2.147587712</v>
      </c>
      <c r="J82" s="21" t="n">
        <v>0.29</v>
      </c>
      <c r="K82" s="21"/>
      <c r="L82" s="21"/>
      <c r="M82" s="21"/>
      <c r="N82" s="21"/>
    </row>
    <row r="83" customFormat="false" ht="16" hidden="true" customHeight="false" outlineLevel="0" collapsed="false">
      <c r="A83" s="4" t="s">
        <v>98</v>
      </c>
      <c r="B83" s="4" t="str">
        <f aca="false">A83&amp;MID(C83,5,1)</f>
        <v>CRUK0011_SU_T1-R1b</v>
      </c>
      <c r="C83" s="4" t="s">
        <v>324</v>
      </c>
      <c r="D83" s="4" t="s">
        <v>492</v>
      </c>
      <c r="E83" s="4" t="s">
        <v>493</v>
      </c>
      <c r="F83" s="4" t="s">
        <v>494</v>
      </c>
      <c r="G83" s="4" t="s">
        <v>381</v>
      </c>
      <c r="H83" s="4" t="n">
        <f aca="false">FALSE()</f>
        <v>0</v>
      </c>
      <c r="I83" s="21" t="n">
        <v>2.147587712</v>
      </c>
      <c r="J83" s="21" t="n">
        <v>0.29</v>
      </c>
      <c r="K83" s="21"/>
      <c r="L83" s="21"/>
      <c r="M83" s="21"/>
      <c r="N83" s="21"/>
    </row>
    <row r="84" customFormat="false" ht="16" hidden="true" customHeight="false" outlineLevel="0" collapsed="false">
      <c r="A84" s="4" t="s">
        <v>98</v>
      </c>
      <c r="B84" s="4" t="str">
        <f aca="false">A84&amp;MID(C84,5,1)</f>
        <v>CRUK0011_SU_T1-R1c</v>
      </c>
      <c r="C84" s="4" t="s">
        <v>495</v>
      </c>
      <c r="D84" s="4" t="s">
        <v>329</v>
      </c>
      <c r="E84" s="4" t="s">
        <v>496</v>
      </c>
      <c r="F84" s="4" t="s">
        <v>316</v>
      </c>
      <c r="G84" s="4" t="s">
        <v>497</v>
      </c>
      <c r="H84" s="4" t="n">
        <f aca="false">FALSE()</f>
        <v>0</v>
      </c>
      <c r="I84" s="21" t="n">
        <v>2.147587712</v>
      </c>
      <c r="J84" s="21" t="n">
        <v>0.29</v>
      </c>
      <c r="K84" s="21"/>
      <c r="L84" s="21"/>
      <c r="M84" s="21"/>
      <c r="N84" s="21"/>
    </row>
    <row r="85" customFormat="false" ht="16" hidden="true" customHeight="false" outlineLevel="0" collapsed="false">
      <c r="A85" s="4" t="s">
        <v>498</v>
      </c>
      <c r="B85" s="4" t="str">
        <f aca="false">A85&amp;MID(C85,5,1)</f>
        <v>CRUK0011_SU_T1-R2a</v>
      </c>
      <c r="C85" s="4" t="s">
        <v>285</v>
      </c>
      <c r="D85" s="4" t="s">
        <v>297</v>
      </c>
      <c r="E85" s="4" t="s">
        <v>322</v>
      </c>
      <c r="F85" s="4" t="s">
        <v>499</v>
      </c>
      <c r="G85" s="4" t="s">
        <v>399</v>
      </c>
      <c r="H85" s="4" t="n">
        <f aca="false">FALSE()</f>
        <v>0</v>
      </c>
      <c r="I85" s="21" t="n">
        <v>2.059594609</v>
      </c>
      <c r="J85" s="21" t="n">
        <v>0.49</v>
      </c>
      <c r="K85" s="21"/>
      <c r="L85" s="21"/>
      <c r="M85" s="21"/>
      <c r="N85" s="21"/>
    </row>
    <row r="86" customFormat="false" ht="16" hidden="true" customHeight="false" outlineLevel="0" collapsed="false">
      <c r="A86" s="4" t="s">
        <v>498</v>
      </c>
      <c r="B86" s="4" t="str">
        <f aca="false">A86&amp;MID(C86,5,1)</f>
        <v>CRUK0011_SU_T1-R2b</v>
      </c>
      <c r="C86" s="4" t="s">
        <v>324</v>
      </c>
      <c r="D86" s="4" t="s">
        <v>492</v>
      </c>
      <c r="E86" s="4" t="s">
        <v>500</v>
      </c>
      <c r="F86" s="4" t="s">
        <v>501</v>
      </c>
      <c r="G86" s="4" t="s">
        <v>502</v>
      </c>
      <c r="H86" s="4" t="n">
        <f aca="false">FALSE()</f>
        <v>0</v>
      </c>
      <c r="I86" s="21" t="n">
        <v>2.059594609</v>
      </c>
      <c r="J86" s="21" t="n">
        <v>0.49</v>
      </c>
      <c r="K86" s="21"/>
      <c r="L86" s="21"/>
      <c r="M86" s="21"/>
      <c r="N86" s="21"/>
    </row>
    <row r="87" customFormat="false" ht="16" hidden="true" customHeight="false" outlineLevel="0" collapsed="false">
      <c r="A87" s="4" t="s">
        <v>498</v>
      </c>
      <c r="B87" s="4" t="str">
        <f aca="false">A87&amp;MID(C87,5,1)</f>
        <v>CRUK0011_SU_T1-R2c</v>
      </c>
      <c r="C87" s="4" t="s">
        <v>495</v>
      </c>
      <c r="D87" s="4" t="s">
        <v>329</v>
      </c>
      <c r="E87" s="4" t="s">
        <v>503</v>
      </c>
      <c r="F87" s="4" t="s">
        <v>504</v>
      </c>
      <c r="G87" s="4" t="s">
        <v>371</v>
      </c>
      <c r="H87" s="4" t="n">
        <f aca="false">FALSE()</f>
        <v>0</v>
      </c>
      <c r="I87" s="21" t="n">
        <v>2.059594609</v>
      </c>
      <c r="J87" s="21" t="n">
        <v>0.49</v>
      </c>
      <c r="K87" s="21"/>
      <c r="L87" s="21"/>
      <c r="M87" s="21"/>
      <c r="N87" s="21"/>
    </row>
    <row r="88" customFormat="false" ht="16" hidden="true" customHeight="false" outlineLevel="0" collapsed="false">
      <c r="A88" s="4" t="s">
        <v>505</v>
      </c>
      <c r="B88" s="4" t="str">
        <f aca="false">A88&amp;MID(C88,5,1)</f>
        <v>CRUK0011_SU_T1-R3a</v>
      </c>
      <c r="C88" s="4" t="s">
        <v>285</v>
      </c>
      <c r="D88" s="4" t="s">
        <v>297</v>
      </c>
      <c r="E88" s="4" t="s">
        <v>506</v>
      </c>
      <c r="F88" s="4" t="s">
        <v>385</v>
      </c>
      <c r="G88" s="4" t="s">
        <v>399</v>
      </c>
      <c r="H88" s="4" t="n">
        <f aca="false">FALSE()</f>
        <v>0</v>
      </c>
      <c r="I88" s="21" t="n">
        <v>4.058679664</v>
      </c>
      <c r="J88" s="21" t="n">
        <v>0.52</v>
      </c>
      <c r="K88" s="21"/>
      <c r="L88" s="21"/>
      <c r="M88" s="21"/>
      <c r="N88" s="21"/>
    </row>
    <row r="89" customFormat="false" ht="16" hidden="true" customHeight="false" outlineLevel="0" collapsed="false">
      <c r="A89" s="4" t="s">
        <v>505</v>
      </c>
      <c r="B89" s="4" t="str">
        <f aca="false">A89&amp;MID(C89,5,1)</f>
        <v>CRUK0011_SU_T1-R3b</v>
      </c>
      <c r="C89" s="4" t="s">
        <v>324</v>
      </c>
      <c r="D89" s="4" t="s">
        <v>492</v>
      </c>
      <c r="E89" s="4" t="s">
        <v>507</v>
      </c>
      <c r="F89" s="4" t="s">
        <v>508</v>
      </c>
      <c r="G89" s="4" t="s">
        <v>381</v>
      </c>
      <c r="H89" s="4" t="n">
        <f aca="false">FALSE()</f>
        <v>0</v>
      </c>
      <c r="I89" s="21" t="n">
        <v>4.058679664</v>
      </c>
      <c r="J89" s="21" t="n">
        <v>0.52</v>
      </c>
      <c r="K89" s="21"/>
      <c r="L89" s="21"/>
      <c r="M89" s="21"/>
      <c r="N89" s="21"/>
    </row>
    <row r="90" customFormat="false" ht="16" hidden="true" customHeight="false" outlineLevel="0" collapsed="false">
      <c r="A90" s="4" t="s">
        <v>505</v>
      </c>
      <c r="B90" s="4" t="str">
        <f aca="false">A90&amp;MID(C90,5,1)</f>
        <v>CRUK0011_SU_T1-R3c</v>
      </c>
      <c r="C90" s="4" t="s">
        <v>495</v>
      </c>
      <c r="D90" s="4" t="s">
        <v>329</v>
      </c>
      <c r="E90" s="4" t="s">
        <v>391</v>
      </c>
      <c r="F90" s="4" t="s">
        <v>509</v>
      </c>
      <c r="G90" s="4" t="s">
        <v>304</v>
      </c>
      <c r="H90" s="4" t="n">
        <f aca="false">FALSE()</f>
        <v>0</v>
      </c>
      <c r="I90" s="21" t="n">
        <v>4.058679664</v>
      </c>
      <c r="J90" s="21" t="n">
        <v>0.52</v>
      </c>
      <c r="K90" s="21"/>
      <c r="L90" s="21"/>
      <c r="M90" s="21"/>
      <c r="N90" s="21"/>
    </row>
    <row r="91" customFormat="false" ht="16" hidden="true" customHeight="false" outlineLevel="0" collapsed="false">
      <c r="A91" s="4" t="s">
        <v>101</v>
      </c>
      <c r="B91" s="4" t="str">
        <f aca="false">A91&amp;MID(C91,5,1)</f>
        <v>CRUK0012_SU_T1-R1a</v>
      </c>
      <c r="C91" s="4" t="s">
        <v>510</v>
      </c>
      <c r="D91" s="4" t="s">
        <v>451</v>
      </c>
      <c r="E91" s="4" t="s">
        <v>333</v>
      </c>
      <c r="F91" s="4" t="s">
        <v>508</v>
      </c>
      <c r="G91" s="4" t="s">
        <v>366</v>
      </c>
      <c r="H91" s="4" t="n">
        <f aca="false">FALSE()</f>
        <v>0</v>
      </c>
      <c r="I91" s="21" t="n">
        <v>3.482375262</v>
      </c>
      <c r="J91" s="21" t="n">
        <v>0.62</v>
      </c>
      <c r="K91" s="21"/>
      <c r="L91" s="21"/>
      <c r="M91" s="21"/>
      <c r="N91" s="21"/>
    </row>
    <row r="92" customFormat="false" ht="16" hidden="true" customHeight="false" outlineLevel="0" collapsed="false">
      <c r="A92" s="4" t="s">
        <v>101</v>
      </c>
      <c r="B92" s="4" t="str">
        <f aca="false">A92&amp;MID(C92,5,1)</f>
        <v>CRUK0012_SU_T1-R1b</v>
      </c>
      <c r="C92" s="4" t="s">
        <v>325</v>
      </c>
      <c r="D92" s="4" t="s">
        <v>511</v>
      </c>
      <c r="E92" s="4" t="s">
        <v>512</v>
      </c>
      <c r="F92" s="4" t="s">
        <v>394</v>
      </c>
      <c r="G92" s="4" t="s">
        <v>513</v>
      </c>
      <c r="H92" s="4" t="n">
        <f aca="false">FALSE()</f>
        <v>0</v>
      </c>
      <c r="I92" s="21" t="n">
        <v>3.482375262</v>
      </c>
      <c r="J92" s="21" t="n">
        <v>0.62</v>
      </c>
      <c r="K92" s="21"/>
      <c r="L92" s="21"/>
      <c r="M92" s="21"/>
      <c r="N92" s="21"/>
    </row>
    <row r="93" customFormat="false" ht="16" hidden="true" customHeight="false" outlineLevel="0" collapsed="false">
      <c r="A93" s="4" t="s">
        <v>101</v>
      </c>
      <c r="B93" s="4" t="str">
        <f aca="false">A93&amp;MID(C93,5,1)</f>
        <v>CRUK0012_SU_T1-R1c</v>
      </c>
      <c r="C93" s="4" t="s">
        <v>514</v>
      </c>
      <c r="D93" s="4" t="s">
        <v>515</v>
      </c>
      <c r="E93" s="4" t="s">
        <v>382</v>
      </c>
      <c r="F93" s="4" t="s">
        <v>516</v>
      </c>
      <c r="G93" s="4" t="s">
        <v>517</v>
      </c>
      <c r="H93" s="4" t="n">
        <f aca="false">FALSE()</f>
        <v>0</v>
      </c>
      <c r="I93" s="21" t="n">
        <v>3.482375262</v>
      </c>
      <c r="J93" s="21" t="n">
        <v>0.62</v>
      </c>
      <c r="K93" s="21"/>
      <c r="L93" s="21"/>
      <c r="M93" s="21"/>
      <c r="N93" s="21"/>
    </row>
    <row r="94" customFormat="false" ht="16" hidden="true" customHeight="false" outlineLevel="0" collapsed="false">
      <c r="A94" s="4" t="s">
        <v>518</v>
      </c>
      <c r="B94" s="4" t="str">
        <f aca="false">A94&amp;MID(C94,5,1)</f>
        <v>CRUK0012_SU_T1-R2a</v>
      </c>
      <c r="C94" s="4" t="s">
        <v>510</v>
      </c>
      <c r="D94" s="4" t="s">
        <v>451</v>
      </c>
      <c r="E94" s="4" t="s">
        <v>519</v>
      </c>
      <c r="F94" s="4" t="s">
        <v>520</v>
      </c>
      <c r="G94" s="4" t="s">
        <v>289</v>
      </c>
      <c r="H94" s="4" t="n">
        <f aca="false">FALSE()</f>
        <v>0</v>
      </c>
      <c r="I94" s="21" t="n">
        <v>3.627238555</v>
      </c>
      <c r="J94" s="21" t="n">
        <v>0.35</v>
      </c>
      <c r="K94" s="21"/>
      <c r="L94" s="21"/>
      <c r="M94" s="22"/>
      <c r="N94" s="21"/>
    </row>
    <row r="95" customFormat="false" ht="16" hidden="true" customHeight="false" outlineLevel="0" collapsed="false">
      <c r="A95" s="4" t="s">
        <v>518</v>
      </c>
      <c r="B95" s="4" t="str">
        <f aca="false">A95&amp;MID(C95,5,1)</f>
        <v>CRUK0012_SU_T1-R2b</v>
      </c>
      <c r="C95" s="4" t="s">
        <v>325</v>
      </c>
      <c r="D95" s="4" t="s">
        <v>511</v>
      </c>
      <c r="E95" s="4" t="s">
        <v>423</v>
      </c>
      <c r="F95" s="4" t="s">
        <v>442</v>
      </c>
      <c r="G95" s="4" t="s">
        <v>289</v>
      </c>
      <c r="H95" s="4" t="n">
        <f aca="false">FALSE()</f>
        <v>0</v>
      </c>
      <c r="I95" s="21" t="n">
        <v>3.627238555</v>
      </c>
      <c r="J95" s="21" t="n">
        <v>0.35</v>
      </c>
      <c r="K95" s="21"/>
      <c r="L95" s="21"/>
      <c r="M95" s="22"/>
      <c r="N95" s="21"/>
    </row>
    <row r="96" customFormat="false" ht="16" hidden="true" customHeight="false" outlineLevel="0" collapsed="false">
      <c r="A96" s="4" t="s">
        <v>518</v>
      </c>
      <c r="B96" s="4" t="str">
        <f aca="false">A96&amp;MID(C96,5,1)</f>
        <v>CRUK0012_SU_T1-R2c</v>
      </c>
      <c r="C96" s="4" t="s">
        <v>514</v>
      </c>
      <c r="D96" s="4" t="s">
        <v>515</v>
      </c>
      <c r="E96" s="4" t="s">
        <v>521</v>
      </c>
      <c r="F96" s="4" t="s">
        <v>522</v>
      </c>
      <c r="G96" s="4" t="s">
        <v>289</v>
      </c>
      <c r="H96" s="4" t="n">
        <f aca="false">FALSE()</f>
        <v>0</v>
      </c>
      <c r="I96" s="21" t="n">
        <v>3.627238555</v>
      </c>
      <c r="J96" s="21" t="n">
        <v>0.35</v>
      </c>
      <c r="K96" s="21"/>
      <c r="L96" s="21"/>
      <c r="M96" s="22"/>
      <c r="N96" s="21"/>
    </row>
    <row r="97" customFormat="false" ht="16" hidden="true" customHeight="false" outlineLevel="0" collapsed="false">
      <c r="A97" s="4" t="s">
        <v>104</v>
      </c>
      <c r="B97" s="4" t="str">
        <f aca="false">A97&amp;MID(C97,5,1)</f>
        <v>CRUK0013_SU_LN1a</v>
      </c>
      <c r="C97" s="4" t="s">
        <v>285</v>
      </c>
      <c r="D97" s="4" t="s">
        <v>523</v>
      </c>
      <c r="E97" s="4" t="s">
        <v>318</v>
      </c>
      <c r="F97" s="4" t="s">
        <v>413</v>
      </c>
      <c r="G97" s="4" t="s">
        <v>381</v>
      </c>
      <c r="H97" s="4" t="n">
        <f aca="false">FALSE()</f>
        <v>0</v>
      </c>
      <c r="I97" s="21" t="n">
        <v>3.181989518</v>
      </c>
      <c r="J97" s="21" t="n">
        <v>0.59</v>
      </c>
      <c r="K97" s="21"/>
      <c r="L97" s="21"/>
      <c r="M97" s="21"/>
      <c r="N97" s="21"/>
    </row>
    <row r="98" customFormat="false" ht="16" hidden="true" customHeight="false" outlineLevel="0" collapsed="false">
      <c r="A98" s="4" t="s">
        <v>104</v>
      </c>
      <c r="B98" s="4" t="str">
        <f aca="false">A98&amp;MID(C98,5,1)</f>
        <v>CRUK0013_SU_LN1b</v>
      </c>
      <c r="C98" s="4" t="s">
        <v>301</v>
      </c>
      <c r="D98" s="4" t="s">
        <v>524</v>
      </c>
      <c r="E98" s="4" t="s">
        <v>525</v>
      </c>
      <c r="F98" s="4" t="s">
        <v>404</v>
      </c>
      <c r="G98" s="4" t="s">
        <v>289</v>
      </c>
      <c r="H98" s="4" t="n">
        <f aca="false">TRUE()</f>
        <v>1</v>
      </c>
      <c r="I98" s="21" t="n">
        <v>3.181989518</v>
      </c>
      <c r="J98" s="21" t="n">
        <v>0.59</v>
      </c>
      <c r="K98" s="21"/>
      <c r="L98" s="21"/>
      <c r="M98" s="21"/>
      <c r="N98" s="21"/>
    </row>
    <row r="99" customFormat="false" ht="16" hidden="true" customHeight="false" outlineLevel="0" collapsed="false">
      <c r="A99" s="4" t="s">
        <v>526</v>
      </c>
      <c r="B99" s="4" t="str">
        <f aca="false">A99&amp;MID(C99,5,1)</f>
        <v>CRUK0013_SU_LN2a</v>
      </c>
      <c r="C99" s="4" t="s">
        <v>285</v>
      </c>
      <c r="D99" s="4" t="s">
        <v>523</v>
      </c>
      <c r="E99" s="4" t="s">
        <v>392</v>
      </c>
      <c r="F99" s="4" t="s">
        <v>527</v>
      </c>
      <c r="G99" s="4" t="s">
        <v>289</v>
      </c>
      <c r="H99" s="4" t="n">
        <f aca="false">FALSE()</f>
        <v>0</v>
      </c>
      <c r="I99" s="21" t="n">
        <v>3.189061603</v>
      </c>
      <c r="J99" s="21" t="n">
        <v>0.68</v>
      </c>
      <c r="K99" s="21"/>
      <c r="L99" s="21"/>
      <c r="M99" s="21"/>
      <c r="N99" s="21"/>
    </row>
    <row r="100" customFormat="false" ht="16" hidden="true" customHeight="false" outlineLevel="0" collapsed="false">
      <c r="A100" s="4" t="s">
        <v>526</v>
      </c>
      <c r="B100" s="4" t="str">
        <f aca="false">A100&amp;MID(C100,5,1)</f>
        <v>CRUK0013_SU_LN2b</v>
      </c>
      <c r="C100" s="4" t="s">
        <v>301</v>
      </c>
      <c r="D100" s="4" t="s">
        <v>524</v>
      </c>
      <c r="E100" s="4" t="s">
        <v>528</v>
      </c>
      <c r="F100" s="4" t="s">
        <v>529</v>
      </c>
      <c r="G100" s="4" t="s">
        <v>289</v>
      </c>
      <c r="H100" s="4" t="n">
        <f aca="false">FALSE()</f>
        <v>0</v>
      </c>
      <c r="I100" s="21" t="n">
        <v>3.189061603</v>
      </c>
      <c r="J100" s="21" t="n">
        <v>0.68</v>
      </c>
      <c r="K100" s="21"/>
      <c r="L100" s="21"/>
      <c r="M100" s="22"/>
      <c r="N100" s="21"/>
    </row>
    <row r="101" customFormat="false" ht="16" hidden="true" customHeight="false" outlineLevel="0" collapsed="false">
      <c r="A101" s="4" t="s">
        <v>530</v>
      </c>
      <c r="B101" s="4" t="str">
        <f aca="false">A101&amp;MID(C101,5,1)</f>
        <v>CRUK0013_SU_T1-R1a</v>
      </c>
      <c r="C101" s="4" t="s">
        <v>285</v>
      </c>
      <c r="D101" s="4" t="s">
        <v>523</v>
      </c>
      <c r="E101" s="4" t="s">
        <v>531</v>
      </c>
      <c r="F101" s="4" t="s">
        <v>335</v>
      </c>
      <c r="G101" s="4" t="s">
        <v>356</v>
      </c>
      <c r="H101" s="4" t="n">
        <f aca="false">FALSE()</f>
        <v>0</v>
      </c>
      <c r="I101" s="21" t="n">
        <v>2.972124497</v>
      </c>
      <c r="J101" s="21" t="n">
        <v>0.49</v>
      </c>
      <c r="K101" s="21"/>
      <c r="L101" s="21"/>
      <c r="M101" s="21"/>
      <c r="N101" s="21"/>
    </row>
    <row r="102" customFormat="false" ht="16" hidden="true" customHeight="false" outlineLevel="0" collapsed="false">
      <c r="A102" s="4" t="s">
        <v>530</v>
      </c>
      <c r="B102" s="4" t="str">
        <f aca="false">A102&amp;MID(C102,5,1)</f>
        <v>CRUK0013_SU_T1-R1b</v>
      </c>
      <c r="C102" s="4" t="s">
        <v>301</v>
      </c>
      <c r="D102" s="4" t="s">
        <v>524</v>
      </c>
      <c r="E102" s="4" t="s">
        <v>487</v>
      </c>
      <c r="F102" s="4" t="s">
        <v>532</v>
      </c>
      <c r="G102" s="4" t="s">
        <v>356</v>
      </c>
      <c r="H102" s="4" t="n">
        <f aca="false">FALSE()</f>
        <v>0</v>
      </c>
      <c r="I102" s="21" t="n">
        <v>2.972124497</v>
      </c>
      <c r="J102" s="21" t="n">
        <v>0.49</v>
      </c>
      <c r="K102" s="21"/>
      <c r="L102" s="21"/>
      <c r="M102" s="21"/>
      <c r="N102" s="21"/>
    </row>
    <row r="103" customFormat="false" ht="16" hidden="true" customHeight="false" outlineLevel="0" collapsed="false">
      <c r="A103" s="4" t="s">
        <v>533</v>
      </c>
      <c r="B103" s="4" t="str">
        <f aca="false">A103&amp;MID(C103,5,1)</f>
        <v>CRUK0013_SU_T1-R2a</v>
      </c>
      <c r="C103" s="4" t="s">
        <v>285</v>
      </c>
      <c r="D103" s="4" t="s">
        <v>523</v>
      </c>
      <c r="E103" s="4" t="s">
        <v>508</v>
      </c>
      <c r="F103" s="4" t="s">
        <v>534</v>
      </c>
      <c r="G103" s="4" t="s">
        <v>535</v>
      </c>
      <c r="H103" s="4" t="n">
        <f aca="false">FALSE()</f>
        <v>0</v>
      </c>
      <c r="I103" s="21" t="n">
        <v>3.364768811</v>
      </c>
      <c r="J103" s="21" t="n">
        <v>0.34</v>
      </c>
      <c r="K103" s="21"/>
      <c r="L103" s="21"/>
      <c r="M103" s="21"/>
      <c r="N103" s="21"/>
    </row>
    <row r="104" customFormat="false" ht="16" hidden="true" customHeight="false" outlineLevel="0" collapsed="false">
      <c r="A104" s="4" t="s">
        <v>533</v>
      </c>
      <c r="B104" s="4" t="str">
        <f aca="false">A104&amp;MID(C104,5,1)</f>
        <v>CRUK0013_SU_T1-R2b</v>
      </c>
      <c r="C104" s="4" t="s">
        <v>301</v>
      </c>
      <c r="D104" s="4" t="s">
        <v>524</v>
      </c>
      <c r="E104" s="4" t="s">
        <v>536</v>
      </c>
      <c r="F104" s="4" t="s">
        <v>314</v>
      </c>
      <c r="G104" s="4" t="s">
        <v>418</v>
      </c>
      <c r="H104" s="4" t="n">
        <f aca="false">FALSE()</f>
        <v>0</v>
      </c>
      <c r="I104" s="21" t="n">
        <v>3.364768811</v>
      </c>
      <c r="J104" s="21" t="n">
        <v>0.34</v>
      </c>
      <c r="K104" s="21"/>
      <c r="L104" s="21"/>
      <c r="M104" s="21"/>
      <c r="N104" s="21"/>
    </row>
    <row r="105" customFormat="false" ht="16" hidden="true" customHeight="false" outlineLevel="0" collapsed="false">
      <c r="A105" s="4" t="s">
        <v>537</v>
      </c>
      <c r="B105" s="4" t="str">
        <f aca="false">A105&amp;MID(C105,5,1)</f>
        <v>CRUK0013_SU_T1-R3a</v>
      </c>
      <c r="C105" s="4" t="s">
        <v>285</v>
      </c>
      <c r="D105" s="4" t="s">
        <v>523</v>
      </c>
      <c r="E105" s="4" t="s">
        <v>538</v>
      </c>
      <c r="F105" s="4" t="s">
        <v>397</v>
      </c>
      <c r="G105" s="4" t="s">
        <v>366</v>
      </c>
      <c r="H105" s="4" t="n">
        <f aca="false">FALSE()</f>
        <v>0</v>
      </c>
      <c r="I105" s="21" t="n">
        <v>3.168437679</v>
      </c>
      <c r="J105" s="21" t="n">
        <v>0.51</v>
      </c>
      <c r="K105" s="21"/>
      <c r="L105" s="21"/>
      <c r="M105" s="21"/>
      <c r="N105" s="21"/>
    </row>
    <row r="106" customFormat="false" ht="16" hidden="true" customHeight="false" outlineLevel="0" collapsed="false">
      <c r="A106" s="4" t="s">
        <v>537</v>
      </c>
      <c r="B106" s="4" t="str">
        <f aca="false">A106&amp;MID(C106,5,1)</f>
        <v>CRUK0013_SU_T1-R3b</v>
      </c>
      <c r="C106" s="4" t="s">
        <v>301</v>
      </c>
      <c r="D106" s="4" t="s">
        <v>524</v>
      </c>
      <c r="E106" s="4" t="s">
        <v>539</v>
      </c>
      <c r="F106" s="4" t="s">
        <v>469</v>
      </c>
      <c r="G106" s="4" t="s">
        <v>366</v>
      </c>
      <c r="H106" s="4" t="n">
        <f aca="false">FALSE()</f>
        <v>0</v>
      </c>
      <c r="I106" s="21" t="n">
        <v>3.168437679</v>
      </c>
      <c r="J106" s="21" t="n">
        <v>0.51</v>
      </c>
      <c r="K106" s="21"/>
      <c r="L106" s="21"/>
      <c r="M106" s="21"/>
      <c r="N106" s="21"/>
    </row>
    <row r="107" customFormat="false" ht="16" hidden="true" customHeight="false" outlineLevel="0" collapsed="false">
      <c r="A107" s="4" t="s">
        <v>110</v>
      </c>
      <c r="B107" s="4" t="str">
        <f aca="false">A107&amp;MID(C107,5,1)</f>
        <v>CRUK0014_SU_T1-R1a</v>
      </c>
      <c r="C107" s="4" t="s">
        <v>285</v>
      </c>
      <c r="D107" s="4" t="s">
        <v>540</v>
      </c>
      <c r="E107" s="4" t="s">
        <v>414</v>
      </c>
      <c r="F107" s="4" t="s">
        <v>299</v>
      </c>
      <c r="G107" s="4" t="s">
        <v>384</v>
      </c>
      <c r="H107" s="4" t="n">
        <f aca="false">FALSE()</f>
        <v>0</v>
      </c>
      <c r="I107" s="21" t="n">
        <v>1.915398485</v>
      </c>
      <c r="J107" s="21" t="n">
        <v>0.48</v>
      </c>
      <c r="K107" s="21"/>
      <c r="L107" s="21"/>
      <c r="M107" s="21"/>
      <c r="N107" s="21"/>
    </row>
    <row r="108" customFormat="false" ht="16" hidden="true" customHeight="false" outlineLevel="0" collapsed="false">
      <c r="A108" s="4" t="s">
        <v>110</v>
      </c>
      <c r="B108" s="4" t="str">
        <f aca="false">A108&amp;MID(C108,5,1)</f>
        <v>CRUK0014_SU_T1-R1b</v>
      </c>
      <c r="C108" s="4" t="s">
        <v>541</v>
      </c>
      <c r="D108" s="4" t="s">
        <v>425</v>
      </c>
      <c r="E108" s="4" t="s">
        <v>320</v>
      </c>
      <c r="F108" s="4" t="s">
        <v>542</v>
      </c>
      <c r="G108" s="4" t="s">
        <v>543</v>
      </c>
      <c r="H108" s="4" t="n">
        <f aca="false">FALSE()</f>
        <v>0</v>
      </c>
      <c r="I108" s="21" t="n">
        <v>1.915398485</v>
      </c>
      <c r="J108" s="21" t="n">
        <v>0.48</v>
      </c>
      <c r="K108" s="21"/>
      <c r="L108" s="21"/>
      <c r="M108" s="21"/>
      <c r="N108" s="21"/>
    </row>
    <row r="109" customFormat="false" ht="16" hidden="true" customHeight="false" outlineLevel="0" collapsed="false">
      <c r="A109" s="4" t="s">
        <v>110</v>
      </c>
      <c r="B109" s="4" t="str">
        <f aca="false">A109&amp;MID(C109,5,1)</f>
        <v>CRUK0014_SU_T1-R1c</v>
      </c>
      <c r="C109" s="4" t="s">
        <v>482</v>
      </c>
      <c r="D109" s="4" t="s">
        <v>428</v>
      </c>
      <c r="E109" s="4" t="s">
        <v>337</v>
      </c>
      <c r="F109" s="4" t="s">
        <v>544</v>
      </c>
      <c r="G109" s="4" t="s">
        <v>517</v>
      </c>
      <c r="H109" s="4" t="n">
        <f aca="false">FALSE()</f>
        <v>0</v>
      </c>
      <c r="I109" s="21" t="n">
        <v>1.915398485</v>
      </c>
      <c r="J109" s="21" t="n">
        <v>0.48</v>
      </c>
      <c r="K109" s="21"/>
      <c r="L109" s="21"/>
      <c r="M109" s="21"/>
      <c r="N109" s="21"/>
    </row>
    <row r="110" customFormat="false" ht="16" hidden="true" customHeight="false" outlineLevel="0" collapsed="false">
      <c r="A110" s="4" t="s">
        <v>545</v>
      </c>
      <c r="B110" s="4" t="str">
        <f aca="false">A110&amp;MID(C110,5,1)</f>
        <v>CRUK0014_SU_T1-R2a</v>
      </c>
      <c r="C110" s="4" t="s">
        <v>285</v>
      </c>
      <c r="D110" s="4" t="s">
        <v>540</v>
      </c>
      <c r="E110" s="4" t="s">
        <v>414</v>
      </c>
      <c r="F110" s="4" t="s">
        <v>303</v>
      </c>
      <c r="G110" s="4" t="s">
        <v>356</v>
      </c>
      <c r="H110" s="4" t="n">
        <f aca="false">FALSE()</f>
        <v>0</v>
      </c>
      <c r="I110" s="21" t="n">
        <v>1.947601875</v>
      </c>
      <c r="J110" s="21" t="n">
        <v>0.35</v>
      </c>
      <c r="K110" s="21"/>
      <c r="L110" s="21"/>
      <c r="M110" s="21"/>
      <c r="N110" s="21"/>
    </row>
    <row r="111" customFormat="false" ht="16" hidden="true" customHeight="false" outlineLevel="0" collapsed="false">
      <c r="A111" s="4" t="s">
        <v>545</v>
      </c>
      <c r="B111" s="4" t="str">
        <f aca="false">A111&amp;MID(C111,5,1)</f>
        <v>CRUK0014_SU_T1-R2b</v>
      </c>
      <c r="C111" s="4" t="s">
        <v>541</v>
      </c>
      <c r="D111" s="4" t="s">
        <v>425</v>
      </c>
      <c r="E111" s="4" t="s">
        <v>427</v>
      </c>
      <c r="F111" s="4" t="s">
        <v>542</v>
      </c>
      <c r="G111" s="4" t="s">
        <v>424</v>
      </c>
      <c r="H111" s="4" t="n">
        <f aca="false">FALSE()</f>
        <v>0</v>
      </c>
      <c r="I111" s="21" t="n">
        <v>1.947601875</v>
      </c>
      <c r="J111" s="21" t="n">
        <v>0.35</v>
      </c>
      <c r="K111" s="21"/>
      <c r="L111" s="21"/>
      <c r="M111" s="21"/>
      <c r="N111" s="21"/>
    </row>
    <row r="112" customFormat="false" ht="16" hidden="true" customHeight="false" outlineLevel="0" collapsed="false">
      <c r="A112" s="4" t="s">
        <v>545</v>
      </c>
      <c r="B112" s="4" t="str">
        <f aca="false">A112&amp;MID(C112,5,1)</f>
        <v>CRUK0014_SU_T1-R2c</v>
      </c>
      <c r="C112" s="4" t="s">
        <v>482</v>
      </c>
      <c r="D112" s="4" t="s">
        <v>428</v>
      </c>
      <c r="E112" s="4" t="s">
        <v>546</v>
      </c>
      <c r="F112" s="4" t="s">
        <v>299</v>
      </c>
      <c r="G112" s="4" t="s">
        <v>547</v>
      </c>
      <c r="H112" s="4" t="n">
        <f aca="false">FALSE()</f>
        <v>0</v>
      </c>
      <c r="I112" s="21" t="n">
        <v>1.947601875</v>
      </c>
      <c r="J112" s="21" t="n">
        <v>0.35</v>
      </c>
      <c r="K112" s="21"/>
      <c r="L112" s="21"/>
      <c r="M112" s="21"/>
      <c r="N112" s="21"/>
    </row>
    <row r="113" customFormat="false" ht="16" hidden="true" customHeight="false" outlineLevel="0" collapsed="false">
      <c r="A113" s="4" t="s">
        <v>112</v>
      </c>
      <c r="B113" s="4" t="str">
        <f aca="false">A113&amp;MID(C113,5,1)</f>
        <v>CRUK0015_SU_T1-R1a</v>
      </c>
      <c r="C113" s="4" t="s">
        <v>548</v>
      </c>
      <c r="D113" s="4" t="s">
        <v>436</v>
      </c>
      <c r="E113" s="4" t="s">
        <v>549</v>
      </c>
      <c r="F113" s="4" t="s">
        <v>327</v>
      </c>
      <c r="G113" s="4" t="s">
        <v>358</v>
      </c>
      <c r="H113" s="4" t="n">
        <f aca="false">FALSE()</f>
        <v>0</v>
      </c>
      <c r="I113" s="21" t="n">
        <v>3.43360612</v>
      </c>
      <c r="J113" s="21" t="n">
        <v>0.38</v>
      </c>
      <c r="K113" s="21"/>
      <c r="L113" s="21"/>
      <c r="M113" s="21"/>
      <c r="N113" s="21"/>
    </row>
    <row r="114" customFormat="false" ht="16" hidden="true" customHeight="false" outlineLevel="0" collapsed="false">
      <c r="A114" s="4" t="s">
        <v>112</v>
      </c>
      <c r="B114" s="4" t="str">
        <f aca="false">A114&amp;MID(C114,5,1)</f>
        <v>CRUK0015_SU_T1-R1b</v>
      </c>
      <c r="C114" s="4" t="s">
        <v>324</v>
      </c>
      <c r="D114" s="4" t="s">
        <v>550</v>
      </c>
      <c r="E114" s="4" t="s">
        <v>551</v>
      </c>
      <c r="F114" s="4" t="s">
        <v>333</v>
      </c>
      <c r="G114" s="4" t="s">
        <v>552</v>
      </c>
      <c r="H114" s="4" t="n">
        <f aca="false">FALSE()</f>
        <v>0</v>
      </c>
      <c r="I114" s="21" t="n">
        <v>3.43360612</v>
      </c>
      <c r="J114" s="21" t="n">
        <v>0.38</v>
      </c>
      <c r="K114" s="21"/>
      <c r="L114" s="21"/>
      <c r="M114" s="21"/>
      <c r="N114" s="21"/>
    </row>
    <row r="115" customFormat="false" ht="16" hidden="true" customHeight="false" outlineLevel="0" collapsed="false">
      <c r="A115" s="4" t="s">
        <v>112</v>
      </c>
      <c r="B115" s="4" t="str">
        <f aca="false">A115&amp;MID(C115,5,1)</f>
        <v>CRUK0015_SU_T1-R1c</v>
      </c>
      <c r="C115" s="4" t="s">
        <v>553</v>
      </c>
      <c r="D115" s="4" t="s">
        <v>329</v>
      </c>
      <c r="E115" s="4" t="s">
        <v>346</v>
      </c>
      <c r="F115" s="4" t="s">
        <v>554</v>
      </c>
      <c r="G115" s="4" t="s">
        <v>420</v>
      </c>
      <c r="H115" s="4" t="n">
        <f aca="false">FALSE()</f>
        <v>0</v>
      </c>
      <c r="I115" s="21" t="n">
        <v>3.43360612</v>
      </c>
      <c r="J115" s="21" t="n">
        <v>0.38</v>
      </c>
      <c r="K115" s="21"/>
      <c r="L115" s="21"/>
      <c r="M115" s="21"/>
      <c r="N115" s="21"/>
    </row>
    <row r="116" customFormat="false" ht="16" hidden="true" customHeight="false" outlineLevel="0" collapsed="false">
      <c r="A116" s="4" t="s">
        <v>555</v>
      </c>
      <c r="B116" s="4" t="str">
        <f aca="false">A116&amp;MID(C116,5,1)</f>
        <v>CRUK0015_SU_T1-R2a</v>
      </c>
      <c r="C116" s="4" t="s">
        <v>548</v>
      </c>
      <c r="D116" s="4" t="s">
        <v>436</v>
      </c>
      <c r="E116" s="4" t="s">
        <v>402</v>
      </c>
      <c r="F116" s="4" t="s">
        <v>539</v>
      </c>
      <c r="G116" s="4" t="s">
        <v>502</v>
      </c>
      <c r="H116" s="4" t="n">
        <f aca="false">FALSE()</f>
        <v>0</v>
      </c>
      <c r="I116" s="21" t="n">
        <v>4.20206369</v>
      </c>
      <c r="J116" s="21" t="n">
        <v>0.29</v>
      </c>
      <c r="K116" s="21"/>
      <c r="L116" s="21"/>
      <c r="M116" s="21"/>
      <c r="N116" s="21"/>
    </row>
    <row r="117" customFormat="false" ht="16" hidden="true" customHeight="false" outlineLevel="0" collapsed="false">
      <c r="A117" s="4" t="s">
        <v>555</v>
      </c>
      <c r="B117" s="4" t="str">
        <f aca="false">A117&amp;MID(C117,5,1)</f>
        <v>CRUK0015_SU_T1-R2b</v>
      </c>
      <c r="C117" s="4" t="s">
        <v>324</v>
      </c>
      <c r="D117" s="4" t="s">
        <v>550</v>
      </c>
      <c r="E117" s="4" t="s">
        <v>320</v>
      </c>
      <c r="F117" s="4" t="s">
        <v>501</v>
      </c>
      <c r="G117" s="4" t="s">
        <v>556</v>
      </c>
      <c r="H117" s="4" t="n">
        <f aca="false">FALSE()</f>
        <v>0</v>
      </c>
      <c r="I117" s="21" t="n">
        <v>4.20206369</v>
      </c>
      <c r="J117" s="21" t="n">
        <v>0.29</v>
      </c>
      <c r="K117" s="21"/>
      <c r="L117" s="21"/>
      <c r="M117" s="21"/>
      <c r="N117" s="21"/>
    </row>
    <row r="118" customFormat="false" ht="16" hidden="true" customHeight="false" outlineLevel="0" collapsed="false">
      <c r="A118" s="4" t="s">
        <v>555</v>
      </c>
      <c r="B118" s="4" t="str">
        <f aca="false">A118&amp;MID(C118,5,1)</f>
        <v>CRUK0015_SU_T1-R2c</v>
      </c>
      <c r="C118" s="4" t="s">
        <v>553</v>
      </c>
      <c r="D118" s="4" t="s">
        <v>329</v>
      </c>
      <c r="E118" s="4" t="s">
        <v>330</v>
      </c>
      <c r="F118" s="4" t="s">
        <v>490</v>
      </c>
      <c r="G118" s="4" t="s">
        <v>396</v>
      </c>
      <c r="H118" s="4" t="n">
        <f aca="false">FALSE()</f>
        <v>0</v>
      </c>
      <c r="I118" s="21" t="n">
        <v>4.20206369</v>
      </c>
      <c r="J118" s="21" t="n">
        <v>0.29</v>
      </c>
      <c r="K118" s="21"/>
      <c r="L118" s="21"/>
      <c r="M118" s="21"/>
      <c r="N118" s="21"/>
    </row>
    <row r="119" customFormat="false" ht="16" hidden="true" customHeight="false" outlineLevel="0" collapsed="false">
      <c r="A119" s="4" t="s">
        <v>114</v>
      </c>
      <c r="B119" s="4" t="str">
        <f aca="false">A119&amp;MID(C119,5,1)</f>
        <v>CRUK0016_SU_T1-R1b</v>
      </c>
      <c r="C119" s="4" t="s">
        <v>372</v>
      </c>
      <c r="D119" s="4" t="s">
        <v>325</v>
      </c>
      <c r="E119" s="4" t="s">
        <v>557</v>
      </c>
      <c r="F119" s="4" t="s">
        <v>296</v>
      </c>
      <c r="G119" s="4" t="s">
        <v>289</v>
      </c>
      <c r="H119" s="4" t="n">
        <f aca="false">TRUE()</f>
        <v>1</v>
      </c>
      <c r="I119" s="21" t="n">
        <v>2.778118464</v>
      </c>
      <c r="J119" s="21" t="n">
        <v>0.37</v>
      </c>
      <c r="K119" s="21"/>
      <c r="L119" s="21"/>
      <c r="M119" s="22"/>
      <c r="N119" s="21"/>
    </row>
    <row r="120" customFormat="false" ht="16" hidden="true" customHeight="false" outlineLevel="0" collapsed="false">
      <c r="A120" s="4" t="s">
        <v>114</v>
      </c>
      <c r="B120" s="4" t="str">
        <f aca="false">A120&amp;MID(C120,5,1)</f>
        <v>CRUK0016_SU_T1-R1c</v>
      </c>
      <c r="C120" s="4" t="s">
        <v>409</v>
      </c>
      <c r="D120" s="4" t="s">
        <v>376</v>
      </c>
      <c r="E120" s="4" t="s">
        <v>389</v>
      </c>
      <c r="F120" s="4" t="s">
        <v>395</v>
      </c>
      <c r="G120" s="4" t="s">
        <v>289</v>
      </c>
      <c r="H120" s="4" t="n">
        <f aca="false">TRUE()</f>
        <v>1</v>
      </c>
      <c r="I120" s="21" t="n">
        <v>2.778118464</v>
      </c>
      <c r="J120" s="21" t="n">
        <v>0.37</v>
      </c>
      <c r="K120" s="21"/>
      <c r="L120" s="21"/>
      <c r="M120" s="22"/>
      <c r="N120" s="21"/>
    </row>
    <row r="121" customFormat="false" ht="16" hidden="true" customHeight="false" outlineLevel="0" collapsed="false">
      <c r="A121" s="4" t="s">
        <v>558</v>
      </c>
      <c r="B121" s="4" t="str">
        <f aca="false">A121&amp;MID(C121,5,1)</f>
        <v>CRUK0016_SU_T1-R2b</v>
      </c>
      <c r="C121" s="4" t="s">
        <v>372</v>
      </c>
      <c r="D121" s="4" t="s">
        <v>325</v>
      </c>
      <c r="E121" s="4" t="s">
        <v>386</v>
      </c>
      <c r="F121" s="4" t="s">
        <v>384</v>
      </c>
      <c r="G121" s="4" t="s">
        <v>289</v>
      </c>
      <c r="H121" s="4" t="n">
        <f aca="false">TRUE()</f>
        <v>1</v>
      </c>
      <c r="I121" s="21" t="n">
        <v>2.604941335</v>
      </c>
      <c r="J121" s="21" t="n">
        <v>0.26</v>
      </c>
      <c r="K121" s="21"/>
      <c r="L121" s="21"/>
      <c r="M121" s="22"/>
      <c r="N121" s="21"/>
    </row>
    <row r="122" customFormat="false" ht="16" hidden="true" customHeight="false" outlineLevel="0" collapsed="false">
      <c r="A122" s="4" t="s">
        <v>558</v>
      </c>
      <c r="B122" s="4" t="str">
        <f aca="false">A122&amp;MID(C122,5,1)</f>
        <v>CRUK0016_SU_T1-R2c</v>
      </c>
      <c r="C122" s="4" t="s">
        <v>409</v>
      </c>
      <c r="D122" s="4" t="s">
        <v>376</v>
      </c>
      <c r="E122" s="4" t="s">
        <v>559</v>
      </c>
      <c r="F122" s="4" t="s">
        <v>560</v>
      </c>
      <c r="G122" s="4" t="s">
        <v>289</v>
      </c>
      <c r="H122" s="4" t="n">
        <f aca="false">TRUE()</f>
        <v>1</v>
      </c>
      <c r="I122" s="21" t="n">
        <v>2.604941335</v>
      </c>
      <c r="J122" s="21" t="n">
        <v>0.26</v>
      </c>
      <c r="K122" s="21"/>
      <c r="L122" s="21"/>
      <c r="M122" s="22"/>
      <c r="N122" s="21"/>
    </row>
    <row r="123" customFormat="false" ht="16" hidden="true" customHeight="false" outlineLevel="0" collapsed="false">
      <c r="A123" s="4" t="s">
        <v>115</v>
      </c>
      <c r="B123" s="4" t="str">
        <f aca="false">A123&amp;MID(C123,5,1)</f>
        <v>CRUK0017_SU_T1-R1a</v>
      </c>
      <c r="C123" s="4" t="s">
        <v>451</v>
      </c>
      <c r="D123" s="4" t="s">
        <v>298</v>
      </c>
      <c r="E123" s="4" t="s">
        <v>446</v>
      </c>
      <c r="F123" s="4" t="s">
        <v>561</v>
      </c>
      <c r="G123" s="4" t="s">
        <v>289</v>
      </c>
      <c r="H123" s="4" t="n">
        <f aca="false">FALSE()</f>
        <v>0</v>
      </c>
      <c r="I123" s="21" t="n">
        <v>5.308788642</v>
      </c>
      <c r="J123" s="21" t="n">
        <v>0.34</v>
      </c>
      <c r="K123" s="21"/>
      <c r="L123" s="21"/>
      <c r="M123" s="22"/>
      <c r="N123" s="21"/>
    </row>
    <row r="124" customFormat="false" ht="16" hidden="true" customHeight="false" outlineLevel="0" collapsed="false">
      <c r="A124" s="4" t="s">
        <v>115</v>
      </c>
      <c r="B124" s="4" t="str">
        <f aca="false">A124&amp;MID(C124,5,1)</f>
        <v>CRUK0017_SU_T1-R1b</v>
      </c>
      <c r="C124" s="4" t="s">
        <v>550</v>
      </c>
      <c r="D124" s="4" t="s">
        <v>562</v>
      </c>
      <c r="E124" s="4" t="s">
        <v>305</v>
      </c>
      <c r="F124" s="4" t="s">
        <v>563</v>
      </c>
      <c r="G124" s="4" t="s">
        <v>289</v>
      </c>
      <c r="H124" s="4" t="n">
        <f aca="false">TRUE()</f>
        <v>1</v>
      </c>
      <c r="I124" s="21" t="n">
        <v>5.308788642</v>
      </c>
      <c r="J124" s="21" t="n">
        <v>0.34</v>
      </c>
      <c r="K124" s="21"/>
      <c r="L124" s="21"/>
      <c r="M124" s="22"/>
      <c r="N124" s="21"/>
    </row>
    <row r="125" customFormat="false" ht="16" hidden="true" customHeight="false" outlineLevel="0" collapsed="false">
      <c r="A125" s="4" t="s">
        <v>115</v>
      </c>
      <c r="B125" s="4" t="str">
        <f aca="false">A125&amp;MID(C125,5,1)</f>
        <v>CRUK0017_SU_T1-R1c</v>
      </c>
      <c r="C125" s="4" t="s">
        <v>482</v>
      </c>
      <c r="D125" s="4" t="s">
        <v>553</v>
      </c>
      <c r="E125" s="4" t="s">
        <v>564</v>
      </c>
      <c r="F125" s="4" t="s">
        <v>535</v>
      </c>
      <c r="G125" s="4" t="s">
        <v>289</v>
      </c>
      <c r="H125" s="4" t="n">
        <f aca="false">TRUE()</f>
        <v>1</v>
      </c>
      <c r="I125" s="21" t="n">
        <v>5.308788642</v>
      </c>
      <c r="J125" s="21" t="n">
        <v>0.34</v>
      </c>
      <c r="K125" s="21"/>
      <c r="L125" s="21"/>
      <c r="M125" s="22"/>
      <c r="N125" s="21"/>
    </row>
    <row r="126" customFormat="false" ht="16" hidden="true" customHeight="false" outlineLevel="0" collapsed="false">
      <c r="A126" s="4" t="s">
        <v>565</v>
      </c>
      <c r="B126" s="4" t="str">
        <f aca="false">A126&amp;MID(C126,5,1)</f>
        <v>CRUK0017_SU_T1-R2a</v>
      </c>
      <c r="C126" s="4" t="s">
        <v>451</v>
      </c>
      <c r="D126" s="4" t="s">
        <v>298</v>
      </c>
      <c r="E126" s="4" t="s">
        <v>322</v>
      </c>
      <c r="F126" s="4" t="s">
        <v>313</v>
      </c>
      <c r="G126" s="4" t="s">
        <v>289</v>
      </c>
      <c r="H126" s="4" t="n">
        <f aca="false">FALSE()</f>
        <v>0</v>
      </c>
      <c r="I126" s="21" t="n">
        <v>3.130715877</v>
      </c>
      <c r="J126" s="21" t="n">
        <v>0.19</v>
      </c>
      <c r="K126" s="21"/>
      <c r="L126" s="21"/>
      <c r="M126" s="22"/>
      <c r="N126" s="21"/>
    </row>
    <row r="127" customFormat="false" ht="16" hidden="true" customHeight="false" outlineLevel="0" collapsed="false">
      <c r="A127" s="4" t="s">
        <v>565</v>
      </c>
      <c r="B127" s="4" t="str">
        <f aca="false">A127&amp;MID(C127,5,1)</f>
        <v>CRUK0017_SU_T1-R2b</v>
      </c>
      <c r="C127" s="4" t="s">
        <v>550</v>
      </c>
      <c r="D127" s="4" t="s">
        <v>562</v>
      </c>
      <c r="E127" s="4" t="s">
        <v>566</v>
      </c>
      <c r="F127" s="4" t="s">
        <v>330</v>
      </c>
      <c r="G127" s="4" t="s">
        <v>289</v>
      </c>
      <c r="H127" s="4" t="n">
        <f aca="false">FALSE()</f>
        <v>0</v>
      </c>
      <c r="I127" s="21" t="n">
        <v>3.130715877</v>
      </c>
      <c r="J127" s="21" t="n">
        <v>0.19</v>
      </c>
      <c r="K127" s="21"/>
      <c r="L127" s="21"/>
      <c r="M127" s="21"/>
      <c r="N127" s="21"/>
    </row>
    <row r="128" customFormat="false" ht="16" hidden="true" customHeight="false" outlineLevel="0" collapsed="false">
      <c r="A128" s="4" t="s">
        <v>565</v>
      </c>
      <c r="B128" s="4" t="str">
        <f aca="false">A128&amp;MID(C128,5,1)</f>
        <v>CRUK0017_SU_T1-R2c</v>
      </c>
      <c r="C128" s="4" t="s">
        <v>482</v>
      </c>
      <c r="D128" s="4" t="s">
        <v>553</v>
      </c>
      <c r="E128" s="4" t="s">
        <v>300</v>
      </c>
      <c r="F128" s="4" t="s">
        <v>476</v>
      </c>
      <c r="G128" s="4" t="s">
        <v>289</v>
      </c>
      <c r="H128" s="4" t="n">
        <f aca="false">FALSE()</f>
        <v>0</v>
      </c>
      <c r="I128" s="21" t="n">
        <v>3.130715877</v>
      </c>
      <c r="J128" s="21" t="n">
        <v>0.19</v>
      </c>
      <c r="K128" s="21"/>
      <c r="L128" s="21"/>
      <c r="M128" s="21"/>
      <c r="N128" s="21"/>
    </row>
    <row r="129" customFormat="false" ht="16" hidden="true" customHeight="false" outlineLevel="0" collapsed="false">
      <c r="A129" s="4" t="s">
        <v>567</v>
      </c>
      <c r="B129" s="4" t="str">
        <f aca="false">A129&amp;MID(C129,5,1)</f>
        <v>CRUK0017_SU_T1-R3a</v>
      </c>
      <c r="C129" s="4" t="s">
        <v>451</v>
      </c>
      <c r="D129" s="4" t="s">
        <v>298</v>
      </c>
      <c r="E129" s="4" t="s">
        <v>538</v>
      </c>
      <c r="F129" s="4" t="s">
        <v>386</v>
      </c>
      <c r="G129" s="4" t="s">
        <v>289</v>
      </c>
      <c r="H129" s="4" t="n">
        <f aca="false">FALSE()</f>
        <v>0</v>
      </c>
      <c r="I129" s="21" t="n">
        <v>2.285390898</v>
      </c>
      <c r="J129" s="21" t="n">
        <v>0.32</v>
      </c>
      <c r="K129" s="21"/>
      <c r="L129" s="21"/>
      <c r="M129" s="22"/>
      <c r="N129" s="21"/>
    </row>
    <row r="130" customFormat="false" ht="16" hidden="true" customHeight="false" outlineLevel="0" collapsed="false">
      <c r="A130" s="4" t="s">
        <v>567</v>
      </c>
      <c r="B130" s="4" t="str">
        <f aca="false">A130&amp;MID(C130,5,1)</f>
        <v>CRUK0017_SU_T1-R3b</v>
      </c>
      <c r="C130" s="4" t="s">
        <v>550</v>
      </c>
      <c r="D130" s="4" t="s">
        <v>562</v>
      </c>
      <c r="E130" s="4" t="s">
        <v>568</v>
      </c>
      <c r="F130" s="4" t="s">
        <v>415</v>
      </c>
      <c r="G130" s="4" t="s">
        <v>289</v>
      </c>
      <c r="H130" s="4" t="n">
        <f aca="false">FALSE()</f>
        <v>0</v>
      </c>
      <c r="I130" s="21" t="n">
        <v>2.285390898</v>
      </c>
      <c r="J130" s="21" t="n">
        <v>0.32</v>
      </c>
      <c r="K130" s="21"/>
      <c r="L130" s="21"/>
      <c r="M130" s="22"/>
      <c r="N130" s="21"/>
    </row>
    <row r="131" customFormat="false" ht="16" hidden="true" customHeight="false" outlineLevel="0" collapsed="false">
      <c r="A131" s="4" t="s">
        <v>567</v>
      </c>
      <c r="B131" s="4" t="str">
        <f aca="false">A131&amp;MID(C131,5,1)</f>
        <v>CRUK0017_SU_T1-R3c</v>
      </c>
      <c r="C131" s="4" t="s">
        <v>482</v>
      </c>
      <c r="D131" s="4" t="s">
        <v>553</v>
      </c>
      <c r="E131" s="4" t="s">
        <v>569</v>
      </c>
      <c r="F131" s="4" t="s">
        <v>570</v>
      </c>
      <c r="G131" s="4" t="s">
        <v>289</v>
      </c>
      <c r="H131" s="4" t="n">
        <f aca="false">FALSE()</f>
        <v>0</v>
      </c>
      <c r="I131" s="21" t="n">
        <v>2.285390898</v>
      </c>
      <c r="J131" s="21" t="n">
        <v>0.32</v>
      </c>
      <c r="K131" s="21"/>
      <c r="L131" s="21"/>
      <c r="M131" s="22"/>
      <c r="N131" s="21"/>
    </row>
    <row r="132" customFormat="false" ht="16" hidden="true" customHeight="false" outlineLevel="0" collapsed="false">
      <c r="A132" s="4" t="s">
        <v>571</v>
      </c>
      <c r="B132" s="4" t="str">
        <f aca="false">A132&amp;MID(C132,5,1)</f>
        <v>CRUK0017_SU_T1-R4a</v>
      </c>
      <c r="C132" s="4" t="s">
        <v>451</v>
      </c>
      <c r="D132" s="4" t="s">
        <v>298</v>
      </c>
      <c r="E132" s="4" t="s">
        <v>572</v>
      </c>
      <c r="F132" s="4" t="s">
        <v>516</v>
      </c>
      <c r="G132" s="4" t="s">
        <v>404</v>
      </c>
      <c r="H132" s="4" t="n">
        <f aca="false">FALSE()</f>
        <v>0</v>
      </c>
      <c r="I132" s="21" t="n">
        <v>3.677266883</v>
      </c>
      <c r="J132" s="21" t="n">
        <v>0.25</v>
      </c>
      <c r="K132" s="21"/>
      <c r="L132" s="21"/>
      <c r="M132" s="21"/>
      <c r="N132" s="21"/>
    </row>
    <row r="133" customFormat="false" ht="16" hidden="true" customHeight="false" outlineLevel="0" collapsed="false">
      <c r="A133" s="4" t="s">
        <v>571</v>
      </c>
      <c r="B133" s="4" t="str">
        <f aca="false">A133&amp;MID(C133,5,1)</f>
        <v>CRUK0017_SU_T1-R4b</v>
      </c>
      <c r="C133" s="4" t="s">
        <v>550</v>
      </c>
      <c r="D133" s="4" t="s">
        <v>562</v>
      </c>
      <c r="E133" s="4" t="s">
        <v>312</v>
      </c>
      <c r="F133" s="4" t="s">
        <v>573</v>
      </c>
      <c r="G133" s="4" t="s">
        <v>502</v>
      </c>
      <c r="H133" s="4" t="n">
        <f aca="false">FALSE()</f>
        <v>0</v>
      </c>
      <c r="I133" s="21" t="n">
        <v>3.677266883</v>
      </c>
      <c r="J133" s="21" t="n">
        <v>0.25</v>
      </c>
      <c r="K133" s="21"/>
      <c r="L133" s="21"/>
      <c r="M133" s="21"/>
      <c r="N133" s="21"/>
    </row>
    <row r="134" customFormat="false" ht="16" hidden="true" customHeight="false" outlineLevel="0" collapsed="false">
      <c r="A134" s="4" t="s">
        <v>571</v>
      </c>
      <c r="B134" s="4" t="str">
        <f aca="false">A134&amp;MID(C134,5,1)</f>
        <v>CRUK0017_SU_T1-R4c</v>
      </c>
      <c r="C134" s="4" t="s">
        <v>482</v>
      </c>
      <c r="D134" s="4" t="s">
        <v>553</v>
      </c>
      <c r="E134" s="4" t="s">
        <v>574</v>
      </c>
      <c r="F134" s="4" t="s">
        <v>575</v>
      </c>
      <c r="G134" s="4" t="s">
        <v>366</v>
      </c>
      <c r="H134" s="4" t="n">
        <f aca="false">FALSE()</f>
        <v>0</v>
      </c>
      <c r="I134" s="21" t="n">
        <v>3.677266883</v>
      </c>
      <c r="J134" s="21" t="n">
        <v>0.25</v>
      </c>
      <c r="K134" s="21"/>
      <c r="L134" s="21"/>
      <c r="M134" s="21"/>
      <c r="N134" s="21"/>
    </row>
    <row r="135" customFormat="false" ht="16" hidden="true" customHeight="false" outlineLevel="0" collapsed="false">
      <c r="A135" s="4" t="s">
        <v>116</v>
      </c>
      <c r="B135" s="4" t="str">
        <f aca="false">A135&amp;MID(C135,5,1)</f>
        <v>CRUK0018_SU_T1-R1b</v>
      </c>
      <c r="C135" s="4" t="s">
        <v>324</v>
      </c>
      <c r="D135" s="4" t="s">
        <v>325</v>
      </c>
      <c r="E135" s="4" t="s">
        <v>576</v>
      </c>
      <c r="F135" s="4" t="s">
        <v>378</v>
      </c>
      <c r="G135" s="4" t="s">
        <v>559</v>
      </c>
      <c r="H135" s="4" t="n">
        <f aca="false">FALSE()</f>
        <v>0</v>
      </c>
      <c r="I135" s="21" t="n">
        <v>3.352400797</v>
      </c>
      <c r="J135" s="21" t="n">
        <v>0.26</v>
      </c>
      <c r="K135" s="21"/>
      <c r="L135" s="21"/>
      <c r="M135" s="21"/>
      <c r="N135" s="21"/>
    </row>
    <row r="136" customFormat="false" ht="16" hidden="true" customHeight="false" outlineLevel="0" collapsed="false">
      <c r="A136" s="4" t="s">
        <v>116</v>
      </c>
      <c r="B136" s="4" t="str">
        <f aca="false">A136&amp;MID(C136,5,1)</f>
        <v>CRUK0018_SU_T1-R1c</v>
      </c>
      <c r="C136" s="4" t="s">
        <v>328</v>
      </c>
      <c r="D136" s="4" t="s">
        <v>329</v>
      </c>
      <c r="E136" s="4" t="s">
        <v>333</v>
      </c>
      <c r="F136" s="4" t="s">
        <v>577</v>
      </c>
      <c r="G136" s="4" t="s">
        <v>488</v>
      </c>
      <c r="H136" s="4" t="n">
        <f aca="false">FALSE()</f>
        <v>0</v>
      </c>
      <c r="I136" s="21" t="n">
        <v>3.352400797</v>
      </c>
      <c r="J136" s="21" t="n">
        <v>0.26</v>
      </c>
      <c r="K136" s="21"/>
      <c r="L136" s="21"/>
      <c r="M136" s="21"/>
      <c r="N136" s="21"/>
    </row>
    <row r="137" customFormat="false" ht="16" hidden="true" customHeight="false" outlineLevel="0" collapsed="false">
      <c r="A137" s="4" t="s">
        <v>578</v>
      </c>
      <c r="B137" s="4" t="str">
        <f aca="false">A137&amp;MID(C137,5,1)</f>
        <v>CRUK0018_SU_T1-R2b</v>
      </c>
      <c r="C137" s="4" t="s">
        <v>324</v>
      </c>
      <c r="D137" s="4" t="s">
        <v>325</v>
      </c>
      <c r="E137" s="4" t="s">
        <v>333</v>
      </c>
      <c r="F137" s="4" t="s">
        <v>579</v>
      </c>
      <c r="G137" s="4" t="s">
        <v>396</v>
      </c>
      <c r="H137" s="4" t="n">
        <f aca="false">FALSE()</f>
        <v>0</v>
      </c>
      <c r="I137" s="21" t="n">
        <v>3.407410763</v>
      </c>
      <c r="J137" s="21" t="n">
        <v>0.49</v>
      </c>
      <c r="K137" s="21"/>
      <c r="L137" s="21"/>
      <c r="M137" s="21"/>
      <c r="N137" s="21"/>
    </row>
    <row r="138" customFormat="false" ht="16" hidden="true" customHeight="false" outlineLevel="0" collapsed="false">
      <c r="A138" s="4" t="s">
        <v>578</v>
      </c>
      <c r="B138" s="4" t="str">
        <f aca="false">A138&amp;MID(C138,5,1)</f>
        <v>CRUK0018_SU_T1-R2c</v>
      </c>
      <c r="C138" s="4" t="s">
        <v>328</v>
      </c>
      <c r="D138" s="4" t="s">
        <v>329</v>
      </c>
      <c r="E138" s="4" t="s">
        <v>554</v>
      </c>
      <c r="F138" s="4" t="s">
        <v>580</v>
      </c>
      <c r="G138" s="4" t="s">
        <v>289</v>
      </c>
      <c r="H138" s="4" t="n">
        <f aca="false">FALSE()</f>
        <v>0</v>
      </c>
      <c r="I138" s="21" t="n">
        <v>3.407410763</v>
      </c>
      <c r="J138" s="21" t="n">
        <v>0.49</v>
      </c>
      <c r="K138" s="21"/>
      <c r="L138" s="21"/>
      <c r="M138" s="22"/>
      <c r="N138" s="21"/>
    </row>
    <row r="139" customFormat="false" ht="16" hidden="true" customHeight="false" outlineLevel="0" collapsed="false">
      <c r="A139" s="4" t="s">
        <v>581</v>
      </c>
      <c r="B139" s="4" t="str">
        <f aca="false">A139&amp;MID(C139,5,1)</f>
        <v>CRUK0018_SU_T1-R3b</v>
      </c>
      <c r="C139" s="4" t="s">
        <v>324</v>
      </c>
      <c r="D139" s="4" t="s">
        <v>325</v>
      </c>
      <c r="E139" s="4" t="s">
        <v>350</v>
      </c>
      <c r="F139" s="4" t="s">
        <v>388</v>
      </c>
      <c r="G139" s="4" t="s">
        <v>582</v>
      </c>
      <c r="H139" s="4" t="n">
        <f aca="false">FALSE()</f>
        <v>0</v>
      </c>
      <c r="I139" s="21" t="n">
        <v>3.463707193</v>
      </c>
      <c r="J139" s="21" t="n">
        <v>0.18</v>
      </c>
      <c r="K139" s="21"/>
      <c r="L139" s="21"/>
      <c r="M139" s="21"/>
      <c r="N139" s="21"/>
    </row>
    <row r="140" customFormat="false" ht="16" hidden="true" customHeight="false" outlineLevel="0" collapsed="false">
      <c r="A140" s="4" t="s">
        <v>581</v>
      </c>
      <c r="B140" s="4" t="str">
        <f aca="false">A140&amp;MID(C140,5,1)</f>
        <v>CRUK0018_SU_T1-R3c</v>
      </c>
      <c r="C140" s="4" t="s">
        <v>328</v>
      </c>
      <c r="D140" s="4" t="s">
        <v>329</v>
      </c>
      <c r="E140" s="4" t="s">
        <v>378</v>
      </c>
      <c r="F140" s="4" t="s">
        <v>583</v>
      </c>
      <c r="G140" s="4" t="s">
        <v>381</v>
      </c>
      <c r="H140" s="4" t="n">
        <f aca="false">FALSE()</f>
        <v>0</v>
      </c>
      <c r="I140" s="21" t="n">
        <v>3.463707193</v>
      </c>
      <c r="J140" s="21" t="n">
        <v>0.18</v>
      </c>
      <c r="K140" s="21"/>
      <c r="L140" s="21"/>
      <c r="M140" s="21"/>
      <c r="N140" s="21"/>
    </row>
    <row r="141" customFormat="false" ht="16" hidden="true" customHeight="false" outlineLevel="0" collapsed="false">
      <c r="A141" s="4" t="s">
        <v>584</v>
      </c>
      <c r="B141" s="4" t="str">
        <f aca="false">A141&amp;MID(C141,5,1)</f>
        <v>CRUK0018_SU_T1-R4b</v>
      </c>
      <c r="C141" s="4" t="s">
        <v>324</v>
      </c>
      <c r="D141" s="4" t="s">
        <v>325</v>
      </c>
      <c r="E141" s="4" t="s">
        <v>534</v>
      </c>
      <c r="F141" s="4" t="s">
        <v>493</v>
      </c>
      <c r="G141" s="4" t="s">
        <v>289</v>
      </c>
      <c r="H141" s="4" t="n">
        <f aca="false">FALSE()</f>
        <v>0</v>
      </c>
      <c r="I141" s="21" t="n">
        <v>2.734281573</v>
      </c>
      <c r="J141" s="21" t="n">
        <v>0.22</v>
      </c>
      <c r="K141" s="21"/>
      <c r="L141" s="21"/>
      <c r="M141" s="21"/>
      <c r="N141" s="21"/>
    </row>
    <row r="142" customFormat="false" ht="16" hidden="true" customHeight="false" outlineLevel="0" collapsed="false">
      <c r="A142" s="4" t="s">
        <v>584</v>
      </c>
      <c r="B142" s="4" t="str">
        <f aca="false">A142&amp;MID(C142,5,1)</f>
        <v>CRUK0018_SU_T1-R4c</v>
      </c>
      <c r="C142" s="4" t="s">
        <v>328</v>
      </c>
      <c r="D142" s="4" t="s">
        <v>329</v>
      </c>
      <c r="E142" s="4" t="s">
        <v>337</v>
      </c>
      <c r="F142" s="4" t="s">
        <v>580</v>
      </c>
      <c r="G142" s="4" t="s">
        <v>585</v>
      </c>
      <c r="H142" s="4" t="n">
        <f aca="false">FALSE()</f>
        <v>0</v>
      </c>
      <c r="I142" s="21" t="n">
        <v>2.734281573</v>
      </c>
      <c r="J142" s="21" t="n">
        <v>0.22</v>
      </c>
      <c r="K142" s="21"/>
      <c r="L142" s="21"/>
      <c r="M142" s="21"/>
      <c r="N142" s="21"/>
    </row>
    <row r="143" customFormat="false" ht="16" hidden="true" customHeight="false" outlineLevel="0" collapsed="false">
      <c r="A143" s="4" t="s">
        <v>117</v>
      </c>
      <c r="B143" s="4" t="str">
        <f aca="false">A143&amp;MID(C143,5,1)</f>
        <v>CRUK0019_SU_T1-R1a</v>
      </c>
      <c r="C143" s="4" t="s">
        <v>285</v>
      </c>
      <c r="D143" s="4" t="s">
        <v>436</v>
      </c>
      <c r="E143" s="4" t="s">
        <v>586</v>
      </c>
      <c r="F143" s="4" t="s">
        <v>587</v>
      </c>
      <c r="G143" s="4" t="s">
        <v>289</v>
      </c>
      <c r="H143" s="4" t="n">
        <f aca="false">FALSE()</f>
        <v>0</v>
      </c>
      <c r="I143" s="21" t="n">
        <v>3.061571647</v>
      </c>
      <c r="J143" s="21" t="n">
        <v>0.27</v>
      </c>
      <c r="K143" s="21"/>
      <c r="L143" s="21"/>
      <c r="M143" s="22"/>
      <c r="N143" s="21"/>
    </row>
    <row r="144" customFormat="false" ht="16" hidden="true" customHeight="false" outlineLevel="0" collapsed="false">
      <c r="A144" s="4" t="s">
        <v>117</v>
      </c>
      <c r="B144" s="4" t="str">
        <f aca="false">A144&amp;MID(C144,5,1)</f>
        <v>CRUK0019_SU_T1-R1b</v>
      </c>
      <c r="C144" s="4" t="s">
        <v>588</v>
      </c>
      <c r="D144" s="4" t="s">
        <v>589</v>
      </c>
      <c r="E144" s="4" t="s">
        <v>442</v>
      </c>
      <c r="F144" s="4" t="s">
        <v>590</v>
      </c>
      <c r="G144" s="4" t="s">
        <v>356</v>
      </c>
      <c r="H144" s="4" t="n">
        <f aca="false">FALSE()</f>
        <v>0</v>
      </c>
      <c r="I144" s="21" t="n">
        <v>3.061571647</v>
      </c>
      <c r="J144" s="21" t="n">
        <v>0.27</v>
      </c>
      <c r="K144" s="21"/>
      <c r="L144" s="21"/>
      <c r="M144" s="21"/>
      <c r="N144" s="21"/>
    </row>
    <row r="145" customFormat="false" ht="16" hidden="true" customHeight="false" outlineLevel="0" collapsed="false">
      <c r="A145" s="4" t="s">
        <v>117</v>
      </c>
      <c r="B145" s="4" t="str">
        <f aca="false">A145&amp;MID(C145,5,1)</f>
        <v>CRUK0019_SU_T1-R1c</v>
      </c>
      <c r="C145" s="4" t="s">
        <v>495</v>
      </c>
      <c r="D145" s="4" t="s">
        <v>375</v>
      </c>
      <c r="E145" s="4" t="s">
        <v>378</v>
      </c>
      <c r="F145" s="4" t="s">
        <v>591</v>
      </c>
      <c r="G145" s="4" t="s">
        <v>289</v>
      </c>
      <c r="H145" s="4" t="n">
        <f aca="false">FALSE()</f>
        <v>0</v>
      </c>
      <c r="I145" s="21" t="n">
        <v>3.061571647</v>
      </c>
      <c r="J145" s="21" t="n">
        <v>0.27</v>
      </c>
      <c r="K145" s="21"/>
      <c r="L145" s="21"/>
      <c r="M145" s="22"/>
      <c r="N145" s="21"/>
    </row>
    <row r="146" customFormat="false" ht="16" hidden="true" customHeight="false" outlineLevel="0" collapsed="false">
      <c r="A146" s="4" t="s">
        <v>592</v>
      </c>
      <c r="B146" s="4" t="str">
        <f aca="false">A146&amp;MID(C146,5,1)</f>
        <v>CRUK0019_SU_T1-R2a</v>
      </c>
      <c r="C146" s="4" t="s">
        <v>285</v>
      </c>
      <c r="D146" s="4" t="s">
        <v>436</v>
      </c>
      <c r="E146" s="4" t="s">
        <v>593</v>
      </c>
      <c r="F146" s="4" t="s">
        <v>594</v>
      </c>
      <c r="G146" s="4" t="s">
        <v>289</v>
      </c>
      <c r="H146" s="4" t="n">
        <f aca="false">FALSE()</f>
        <v>0</v>
      </c>
      <c r="I146" s="21" t="n">
        <v>3.062395875</v>
      </c>
      <c r="J146" s="21" t="n">
        <v>0.57</v>
      </c>
      <c r="K146" s="21"/>
      <c r="L146" s="21"/>
      <c r="M146" s="22"/>
      <c r="N146" s="21"/>
    </row>
    <row r="147" customFormat="false" ht="16" hidden="true" customHeight="false" outlineLevel="0" collapsed="false">
      <c r="A147" s="4" t="s">
        <v>592</v>
      </c>
      <c r="B147" s="4" t="str">
        <f aca="false">A147&amp;MID(C147,5,1)</f>
        <v>CRUK0019_SU_T1-R2b</v>
      </c>
      <c r="C147" s="4" t="s">
        <v>588</v>
      </c>
      <c r="D147" s="4" t="s">
        <v>589</v>
      </c>
      <c r="E147" s="4" t="s">
        <v>595</v>
      </c>
      <c r="F147" s="4" t="s">
        <v>392</v>
      </c>
      <c r="G147" s="4" t="s">
        <v>289</v>
      </c>
      <c r="H147" s="4" t="n">
        <f aca="false">FALSE()</f>
        <v>0</v>
      </c>
      <c r="I147" s="21" t="n">
        <v>3.062395875</v>
      </c>
      <c r="J147" s="21" t="n">
        <v>0.57</v>
      </c>
      <c r="K147" s="21"/>
      <c r="L147" s="21"/>
      <c r="M147" s="21"/>
      <c r="N147" s="21"/>
    </row>
    <row r="148" customFormat="false" ht="16" hidden="true" customHeight="false" outlineLevel="0" collapsed="false">
      <c r="A148" s="4" t="s">
        <v>592</v>
      </c>
      <c r="B148" s="4" t="str">
        <f aca="false">A148&amp;MID(C148,5,1)</f>
        <v>CRUK0019_SU_T1-R2c</v>
      </c>
      <c r="C148" s="4" t="s">
        <v>495</v>
      </c>
      <c r="D148" s="4" t="s">
        <v>375</v>
      </c>
      <c r="E148" s="4" t="s">
        <v>596</v>
      </c>
      <c r="F148" s="4" t="s">
        <v>597</v>
      </c>
      <c r="G148" s="4" t="s">
        <v>289</v>
      </c>
      <c r="H148" s="4" t="n">
        <f aca="false">FALSE()</f>
        <v>0</v>
      </c>
      <c r="I148" s="21" t="n">
        <v>3.062395875</v>
      </c>
      <c r="J148" s="21" t="n">
        <v>0.57</v>
      </c>
      <c r="K148" s="21"/>
      <c r="L148" s="21"/>
      <c r="M148" s="22"/>
      <c r="N148" s="21"/>
    </row>
    <row r="149" customFormat="false" ht="16" hidden="true" customHeight="false" outlineLevel="0" collapsed="false">
      <c r="A149" s="4" t="s">
        <v>120</v>
      </c>
      <c r="B149" s="4" t="str">
        <f aca="false">A149&amp;MID(C149,5,1)</f>
        <v>CRUK0020_SU_T1-R1a</v>
      </c>
      <c r="C149" s="4" t="s">
        <v>436</v>
      </c>
      <c r="D149" s="4" t="s">
        <v>451</v>
      </c>
      <c r="E149" s="4" t="s">
        <v>315</v>
      </c>
      <c r="F149" s="4" t="s">
        <v>598</v>
      </c>
      <c r="G149" s="4" t="s">
        <v>289</v>
      </c>
      <c r="H149" s="4" t="n">
        <f aca="false">TRUE()</f>
        <v>1</v>
      </c>
      <c r="I149" s="21" t="n">
        <v>2.659600028</v>
      </c>
      <c r="J149" s="21" t="n">
        <v>0.24</v>
      </c>
      <c r="K149" s="21"/>
      <c r="L149" s="21"/>
      <c r="M149" s="21"/>
      <c r="N149" s="21"/>
    </row>
    <row r="150" customFormat="false" ht="16" hidden="true" customHeight="false" outlineLevel="0" collapsed="false">
      <c r="A150" s="4" t="s">
        <v>120</v>
      </c>
      <c r="B150" s="4" t="str">
        <f aca="false">A150&amp;MID(C150,5,1)</f>
        <v>CRUK0020_SU_T1-R1b</v>
      </c>
      <c r="C150" s="4" t="s">
        <v>372</v>
      </c>
      <c r="D150" s="4" t="s">
        <v>599</v>
      </c>
      <c r="E150" s="4" t="s">
        <v>600</v>
      </c>
      <c r="F150" s="4" t="s">
        <v>309</v>
      </c>
      <c r="G150" s="4" t="s">
        <v>289</v>
      </c>
      <c r="H150" s="4" t="n">
        <f aca="false">TRUE()</f>
        <v>1</v>
      </c>
      <c r="I150" s="21" t="n">
        <v>2.659600028</v>
      </c>
      <c r="J150" s="21" t="n">
        <v>0.24</v>
      </c>
      <c r="K150" s="21"/>
      <c r="L150" s="21"/>
      <c r="M150" s="22"/>
      <c r="N150" s="21"/>
    </row>
    <row r="151" customFormat="false" ht="16" hidden="true" customHeight="false" outlineLevel="0" collapsed="false">
      <c r="A151" s="4" t="s">
        <v>120</v>
      </c>
      <c r="B151" s="4" t="str">
        <f aca="false">A151&amp;MID(C151,5,1)</f>
        <v>CRUK0020_SU_T1-R1c</v>
      </c>
      <c r="C151" s="4" t="s">
        <v>376</v>
      </c>
      <c r="D151" s="4" t="s">
        <v>601</v>
      </c>
      <c r="E151" s="4" t="s">
        <v>406</v>
      </c>
      <c r="F151" s="4" t="s">
        <v>321</v>
      </c>
      <c r="G151" s="4" t="s">
        <v>289</v>
      </c>
      <c r="H151" s="4" t="n">
        <f aca="false">TRUE()</f>
        <v>1</v>
      </c>
      <c r="I151" s="21" t="n">
        <v>2.659600028</v>
      </c>
      <c r="J151" s="21" t="n">
        <v>0.24</v>
      </c>
      <c r="K151" s="21"/>
      <c r="L151" s="21"/>
      <c r="M151" s="22"/>
      <c r="N151" s="21"/>
    </row>
    <row r="152" customFormat="false" ht="16" hidden="true" customHeight="false" outlineLevel="0" collapsed="false">
      <c r="A152" s="4" t="s">
        <v>602</v>
      </c>
      <c r="B152" s="4" t="str">
        <f aca="false">A152&amp;MID(C152,5,1)</f>
        <v>CRUK0020_SU_T1-R2a</v>
      </c>
      <c r="C152" s="4" t="s">
        <v>436</v>
      </c>
      <c r="D152" s="4" t="s">
        <v>451</v>
      </c>
      <c r="E152" s="4" t="s">
        <v>414</v>
      </c>
      <c r="F152" s="4" t="s">
        <v>501</v>
      </c>
      <c r="G152" s="4" t="s">
        <v>499</v>
      </c>
      <c r="H152" s="4" t="n">
        <f aca="false">FALSE()</f>
        <v>0</v>
      </c>
      <c r="I152" s="21" t="n">
        <v>2.286481521</v>
      </c>
      <c r="J152" s="21" t="n">
        <v>0.19</v>
      </c>
      <c r="K152" s="21"/>
      <c r="L152" s="21"/>
      <c r="M152" s="21"/>
      <c r="N152" s="21"/>
    </row>
    <row r="153" customFormat="false" ht="16" hidden="true" customHeight="false" outlineLevel="0" collapsed="false">
      <c r="A153" s="4" t="s">
        <v>602</v>
      </c>
      <c r="B153" s="4" t="str">
        <f aca="false">A153&amp;MID(C153,5,1)</f>
        <v>CRUK0020_SU_T1-R2b</v>
      </c>
      <c r="C153" s="4" t="s">
        <v>372</v>
      </c>
      <c r="D153" s="4" t="s">
        <v>599</v>
      </c>
      <c r="E153" s="4" t="s">
        <v>603</v>
      </c>
      <c r="F153" s="4" t="s">
        <v>604</v>
      </c>
      <c r="G153" s="4" t="s">
        <v>289</v>
      </c>
      <c r="H153" s="4" t="n">
        <f aca="false">TRUE()</f>
        <v>1</v>
      </c>
      <c r="I153" s="21" t="n">
        <v>2.286481521</v>
      </c>
      <c r="J153" s="21" t="n">
        <v>0.19</v>
      </c>
      <c r="K153" s="21"/>
      <c r="L153" s="21"/>
      <c r="M153" s="21"/>
      <c r="N153" s="21"/>
    </row>
    <row r="154" customFormat="false" ht="16" hidden="true" customHeight="false" outlineLevel="0" collapsed="false">
      <c r="A154" s="4" t="s">
        <v>602</v>
      </c>
      <c r="B154" s="4" t="str">
        <f aca="false">A154&amp;MID(C154,5,1)</f>
        <v>CRUK0020_SU_T1-R2c</v>
      </c>
      <c r="C154" s="4" t="s">
        <v>376</v>
      </c>
      <c r="D154" s="4" t="s">
        <v>601</v>
      </c>
      <c r="E154" s="4" t="s">
        <v>605</v>
      </c>
      <c r="F154" s="4" t="s">
        <v>606</v>
      </c>
      <c r="G154" s="4" t="s">
        <v>289</v>
      </c>
      <c r="H154" s="4" t="n">
        <f aca="false">TRUE()</f>
        <v>1</v>
      </c>
      <c r="I154" s="21" t="n">
        <v>2.286481521</v>
      </c>
      <c r="J154" s="21" t="n">
        <v>0.19</v>
      </c>
      <c r="K154" s="21"/>
      <c r="L154" s="21"/>
      <c r="M154" s="21"/>
      <c r="N154" s="21"/>
    </row>
    <row r="155" customFormat="false" ht="16" hidden="true" customHeight="false" outlineLevel="0" collapsed="false">
      <c r="A155" s="4" t="s">
        <v>124</v>
      </c>
      <c r="B155" s="4" t="str">
        <f aca="false">A155&amp;MID(C155,5,1)</f>
        <v>CRUK0021_SU_T1-R1a</v>
      </c>
      <c r="C155" s="4" t="s">
        <v>607</v>
      </c>
      <c r="D155" s="4" t="s">
        <v>286</v>
      </c>
      <c r="E155" s="4" t="s">
        <v>608</v>
      </c>
      <c r="F155" s="4" t="s">
        <v>609</v>
      </c>
      <c r="G155" s="4" t="s">
        <v>356</v>
      </c>
      <c r="H155" s="4" t="n">
        <f aca="false">FALSE()</f>
        <v>0</v>
      </c>
      <c r="I155" s="21" t="n">
        <v>3.569601137</v>
      </c>
      <c r="J155" s="21" t="n">
        <v>0.32</v>
      </c>
      <c r="K155" s="21"/>
      <c r="L155" s="21"/>
      <c r="M155" s="21"/>
      <c r="N155" s="21"/>
    </row>
    <row r="156" customFormat="false" ht="16" hidden="true" customHeight="false" outlineLevel="0" collapsed="false">
      <c r="A156" s="4" t="s">
        <v>124</v>
      </c>
      <c r="B156" s="4" t="str">
        <f aca="false">A156&amp;MID(C156,5,1)</f>
        <v>CRUK0021_SU_T1-R1b</v>
      </c>
      <c r="C156" s="4" t="s">
        <v>541</v>
      </c>
      <c r="D156" s="4" t="s">
        <v>405</v>
      </c>
      <c r="E156" s="4" t="s">
        <v>576</v>
      </c>
      <c r="F156" s="4" t="s">
        <v>542</v>
      </c>
      <c r="G156" s="4" t="s">
        <v>366</v>
      </c>
      <c r="H156" s="4" t="n">
        <f aca="false">FALSE()</f>
        <v>0</v>
      </c>
      <c r="I156" s="21" t="n">
        <v>3.569601137</v>
      </c>
      <c r="J156" s="21" t="n">
        <v>0.32</v>
      </c>
      <c r="K156" s="21"/>
      <c r="L156" s="21"/>
      <c r="M156" s="21"/>
      <c r="N156" s="21"/>
    </row>
    <row r="157" customFormat="false" ht="16" hidden="true" customHeight="false" outlineLevel="0" collapsed="false">
      <c r="A157" s="4" t="s">
        <v>124</v>
      </c>
      <c r="B157" s="4" t="str">
        <f aca="false">A157&amp;MID(C157,5,1)</f>
        <v>CRUK0021_SU_T1-R1c</v>
      </c>
      <c r="C157" s="4" t="s">
        <v>610</v>
      </c>
      <c r="D157" s="4" t="s">
        <v>483</v>
      </c>
      <c r="E157" s="4" t="s">
        <v>536</v>
      </c>
      <c r="F157" s="4" t="s">
        <v>538</v>
      </c>
      <c r="G157" s="4" t="s">
        <v>289</v>
      </c>
      <c r="H157" s="4" t="n">
        <f aca="false">FALSE()</f>
        <v>0</v>
      </c>
      <c r="I157" s="21" t="n">
        <v>3.569601137</v>
      </c>
      <c r="J157" s="21" t="n">
        <v>0.32</v>
      </c>
      <c r="K157" s="21"/>
      <c r="L157" s="21"/>
      <c r="M157" s="22"/>
      <c r="N157" s="21"/>
    </row>
    <row r="158" customFormat="false" ht="16" hidden="true" customHeight="false" outlineLevel="0" collapsed="false">
      <c r="A158" s="4" t="s">
        <v>611</v>
      </c>
      <c r="B158" s="4" t="str">
        <f aca="false">A158&amp;MID(C158,5,1)</f>
        <v>CRUK0021_SU_T1-R2a</v>
      </c>
      <c r="C158" s="4" t="s">
        <v>607</v>
      </c>
      <c r="D158" s="4" t="s">
        <v>286</v>
      </c>
      <c r="E158" s="4" t="s">
        <v>354</v>
      </c>
      <c r="F158" s="4" t="s">
        <v>312</v>
      </c>
      <c r="G158" s="4" t="s">
        <v>612</v>
      </c>
      <c r="H158" s="4" t="n">
        <f aca="false">FALSE()</f>
        <v>0</v>
      </c>
      <c r="I158" s="21" t="n">
        <v>3.997281691</v>
      </c>
      <c r="J158" s="21" t="n">
        <v>0.28</v>
      </c>
      <c r="K158" s="21"/>
      <c r="L158" s="21"/>
      <c r="M158" s="21"/>
      <c r="N158" s="21"/>
    </row>
    <row r="159" customFormat="false" ht="16" hidden="true" customHeight="false" outlineLevel="0" collapsed="false">
      <c r="A159" s="4" t="s">
        <v>611</v>
      </c>
      <c r="B159" s="4" t="str">
        <f aca="false">A159&amp;MID(C159,5,1)</f>
        <v>CRUK0021_SU_T1-R2b</v>
      </c>
      <c r="C159" s="4" t="s">
        <v>541</v>
      </c>
      <c r="D159" s="4" t="s">
        <v>405</v>
      </c>
      <c r="E159" s="4" t="s">
        <v>572</v>
      </c>
      <c r="F159" s="4" t="s">
        <v>572</v>
      </c>
      <c r="G159" s="4" t="s">
        <v>408</v>
      </c>
      <c r="H159" s="4" t="n">
        <f aca="false">FALSE()</f>
        <v>0</v>
      </c>
      <c r="I159" s="21" t="n">
        <v>3.997281691</v>
      </c>
      <c r="J159" s="21" t="n">
        <v>0.28</v>
      </c>
      <c r="K159" s="21"/>
      <c r="L159" s="21"/>
      <c r="M159" s="21"/>
      <c r="N159" s="21"/>
    </row>
    <row r="160" customFormat="false" ht="16" hidden="true" customHeight="false" outlineLevel="0" collapsed="false">
      <c r="A160" s="4" t="s">
        <v>611</v>
      </c>
      <c r="B160" s="4" t="str">
        <f aca="false">A160&amp;MID(C160,5,1)</f>
        <v>CRUK0021_SU_T1-R2c</v>
      </c>
      <c r="C160" s="4" t="s">
        <v>610</v>
      </c>
      <c r="D160" s="4" t="s">
        <v>483</v>
      </c>
      <c r="E160" s="4" t="s">
        <v>554</v>
      </c>
      <c r="F160" s="4" t="s">
        <v>572</v>
      </c>
      <c r="G160" s="4" t="s">
        <v>343</v>
      </c>
      <c r="H160" s="4" t="n">
        <f aca="false">FALSE()</f>
        <v>0</v>
      </c>
      <c r="I160" s="21" t="n">
        <v>3.997281691</v>
      </c>
      <c r="J160" s="21" t="n">
        <v>0.28</v>
      </c>
      <c r="K160" s="21"/>
      <c r="L160" s="21"/>
      <c r="M160" s="21"/>
      <c r="N160" s="21"/>
    </row>
    <row r="161" customFormat="false" ht="16" hidden="true" customHeight="false" outlineLevel="0" collapsed="false">
      <c r="A161" s="4" t="s">
        <v>126</v>
      </c>
      <c r="B161" s="4" t="str">
        <f aca="false">A161&amp;MID(C161,5,1)</f>
        <v>CRUK0022_SU_T1-R1a</v>
      </c>
      <c r="C161" s="4" t="s">
        <v>297</v>
      </c>
      <c r="D161" s="4" t="s">
        <v>523</v>
      </c>
      <c r="E161" s="4" t="s">
        <v>536</v>
      </c>
      <c r="F161" s="4" t="s">
        <v>432</v>
      </c>
      <c r="G161" s="4" t="s">
        <v>366</v>
      </c>
      <c r="H161" s="4" t="n">
        <f aca="false">FALSE()</f>
        <v>0</v>
      </c>
      <c r="I161" s="21" t="n">
        <v>4.102498934</v>
      </c>
      <c r="J161" s="21" t="n">
        <v>0.52</v>
      </c>
      <c r="K161" s="21"/>
      <c r="L161" s="21"/>
      <c r="M161" s="21"/>
      <c r="N161" s="21"/>
    </row>
    <row r="162" customFormat="false" ht="16" hidden="true" customHeight="false" outlineLevel="0" collapsed="false">
      <c r="A162" s="4" t="s">
        <v>126</v>
      </c>
      <c r="B162" s="4" t="str">
        <f aca="false">A162&amp;MID(C162,5,1)</f>
        <v>CRUK0022_SU_T1-R1b</v>
      </c>
      <c r="C162" s="4" t="s">
        <v>613</v>
      </c>
      <c r="D162" s="4" t="s">
        <v>614</v>
      </c>
      <c r="E162" s="4" t="s">
        <v>478</v>
      </c>
      <c r="F162" s="4" t="s">
        <v>549</v>
      </c>
      <c r="G162" s="4" t="s">
        <v>289</v>
      </c>
      <c r="H162" s="4" t="n">
        <f aca="false">FALSE()</f>
        <v>0</v>
      </c>
      <c r="I162" s="21" t="n">
        <v>4.102498934</v>
      </c>
      <c r="J162" s="21" t="n">
        <v>0.52</v>
      </c>
      <c r="K162" s="21"/>
      <c r="L162" s="21"/>
      <c r="M162" s="21"/>
      <c r="N162" s="21"/>
    </row>
    <row r="163" customFormat="false" ht="16" hidden="true" customHeight="false" outlineLevel="0" collapsed="false">
      <c r="A163" s="4" t="s">
        <v>126</v>
      </c>
      <c r="B163" s="4" t="str">
        <f aca="false">A163&amp;MID(C163,5,1)</f>
        <v>CRUK0022_SU_T1-R1c</v>
      </c>
      <c r="C163" s="4" t="s">
        <v>307</v>
      </c>
      <c r="D163" s="4" t="s">
        <v>601</v>
      </c>
      <c r="E163" s="4" t="s">
        <v>615</v>
      </c>
      <c r="F163" s="4" t="s">
        <v>354</v>
      </c>
      <c r="G163" s="4" t="s">
        <v>289</v>
      </c>
      <c r="H163" s="4" t="n">
        <f aca="false">FALSE()</f>
        <v>0</v>
      </c>
      <c r="I163" s="21" t="n">
        <v>4.102498934</v>
      </c>
      <c r="J163" s="21" t="n">
        <v>0.52</v>
      </c>
      <c r="K163" s="21"/>
      <c r="L163" s="21"/>
      <c r="M163" s="22"/>
      <c r="N163" s="21"/>
    </row>
    <row r="164" customFormat="false" ht="16" hidden="true" customHeight="false" outlineLevel="0" collapsed="false">
      <c r="A164" s="4" t="s">
        <v>616</v>
      </c>
      <c r="B164" s="4" t="str">
        <f aca="false">A164&amp;MID(C164,5,1)</f>
        <v>CRUK0022_SU_T1-R2a</v>
      </c>
      <c r="C164" s="4" t="s">
        <v>297</v>
      </c>
      <c r="D164" s="4" t="s">
        <v>523</v>
      </c>
      <c r="E164" s="4" t="s">
        <v>519</v>
      </c>
      <c r="F164" s="4" t="s">
        <v>617</v>
      </c>
      <c r="G164" s="4" t="s">
        <v>618</v>
      </c>
      <c r="H164" s="4" t="n">
        <f aca="false">FALSE()</f>
        <v>0</v>
      </c>
      <c r="I164" s="21" t="n">
        <v>3.8577243</v>
      </c>
      <c r="J164" s="21" t="n">
        <v>0.2</v>
      </c>
      <c r="K164" s="21"/>
      <c r="L164" s="21"/>
      <c r="M164" s="21"/>
      <c r="N164" s="21"/>
    </row>
    <row r="165" customFormat="false" ht="16" hidden="true" customHeight="false" outlineLevel="0" collapsed="false">
      <c r="A165" s="4" t="s">
        <v>616</v>
      </c>
      <c r="B165" s="4" t="str">
        <f aca="false">A165&amp;MID(C165,5,1)</f>
        <v>CRUK0022_SU_T1-R2b</v>
      </c>
      <c r="C165" s="4" t="s">
        <v>613</v>
      </c>
      <c r="D165" s="4" t="s">
        <v>614</v>
      </c>
      <c r="E165" s="4" t="s">
        <v>619</v>
      </c>
      <c r="F165" s="4" t="s">
        <v>620</v>
      </c>
      <c r="G165" s="4" t="s">
        <v>621</v>
      </c>
      <c r="H165" s="4" t="n">
        <f aca="false">FALSE()</f>
        <v>0</v>
      </c>
      <c r="I165" s="21" t="n">
        <v>3.8577243</v>
      </c>
      <c r="J165" s="21" t="n">
        <v>0.2</v>
      </c>
      <c r="K165" s="21"/>
      <c r="L165" s="21"/>
      <c r="M165" s="21"/>
      <c r="N165" s="21"/>
    </row>
    <row r="166" customFormat="false" ht="16" hidden="true" customHeight="false" outlineLevel="0" collapsed="false">
      <c r="A166" s="4" t="s">
        <v>616</v>
      </c>
      <c r="B166" s="4" t="str">
        <f aca="false">A166&amp;MID(C166,5,1)</f>
        <v>CRUK0022_SU_T1-R2c</v>
      </c>
      <c r="C166" s="4" t="s">
        <v>307</v>
      </c>
      <c r="D166" s="4" t="s">
        <v>601</v>
      </c>
      <c r="E166" s="4" t="s">
        <v>622</v>
      </c>
      <c r="F166" s="4" t="s">
        <v>564</v>
      </c>
      <c r="G166" s="4" t="s">
        <v>326</v>
      </c>
      <c r="H166" s="4" t="n">
        <f aca="false">FALSE()</f>
        <v>0</v>
      </c>
      <c r="I166" s="21" t="n">
        <v>3.8577243</v>
      </c>
      <c r="J166" s="21" t="n">
        <v>0.2</v>
      </c>
      <c r="K166" s="21"/>
      <c r="L166" s="21"/>
      <c r="M166" s="21"/>
      <c r="N166" s="21"/>
    </row>
    <row r="167" customFormat="false" ht="16" hidden="true" customHeight="false" outlineLevel="0" collapsed="false">
      <c r="A167" s="4" t="s">
        <v>130</v>
      </c>
      <c r="B167" s="4" t="str">
        <f aca="false">A167&amp;MID(C167,5,1)</f>
        <v>CRUK0023_SU_T1-R1a</v>
      </c>
      <c r="C167" s="4" t="s">
        <v>623</v>
      </c>
      <c r="D167" s="4" t="s">
        <v>286</v>
      </c>
      <c r="E167" s="4" t="s">
        <v>337</v>
      </c>
      <c r="F167" s="4" t="s">
        <v>299</v>
      </c>
      <c r="G167" s="4" t="s">
        <v>345</v>
      </c>
      <c r="H167" s="4" t="n">
        <f aca="false">FALSE()</f>
        <v>0</v>
      </c>
      <c r="I167" s="21" t="n">
        <v>2.219130124</v>
      </c>
      <c r="J167" s="21" t="n">
        <v>0.6</v>
      </c>
      <c r="K167" s="21"/>
      <c r="L167" s="21"/>
      <c r="M167" s="21"/>
      <c r="N167" s="21"/>
    </row>
    <row r="168" customFormat="false" ht="16" hidden="true" customHeight="false" outlineLevel="0" collapsed="false">
      <c r="A168" s="4" t="s">
        <v>130</v>
      </c>
      <c r="B168" s="4" t="str">
        <f aca="false">A168&amp;MID(C168,5,1)</f>
        <v>CRUK0023_SU_T1-R1b</v>
      </c>
      <c r="C168" s="4" t="s">
        <v>624</v>
      </c>
      <c r="D168" s="4" t="s">
        <v>625</v>
      </c>
      <c r="E168" s="4" t="s">
        <v>501</v>
      </c>
      <c r="F168" s="4" t="s">
        <v>416</v>
      </c>
      <c r="G168" s="4" t="s">
        <v>544</v>
      </c>
      <c r="H168" s="4" t="n">
        <f aca="false">FALSE()</f>
        <v>0</v>
      </c>
      <c r="I168" s="21" t="n">
        <v>2.219130124</v>
      </c>
      <c r="J168" s="21" t="n">
        <v>0.6</v>
      </c>
      <c r="K168" s="21"/>
      <c r="L168" s="21"/>
      <c r="M168" s="21"/>
      <c r="N168" s="21"/>
    </row>
    <row r="169" customFormat="false" ht="16" hidden="true" customHeight="false" outlineLevel="0" collapsed="false">
      <c r="A169" s="4" t="s">
        <v>130</v>
      </c>
      <c r="B169" s="4" t="str">
        <f aca="false">A169&amp;MID(C169,5,1)</f>
        <v>CRUK0023_SU_T1-R1c</v>
      </c>
      <c r="C169" s="4" t="s">
        <v>428</v>
      </c>
      <c r="D169" s="4" t="s">
        <v>626</v>
      </c>
      <c r="E169" s="4" t="s">
        <v>627</v>
      </c>
      <c r="F169" s="4" t="s">
        <v>628</v>
      </c>
      <c r="G169" s="4" t="s">
        <v>629</v>
      </c>
      <c r="H169" s="4" t="n">
        <f aca="false">FALSE()</f>
        <v>0</v>
      </c>
      <c r="I169" s="21" t="n">
        <v>2.219130124</v>
      </c>
      <c r="J169" s="21" t="n">
        <v>0.6</v>
      </c>
      <c r="K169" s="21"/>
      <c r="L169" s="21"/>
      <c r="M169" s="21"/>
      <c r="N169" s="21"/>
    </row>
    <row r="170" customFormat="false" ht="16" hidden="true" customHeight="false" outlineLevel="0" collapsed="false">
      <c r="A170" s="4" t="s">
        <v>630</v>
      </c>
      <c r="B170" s="4" t="str">
        <f aca="false">A170&amp;MID(C170,5,1)</f>
        <v>CRUK0023_SU_T1-R2a</v>
      </c>
      <c r="C170" s="4" t="s">
        <v>623</v>
      </c>
      <c r="D170" s="4" t="s">
        <v>286</v>
      </c>
      <c r="E170" s="4" t="s">
        <v>561</v>
      </c>
      <c r="F170" s="4" t="s">
        <v>337</v>
      </c>
      <c r="G170" s="4" t="s">
        <v>358</v>
      </c>
      <c r="H170" s="4" t="n">
        <f aca="false">FALSE()</f>
        <v>0</v>
      </c>
      <c r="I170" s="21" t="n">
        <v>2.037635081</v>
      </c>
      <c r="J170" s="21" t="n">
        <v>0.49</v>
      </c>
      <c r="K170" s="21"/>
      <c r="L170" s="21"/>
      <c r="M170" s="21"/>
      <c r="N170" s="21"/>
    </row>
    <row r="171" customFormat="false" ht="16" hidden="true" customHeight="false" outlineLevel="0" collapsed="false">
      <c r="A171" s="4" t="s">
        <v>630</v>
      </c>
      <c r="B171" s="4" t="str">
        <f aca="false">A171&amp;MID(C171,5,1)</f>
        <v>CRUK0023_SU_T1-R2b</v>
      </c>
      <c r="C171" s="4" t="s">
        <v>624</v>
      </c>
      <c r="D171" s="4" t="s">
        <v>625</v>
      </c>
      <c r="E171" s="4" t="s">
        <v>501</v>
      </c>
      <c r="F171" s="4" t="s">
        <v>319</v>
      </c>
      <c r="G171" s="4" t="s">
        <v>389</v>
      </c>
      <c r="H171" s="4" t="n">
        <f aca="false">FALSE()</f>
        <v>0</v>
      </c>
      <c r="I171" s="21" t="n">
        <v>2.037635081</v>
      </c>
      <c r="J171" s="21" t="n">
        <v>0.49</v>
      </c>
      <c r="K171" s="21"/>
      <c r="L171" s="21"/>
      <c r="M171" s="21"/>
      <c r="N171" s="21"/>
    </row>
    <row r="172" customFormat="false" ht="16" hidden="true" customHeight="false" outlineLevel="0" collapsed="false">
      <c r="A172" s="4" t="s">
        <v>630</v>
      </c>
      <c r="B172" s="4" t="str">
        <f aca="false">A172&amp;MID(C172,5,1)</f>
        <v>CRUK0023_SU_T1-R2c</v>
      </c>
      <c r="C172" s="4" t="s">
        <v>428</v>
      </c>
      <c r="D172" s="4" t="s">
        <v>626</v>
      </c>
      <c r="E172" s="4" t="s">
        <v>544</v>
      </c>
      <c r="F172" s="4" t="s">
        <v>416</v>
      </c>
      <c r="G172" s="4" t="s">
        <v>356</v>
      </c>
      <c r="H172" s="4" t="n">
        <f aca="false">FALSE()</f>
        <v>0</v>
      </c>
      <c r="I172" s="21" t="n">
        <v>2.037635081</v>
      </c>
      <c r="J172" s="21" t="n">
        <v>0.49</v>
      </c>
      <c r="K172" s="21"/>
      <c r="L172" s="21"/>
      <c r="M172" s="21"/>
      <c r="N172" s="21"/>
    </row>
    <row r="173" customFormat="false" ht="16" hidden="true" customHeight="false" outlineLevel="0" collapsed="false">
      <c r="A173" s="4" t="s">
        <v>631</v>
      </c>
      <c r="B173" s="4" t="str">
        <f aca="false">A173&amp;MID(C173,5,1)</f>
        <v>CRUK0023_SU_T1-R3a</v>
      </c>
      <c r="C173" s="4" t="s">
        <v>623</v>
      </c>
      <c r="D173" s="4" t="s">
        <v>286</v>
      </c>
      <c r="E173" s="4" t="s">
        <v>542</v>
      </c>
      <c r="F173" s="4" t="s">
        <v>546</v>
      </c>
      <c r="G173" s="4" t="s">
        <v>632</v>
      </c>
      <c r="H173" s="4" t="n">
        <f aca="false">FALSE()</f>
        <v>0</v>
      </c>
      <c r="I173" s="21" t="n">
        <v>2.100026793</v>
      </c>
      <c r="J173" s="21" t="n">
        <v>0.52</v>
      </c>
      <c r="K173" s="21"/>
      <c r="L173" s="21"/>
      <c r="M173" s="21"/>
      <c r="N173" s="21"/>
    </row>
    <row r="174" customFormat="false" ht="16" hidden="true" customHeight="false" outlineLevel="0" collapsed="false">
      <c r="A174" s="4" t="s">
        <v>631</v>
      </c>
      <c r="B174" s="4" t="str">
        <f aca="false">A174&amp;MID(C174,5,1)</f>
        <v>CRUK0023_SU_T1-R3b</v>
      </c>
      <c r="C174" s="4" t="s">
        <v>624</v>
      </c>
      <c r="D174" s="4" t="s">
        <v>625</v>
      </c>
      <c r="E174" s="4" t="s">
        <v>345</v>
      </c>
      <c r="F174" s="4" t="s">
        <v>319</v>
      </c>
      <c r="G174" s="4" t="s">
        <v>633</v>
      </c>
      <c r="H174" s="4" t="n">
        <f aca="false">FALSE()</f>
        <v>0</v>
      </c>
      <c r="I174" s="21" t="n">
        <v>2.100026793</v>
      </c>
      <c r="J174" s="21" t="n">
        <v>0.52</v>
      </c>
      <c r="K174" s="21"/>
      <c r="L174" s="21"/>
      <c r="M174" s="21"/>
      <c r="N174" s="21"/>
    </row>
    <row r="175" customFormat="false" ht="16" hidden="true" customHeight="false" outlineLevel="0" collapsed="false">
      <c r="A175" s="4" t="s">
        <v>631</v>
      </c>
      <c r="B175" s="4" t="str">
        <f aca="false">A175&amp;MID(C175,5,1)</f>
        <v>CRUK0023_SU_T1-R3c</v>
      </c>
      <c r="C175" s="4" t="s">
        <v>428</v>
      </c>
      <c r="D175" s="4" t="s">
        <v>626</v>
      </c>
      <c r="E175" s="4" t="s">
        <v>501</v>
      </c>
      <c r="F175" s="4" t="s">
        <v>634</v>
      </c>
      <c r="G175" s="4" t="s">
        <v>535</v>
      </c>
      <c r="H175" s="4" t="n">
        <f aca="false">FALSE()</f>
        <v>0</v>
      </c>
      <c r="I175" s="21" t="n">
        <v>2.100026793</v>
      </c>
      <c r="J175" s="21" t="n">
        <v>0.52</v>
      </c>
      <c r="K175" s="21"/>
      <c r="L175" s="21"/>
      <c r="M175" s="21"/>
      <c r="N175" s="21"/>
    </row>
    <row r="176" customFormat="false" ht="16" hidden="true" customHeight="false" outlineLevel="0" collapsed="false">
      <c r="A176" s="4" t="s">
        <v>635</v>
      </c>
      <c r="B176" s="4" t="str">
        <f aca="false">A176&amp;MID(C176,5,1)</f>
        <v>CRUK0023_SU_T1-R4a</v>
      </c>
      <c r="C176" s="4" t="s">
        <v>623</v>
      </c>
      <c r="D176" s="4" t="s">
        <v>286</v>
      </c>
      <c r="E176" s="4" t="s">
        <v>300</v>
      </c>
      <c r="F176" s="4" t="s">
        <v>628</v>
      </c>
      <c r="G176" s="4" t="s">
        <v>494</v>
      </c>
      <c r="H176" s="4" t="n">
        <f aca="false">FALSE()</f>
        <v>0</v>
      </c>
      <c r="I176" s="21" t="n">
        <v>2.174957578</v>
      </c>
      <c r="J176" s="21" t="n">
        <v>0.26</v>
      </c>
      <c r="K176" s="21"/>
      <c r="L176" s="21"/>
      <c r="M176" s="21"/>
      <c r="N176" s="21"/>
    </row>
    <row r="177" customFormat="false" ht="16" hidden="true" customHeight="false" outlineLevel="0" collapsed="false">
      <c r="A177" s="4" t="s">
        <v>635</v>
      </c>
      <c r="B177" s="4" t="str">
        <f aca="false">A177&amp;MID(C177,5,1)</f>
        <v>CRUK0023_SU_T1-R4b</v>
      </c>
      <c r="C177" s="4" t="s">
        <v>624</v>
      </c>
      <c r="D177" s="4" t="s">
        <v>625</v>
      </c>
      <c r="E177" s="4" t="s">
        <v>636</v>
      </c>
      <c r="F177" s="4" t="s">
        <v>357</v>
      </c>
      <c r="G177" s="4" t="s">
        <v>389</v>
      </c>
      <c r="H177" s="4" t="n">
        <f aca="false">FALSE()</f>
        <v>0</v>
      </c>
      <c r="I177" s="21" t="n">
        <v>2.174957578</v>
      </c>
      <c r="J177" s="21" t="n">
        <v>0.26</v>
      </c>
      <c r="K177" s="21"/>
      <c r="L177" s="21"/>
      <c r="M177" s="21"/>
      <c r="N177" s="21"/>
    </row>
    <row r="178" customFormat="false" ht="16" hidden="true" customHeight="false" outlineLevel="0" collapsed="false">
      <c r="A178" s="4" t="s">
        <v>635</v>
      </c>
      <c r="B178" s="4" t="str">
        <f aca="false">A178&amp;MID(C178,5,1)</f>
        <v>CRUK0023_SU_T1-R4c</v>
      </c>
      <c r="C178" s="4" t="s">
        <v>428</v>
      </c>
      <c r="D178" s="4" t="s">
        <v>626</v>
      </c>
      <c r="E178" s="4" t="s">
        <v>637</v>
      </c>
      <c r="F178" s="4" t="s">
        <v>542</v>
      </c>
      <c r="G178" s="4" t="s">
        <v>627</v>
      </c>
      <c r="H178" s="4" t="n">
        <f aca="false">FALSE()</f>
        <v>0</v>
      </c>
      <c r="I178" s="21" t="n">
        <v>2.174957578</v>
      </c>
      <c r="J178" s="21" t="n">
        <v>0.26</v>
      </c>
      <c r="K178" s="21"/>
      <c r="L178" s="21"/>
      <c r="M178" s="21"/>
      <c r="N178" s="21"/>
    </row>
    <row r="179" customFormat="false" ht="16" hidden="true" customHeight="false" outlineLevel="0" collapsed="false">
      <c r="A179" s="4" t="s">
        <v>134</v>
      </c>
      <c r="B179" s="4" t="str">
        <f aca="false">A179&amp;MID(C179,5,1)</f>
        <v>CRUK0024_SU_T1-R1a</v>
      </c>
      <c r="C179" s="4" t="s">
        <v>297</v>
      </c>
      <c r="D179" s="4" t="s">
        <v>638</v>
      </c>
      <c r="E179" s="4" t="s">
        <v>639</v>
      </c>
      <c r="F179" s="4" t="s">
        <v>326</v>
      </c>
      <c r="G179" s="4" t="s">
        <v>497</v>
      </c>
      <c r="H179" s="4" t="n">
        <f aca="false">FALSE()</f>
        <v>0</v>
      </c>
      <c r="I179" s="21" t="n">
        <v>2.877771846</v>
      </c>
      <c r="J179" s="21" t="n">
        <v>0.18</v>
      </c>
      <c r="K179" s="21"/>
      <c r="L179" s="21"/>
      <c r="M179" s="21"/>
      <c r="N179" s="21"/>
    </row>
    <row r="180" customFormat="false" ht="16" hidden="true" customHeight="false" outlineLevel="0" collapsed="false">
      <c r="A180" s="4" t="s">
        <v>134</v>
      </c>
      <c r="B180" s="4" t="str">
        <f aca="false">A180&amp;MID(C180,5,1)</f>
        <v>CRUK0024_SU_T1-R1b</v>
      </c>
      <c r="C180" s="4" t="s">
        <v>372</v>
      </c>
      <c r="D180" s="4" t="s">
        <v>454</v>
      </c>
      <c r="E180" s="4" t="s">
        <v>332</v>
      </c>
      <c r="F180" s="4" t="s">
        <v>640</v>
      </c>
      <c r="G180" s="4" t="s">
        <v>634</v>
      </c>
      <c r="H180" s="4" t="n">
        <f aca="false">FALSE()</f>
        <v>0</v>
      </c>
      <c r="I180" s="21" t="n">
        <v>2.877771846</v>
      </c>
      <c r="J180" s="21" t="n">
        <v>0.18</v>
      </c>
      <c r="K180" s="21"/>
      <c r="L180" s="21"/>
      <c r="M180" s="21"/>
      <c r="N180" s="21"/>
    </row>
    <row r="181" customFormat="false" ht="16" hidden="true" customHeight="false" outlineLevel="0" collapsed="false">
      <c r="A181" s="4" t="s">
        <v>134</v>
      </c>
      <c r="B181" s="4" t="str">
        <f aca="false">A181&amp;MID(C181,5,1)</f>
        <v>CRUK0024_SU_T1-R1c</v>
      </c>
      <c r="C181" s="4" t="s">
        <v>457</v>
      </c>
      <c r="D181" s="4" t="s">
        <v>376</v>
      </c>
      <c r="E181" s="4" t="s">
        <v>397</v>
      </c>
      <c r="F181" s="4" t="s">
        <v>641</v>
      </c>
      <c r="G181" s="4" t="s">
        <v>642</v>
      </c>
      <c r="H181" s="4" t="n">
        <f aca="false">FALSE()</f>
        <v>0</v>
      </c>
      <c r="I181" s="21" t="n">
        <v>2.877771846</v>
      </c>
      <c r="J181" s="21" t="n">
        <v>0.18</v>
      </c>
      <c r="K181" s="21"/>
      <c r="L181" s="21"/>
      <c r="M181" s="21"/>
      <c r="N181" s="21"/>
    </row>
    <row r="182" customFormat="false" ht="16" hidden="true" customHeight="false" outlineLevel="0" collapsed="false">
      <c r="A182" s="4" t="s">
        <v>643</v>
      </c>
      <c r="B182" s="4" t="str">
        <f aca="false">A182&amp;MID(C182,5,1)</f>
        <v>CRUK0024_SU_T1-R3a</v>
      </c>
      <c r="C182" s="4" t="s">
        <v>297</v>
      </c>
      <c r="D182" s="4" t="s">
        <v>638</v>
      </c>
      <c r="E182" s="4" t="s">
        <v>644</v>
      </c>
      <c r="F182" s="4" t="s">
        <v>645</v>
      </c>
      <c r="G182" s="4" t="s">
        <v>544</v>
      </c>
      <c r="H182" s="4" t="n">
        <f aca="false">FALSE()</f>
        <v>0</v>
      </c>
      <c r="I182" s="21" t="n">
        <v>2.763427656</v>
      </c>
      <c r="J182" s="21" t="n">
        <v>0.37</v>
      </c>
      <c r="K182" s="21"/>
      <c r="L182" s="21"/>
      <c r="M182" s="21"/>
      <c r="N182" s="21"/>
    </row>
    <row r="183" customFormat="false" ht="16" hidden="true" customHeight="false" outlineLevel="0" collapsed="false">
      <c r="A183" s="4" t="s">
        <v>643</v>
      </c>
      <c r="B183" s="4" t="str">
        <f aca="false">A183&amp;MID(C183,5,1)</f>
        <v>CRUK0024_SU_T1-R3b</v>
      </c>
      <c r="C183" s="4" t="s">
        <v>372</v>
      </c>
      <c r="D183" s="4" t="s">
        <v>454</v>
      </c>
      <c r="E183" s="4" t="s">
        <v>594</v>
      </c>
      <c r="F183" s="4" t="s">
        <v>346</v>
      </c>
      <c r="G183" s="4" t="s">
        <v>396</v>
      </c>
      <c r="H183" s="4" t="n">
        <f aca="false">FALSE()</f>
        <v>0</v>
      </c>
      <c r="I183" s="21" t="n">
        <v>2.763427656</v>
      </c>
      <c r="J183" s="21" t="n">
        <v>0.37</v>
      </c>
      <c r="K183" s="21"/>
      <c r="L183" s="21"/>
      <c r="M183" s="21"/>
      <c r="N183" s="21"/>
    </row>
    <row r="184" customFormat="false" ht="16" hidden="true" customHeight="false" outlineLevel="0" collapsed="false">
      <c r="A184" s="4" t="s">
        <v>643</v>
      </c>
      <c r="B184" s="4" t="str">
        <f aca="false">A184&amp;MID(C184,5,1)</f>
        <v>CRUK0024_SU_T1-R3c</v>
      </c>
      <c r="C184" s="4" t="s">
        <v>457</v>
      </c>
      <c r="D184" s="4" t="s">
        <v>376</v>
      </c>
      <c r="E184" s="4" t="s">
        <v>580</v>
      </c>
      <c r="F184" s="4" t="s">
        <v>574</v>
      </c>
      <c r="G184" s="4" t="s">
        <v>424</v>
      </c>
      <c r="H184" s="4" t="n">
        <f aca="false">FALSE()</f>
        <v>0</v>
      </c>
      <c r="I184" s="21" t="n">
        <v>2.763427656</v>
      </c>
      <c r="J184" s="21" t="n">
        <v>0.37</v>
      </c>
      <c r="K184" s="21"/>
      <c r="L184" s="21"/>
      <c r="M184" s="21"/>
      <c r="N184" s="21"/>
    </row>
    <row r="185" customFormat="false" ht="16" hidden="true" customHeight="false" outlineLevel="0" collapsed="false">
      <c r="A185" s="4" t="s">
        <v>646</v>
      </c>
      <c r="B185" s="4" t="str">
        <f aca="false">A185&amp;MID(C185,5,1)</f>
        <v>CRUK0024_SU_T1-R4a</v>
      </c>
      <c r="C185" s="4" t="s">
        <v>297</v>
      </c>
      <c r="D185" s="4" t="s">
        <v>638</v>
      </c>
      <c r="E185" s="4" t="s">
        <v>647</v>
      </c>
      <c r="F185" s="4" t="s">
        <v>576</v>
      </c>
      <c r="G185" s="4" t="s">
        <v>648</v>
      </c>
      <c r="H185" s="4" t="n">
        <f aca="false">FALSE()</f>
        <v>0</v>
      </c>
      <c r="I185" s="21" t="n">
        <v>3.193806727</v>
      </c>
      <c r="J185" s="21" t="n">
        <v>0.25</v>
      </c>
      <c r="K185" s="21"/>
      <c r="L185" s="21"/>
      <c r="M185" s="21"/>
      <c r="N185" s="21"/>
    </row>
    <row r="186" customFormat="false" ht="16" hidden="true" customHeight="false" outlineLevel="0" collapsed="false">
      <c r="A186" s="4" t="s">
        <v>646</v>
      </c>
      <c r="B186" s="4" t="str">
        <f aca="false">A186&amp;MID(C186,5,1)</f>
        <v>CRUK0024_SU_T1-R4b</v>
      </c>
      <c r="C186" s="4" t="s">
        <v>372</v>
      </c>
      <c r="D186" s="4" t="s">
        <v>454</v>
      </c>
      <c r="E186" s="4" t="s">
        <v>649</v>
      </c>
      <c r="F186" s="4" t="s">
        <v>650</v>
      </c>
      <c r="G186" s="4" t="s">
        <v>460</v>
      </c>
      <c r="H186" s="4" t="n">
        <f aca="false">FALSE()</f>
        <v>0</v>
      </c>
      <c r="I186" s="21" t="n">
        <v>3.193806727</v>
      </c>
      <c r="J186" s="21" t="n">
        <v>0.25</v>
      </c>
      <c r="K186" s="21"/>
      <c r="L186" s="21"/>
      <c r="M186" s="21"/>
      <c r="N186" s="21"/>
    </row>
    <row r="187" customFormat="false" ht="16" hidden="true" customHeight="false" outlineLevel="0" collapsed="false">
      <c r="A187" s="4" t="s">
        <v>646</v>
      </c>
      <c r="B187" s="4" t="str">
        <f aca="false">A187&amp;MID(C187,5,1)</f>
        <v>CRUK0024_SU_T1-R4c</v>
      </c>
      <c r="C187" s="4" t="s">
        <v>457</v>
      </c>
      <c r="D187" s="4" t="s">
        <v>376</v>
      </c>
      <c r="E187" s="4" t="s">
        <v>651</v>
      </c>
      <c r="F187" s="4" t="s">
        <v>441</v>
      </c>
      <c r="G187" s="4" t="s">
        <v>309</v>
      </c>
      <c r="H187" s="4" t="n">
        <f aca="false">FALSE()</f>
        <v>0</v>
      </c>
      <c r="I187" s="21" t="n">
        <v>3.193806727</v>
      </c>
      <c r="J187" s="21" t="n">
        <v>0.25</v>
      </c>
      <c r="K187" s="21"/>
      <c r="L187" s="21"/>
      <c r="M187" s="21"/>
      <c r="N187" s="21"/>
    </row>
    <row r="188" customFormat="false" ht="16" hidden="true" customHeight="false" outlineLevel="0" collapsed="false">
      <c r="A188" s="4" t="s">
        <v>652</v>
      </c>
      <c r="B188" s="4" t="str">
        <f aca="false">A188&amp;MID(C188,5,1)</f>
        <v>CRUK0024_SU_T1-R6a</v>
      </c>
      <c r="C188" s="4" t="s">
        <v>297</v>
      </c>
      <c r="D188" s="4" t="s">
        <v>638</v>
      </c>
      <c r="E188" s="4" t="s">
        <v>383</v>
      </c>
      <c r="F188" s="4" t="s">
        <v>628</v>
      </c>
      <c r="G188" s="4" t="s">
        <v>384</v>
      </c>
      <c r="H188" s="4" t="n">
        <f aca="false">FALSE()</f>
        <v>0</v>
      </c>
      <c r="I188" s="21" t="n">
        <v>2.742872397</v>
      </c>
      <c r="J188" s="21" t="n">
        <v>0.3</v>
      </c>
      <c r="K188" s="21"/>
      <c r="L188" s="21"/>
      <c r="M188" s="21"/>
      <c r="N188" s="21"/>
    </row>
    <row r="189" customFormat="false" ht="16" hidden="true" customHeight="false" outlineLevel="0" collapsed="false">
      <c r="A189" s="4" t="s">
        <v>652</v>
      </c>
      <c r="B189" s="4" t="str">
        <f aca="false">A189&amp;MID(C189,5,1)</f>
        <v>CRUK0024_SU_T1-R6b</v>
      </c>
      <c r="C189" s="4" t="s">
        <v>372</v>
      </c>
      <c r="D189" s="4" t="s">
        <v>454</v>
      </c>
      <c r="E189" s="4" t="s">
        <v>542</v>
      </c>
      <c r="F189" s="4" t="s">
        <v>644</v>
      </c>
      <c r="G189" s="4" t="s">
        <v>366</v>
      </c>
      <c r="H189" s="4" t="n">
        <f aca="false">FALSE()</f>
        <v>0</v>
      </c>
      <c r="I189" s="21" t="n">
        <v>2.742872397</v>
      </c>
      <c r="J189" s="21" t="n">
        <v>0.3</v>
      </c>
      <c r="K189" s="21"/>
      <c r="L189" s="21"/>
      <c r="M189" s="21"/>
      <c r="N189" s="21"/>
    </row>
    <row r="190" customFormat="false" ht="16" hidden="true" customHeight="false" outlineLevel="0" collapsed="false">
      <c r="A190" s="4" t="s">
        <v>652</v>
      </c>
      <c r="B190" s="4" t="str">
        <f aca="false">A190&amp;MID(C190,5,1)</f>
        <v>CRUK0024_SU_T1-R6c</v>
      </c>
      <c r="C190" s="4" t="s">
        <v>457</v>
      </c>
      <c r="D190" s="4" t="s">
        <v>376</v>
      </c>
      <c r="E190" s="4" t="s">
        <v>576</v>
      </c>
      <c r="F190" s="4" t="s">
        <v>538</v>
      </c>
      <c r="G190" s="4" t="s">
        <v>289</v>
      </c>
      <c r="H190" s="4" t="n">
        <f aca="false">FALSE()</f>
        <v>0</v>
      </c>
      <c r="I190" s="21" t="n">
        <v>2.742872397</v>
      </c>
      <c r="J190" s="21" t="n">
        <v>0.3</v>
      </c>
      <c r="K190" s="21"/>
      <c r="L190" s="21"/>
      <c r="M190" s="21"/>
      <c r="N190" s="21"/>
    </row>
    <row r="191" customFormat="false" ht="16" hidden="true" customHeight="false" outlineLevel="0" collapsed="false">
      <c r="A191" s="4" t="s">
        <v>138</v>
      </c>
      <c r="B191" s="4" t="str">
        <f aca="false">A191&amp;MID(C191,5,1)</f>
        <v>CRUK0025_SU_T1-R1b</v>
      </c>
      <c r="C191" s="4" t="s">
        <v>653</v>
      </c>
      <c r="D191" s="4" t="s">
        <v>588</v>
      </c>
      <c r="E191" s="4" t="s">
        <v>654</v>
      </c>
      <c r="F191" s="4" t="s">
        <v>538</v>
      </c>
      <c r="G191" s="4" t="s">
        <v>289</v>
      </c>
      <c r="H191" s="4" t="n">
        <f aca="false">FALSE()</f>
        <v>0</v>
      </c>
      <c r="I191" s="21" t="n">
        <v>3.074812789</v>
      </c>
      <c r="J191" s="21" t="n">
        <v>0.49</v>
      </c>
      <c r="K191" s="21"/>
      <c r="L191" s="21"/>
      <c r="M191" s="22"/>
      <c r="N191" s="21"/>
    </row>
    <row r="192" customFormat="false" ht="16" hidden="true" customHeight="false" outlineLevel="0" collapsed="false">
      <c r="A192" s="4" t="s">
        <v>138</v>
      </c>
      <c r="B192" s="4" t="str">
        <f aca="false">A192&amp;MID(C192,5,1)</f>
        <v>CRUK0025_SU_T1-R1c</v>
      </c>
      <c r="C192" s="4" t="s">
        <v>655</v>
      </c>
      <c r="D192" s="4" t="s">
        <v>553</v>
      </c>
      <c r="E192" s="4" t="s">
        <v>490</v>
      </c>
      <c r="F192" s="4" t="s">
        <v>656</v>
      </c>
      <c r="G192" s="4" t="s">
        <v>289</v>
      </c>
      <c r="H192" s="4" t="n">
        <f aca="false">FALSE()</f>
        <v>0</v>
      </c>
      <c r="I192" s="21" t="n">
        <v>3.074812789</v>
      </c>
      <c r="J192" s="21" t="n">
        <v>0.49</v>
      </c>
      <c r="K192" s="21"/>
      <c r="L192" s="21"/>
      <c r="M192" s="22"/>
      <c r="N192" s="21"/>
    </row>
    <row r="193" customFormat="false" ht="16" hidden="true" customHeight="false" outlineLevel="0" collapsed="false">
      <c r="A193" s="4" t="s">
        <v>657</v>
      </c>
      <c r="B193" s="4" t="str">
        <f aca="false">A193&amp;MID(C193,5,1)</f>
        <v>CRUK0025_SU_T1-R2b</v>
      </c>
      <c r="C193" s="4" t="s">
        <v>653</v>
      </c>
      <c r="D193" s="4" t="s">
        <v>588</v>
      </c>
      <c r="E193" s="4" t="s">
        <v>287</v>
      </c>
      <c r="F193" s="4" t="s">
        <v>412</v>
      </c>
      <c r="G193" s="4" t="s">
        <v>289</v>
      </c>
      <c r="H193" s="4" t="n">
        <f aca="false">FALSE()</f>
        <v>0</v>
      </c>
      <c r="I193" s="21" t="n">
        <v>3.088073919</v>
      </c>
      <c r="J193" s="21" t="n">
        <v>0.61</v>
      </c>
      <c r="K193" s="21"/>
      <c r="L193" s="21"/>
      <c r="M193" s="22"/>
      <c r="N193" s="21"/>
    </row>
    <row r="194" customFormat="false" ht="16" hidden="true" customHeight="false" outlineLevel="0" collapsed="false">
      <c r="A194" s="4" t="s">
        <v>657</v>
      </c>
      <c r="B194" s="4" t="str">
        <f aca="false">A194&amp;MID(C194,5,1)</f>
        <v>CRUK0025_SU_T1-R2c</v>
      </c>
      <c r="C194" s="4" t="s">
        <v>655</v>
      </c>
      <c r="D194" s="4" t="s">
        <v>553</v>
      </c>
      <c r="E194" s="4" t="s">
        <v>334</v>
      </c>
      <c r="F194" s="4" t="s">
        <v>658</v>
      </c>
      <c r="G194" s="4" t="s">
        <v>289</v>
      </c>
      <c r="H194" s="4" t="n">
        <f aca="false">FALSE()</f>
        <v>0</v>
      </c>
      <c r="I194" s="21" t="n">
        <v>3.088073919</v>
      </c>
      <c r="J194" s="21" t="n">
        <v>0.61</v>
      </c>
      <c r="K194" s="21"/>
      <c r="L194" s="21"/>
      <c r="M194" s="22"/>
      <c r="N194" s="21"/>
    </row>
    <row r="195" customFormat="false" ht="16" hidden="true" customHeight="false" outlineLevel="0" collapsed="false">
      <c r="A195" s="4" t="s">
        <v>659</v>
      </c>
      <c r="B195" s="4" t="str">
        <f aca="false">A195&amp;MID(C195,5,1)</f>
        <v>CRUK0025_SU_T1-R3b</v>
      </c>
      <c r="C195" s="4" t="s">
        <v>653</v>
      </c>
      <c r="D195" s="4" t="s">
        <v>588</v>
      </c>
      <c r="E195" s="4" t="s">
        <v>506</v>
      </c>
      <c r="F195" s="4" t="s">
        <v>339</v>
      </c>
      <c r="G195" s="4" t="s">
        <v>289</v>
      </c>
      <c r="H195" s="4" t="n">
        <f aca="false">FALSE()</f>
        <v>0</v>
      </c>
      <c r="I195" s="21" t="n">
        <v>3.04938073</v>
      </c>
      <c r="J195" s="21" t="n">
        <v>0.34</v>
      </c>
      <c r="K195" s="21"/>
      <c r="L195" s="21"/>
      <c r="M195" s="22"/>
      <c r="N195" s="21"/>
    </row>
    <row r="196" customFormat="false" ht="16" hidden="true" customHeight="false" outlineLevel="0" collapsed="false">
      <c r="A196" s="4" t="s">
        <v>659</v>
      </c>
      <c r="B196" s="4" t="str">
        <f aca="false">A196&amp;MID(C196,5,1)</f>
        <v>CRUK0025_SU_T1-R3c</v>
      </c>
      <c r="C196" s="4" t="s">
        <v>655</v>
      </c>
      <c r="D196" s="4" t="s">
        <v>553</v>
      </c>
      <c r="E196" s="4" t="s">
        <v>556</v>
      </c>
      <c r="F196" s="4" t="s">
        <v>660</v>
      </c>
      <c r="G196" s="4" t="s">
        <v>289</v>
      </c>
      <c r="H196" s="4" t="n">
        <f aca="false">FALSE()</f>
        <v>0</v>
      </c>
      <c r="I196" s="21" t="n">
        <v>3.04938073</v>
      </c>
      <c r="J196" s="21" t="n">
        <v>0.34</v>
      </c>
      <c r="K196" s="21"/>
      <c r="L196" s="21"/>
      <c r="M196" s="22"/>
      <c r="N196" s="21"/>
    </row>
    <row r="197" customFormat="false" ht="16" hidden="true" customHeight="false" outlineLevel="0" collapsed="false">
      <c r="A197" s="4" t="s">
        <v>141</v>
      </c>
      <c r="B197" s="4" t="str">
        <f aca="false">A197&amp;MID(C197,5,1)</f>
        <v>CRUK0026_SU_T1-R1a</v>
      </c>
      <c r="C197" s="4" t="s">
        <v>297</v>
      </c>
      <c r="D197" s="4" t="s">
        <v>661</v>
      </c>
      <c r="E197" s="4" t="s">
        <v>662</v>
      </c>
      <c r="F197" s="4" t="s">
        <v>315</v>
      </c>
      <c r="G197" s="4" t="s">
        <v>289</v>
      </c>
      <c r="H197" s="4" t="n">
        <f aca="false">FALSE()</f>
        <v>0</v>
      </c>
      <c r="I197" s="21" t="n">
        <v>4.280436608</v>
      </c>
      <c r="J197" s="21" t="n">
        <v>0.19</v>
      </c>
      <c r="K197" s="21"/>
      <c r="L197" s="21"/>
      <c r="M197" s="22"/>
      <c r="N197" s="21"/>
    </row>
    <row r="198" customFormat="false" ht="16" hidden="true" customHeight="false" outlineLevel="0" collapsed="false">
      <c r="A198" s="4" t="s">
        <v>141</v>
      </c>
      <c r="B198" s="4" t="str">
        <f aca="false">A198&amp;MID(C198,5,1)</f>
        <v>CRUK0026_SU_T1-R1b</v>
      </c>
      <c r="C198" s="4" t="s">
        <v>541</v>
      </c>
      <c r="D198" s="4" t="s">
        <v>663</v>
      </c>
      <c r="E198" s="4" t="s">
        <v>664</v>
      </c>
      <c r="F198" s="4" t="s">
        <v>508</v>
      </c>
      <c r="G198" s="4" t="s">
        <v>289</v>
      </c>
      <c r="H198" s="4" t="n">
        <f aca="false">FALSE()</f>
        <v>0</v>
      </c>
      <c r="I198" s="21" t="n">
        <v>4.280436608</v>
      </c>
      <c r="J198" s="21" t="n">
        <v>0.19</v>
      </c>
      <c r="K198" s="21"/>
      <c r="L198" s="21"/>
      <c r="M198" s="21"/>
      <c r="N198" s="21"/>
    </row>
    <row r="199" customFormat="false" ht="16" hidden="true" customHeight="false" outlineLevel="0" collapsed="false">
      <c r="A199" s="4" t="s">
        <v>141</v>
      </c>
      <c r="B199" s="4" t="str">
        <f aca="false">A199&amp;MID(C199,5,1)</f>
        <v>CRUK0026_SU_T1-R1c</v>
      </c>
      <c r="C199" s="4" t="s">
        <v>610</v>
      </c>
      <c r="D199" s="4" t="s">
        <v>307</v>
      </c>
      <c r="E199" s="4" t="s">
        <v>665</v>
      </c>
      <c r="F199" s="4" t="s">
        <v>666</v>
      </c>
      <c r="G199" s="4" t="s">
        <v>289</v>
      </c>
      <c r="H199" s="4" t="n">
        <f aca="false">FALSE()</f>
        <v>0</v>
      </c>
      <c r="I199" s="21" t="n">
        <v>4.280436608</v>
      </c>
      <c r="J199" s="21" t="n">
        <v>0.19</v>
      </c>
      <c r="K199" s="21"/>
      <c r="L199" s="21"/>
      <c r="M199" s="22"/>
      <c r="N199" s="21"/>
    </row>
    <row r="200" customFormat="false" ht="16" hidden="true" customHeight="false" outlineLevel="0" collapsed="false">
      <c r="A200" s="4" t="s">
        <v>667</v>
      </c>
      <c r="B200" s="4" t="str">
        <f aca="false">A200&amp;MID(C200,5,1)</f>
        <v>CRUK0026_SU_T1-R2a</v>
      </c>
      <c r="C200" s="4" t="s">
        <v>297</v>
      </c>
      <c r="D200" s="4" t="s">
        <v>661</v>
      </c>
      <c r="E200" s="4" t="s">
        <v>668</v>
      </c>
      <c r="F200" s="4" t="s">
        <v>645</v>
      </c>
      <c r="G200" s="4" t="s">
        <v>289</v>
      </c>
      <c r="H200" s="4" t="n">
        <f aca="false">FALSE()</f>
        <v>0</v>
      </c>
      <c r="I200" s="21" t="n">
        <v>4.169337406</v>
      </c>
      <c r="J200" s="21" t="n">
        <v>0.25</v>
      </c>
      <c r="K200" s="21"/>
      <c r="L200" s="21"/>
      <c r="M200" s="22"/>
      <c r="N200" s="21"/>
    </row>
    <row r="201" customFormat="false" ht="16" hidden="true" customHeight="false" outlineLevel="0" collapsed="false">
      <c r="A201" s="4" t="s">
        <v>667</v>
      </c>
      <c r="B201" s="4" t="str">
        <f aca="false">A201&amp;MID(C201,5,1)</f>
        <v>CRUK0026_SU_T1-R2b</v>
      </c>
      <c r="C201" s="4" t="s">
        <v>541</v>
      </c>
      <c r="D201" s="4" t="s">
        <v>663</v>
      </c>
      <c r="E201" s="4" t="s">
        <v>669</v>
      </c>
      <c r="F201" s="4" t="s">
        <v>504</v>
      </c>
      <c r="G201" s="4" t="s">
        <v>289</v>
      </c>
      <c r="H201" s="4" t="n">
        <f aca="false">FALSE()</f>
        <v>0</v>
      </c>
      <c r="I201" s="21" t="n">
        <v>4.169337406</v>
      </c>
      <c r="J201" s="21" t="n">
        <v>0.25</v>
      </c>
      <c r="K201" s="21"/>
      <c r="L201" s="21"/>
      <c r="M201" s="22"/>
      <c r="N201" s="21"/>
    </row>
    <row r="202" customFormat="false" ht="16" hidden="true" customHeight="false" outlineLevel="0" collapsed="false">
      <c r="A202" s="4" t="s">
        <v>667</v>
      </c>
      <c r="B202" s="4" t="str">
        <f aca="false">A202&amp;MID(C202,5,1)</f>
        <v>CRUK0026_SU_T1-R2c</v>
      </c>
      <c r="C202" s="4" t="s">
        <v>610</v>
      </c>
      <c r="D202" s="4" t="s">
        <v>307</v>
      </c>
      <c r="E202" s="4" t="s">
        <v>670</v>
      </c>
      <c r="F202" s="4" t="s">
        <v>402</v>
      </c>
      <c r="G202" s="4" t="s">
        <v>289</v>
      </c>
      <c r="H202" s="4" t="n">
        <f aca="false">FALSE()</f>
        <v>0</v>
      </c>
      <c r="I202" s="21" t="n">
        <v>4.169337406</v>
      </c>
      <c r="J202" s="21" t="n">
        <v>0.25</v>
      </c>
      <c r="K202" s="21"/>
      <c r="L202" s="21"/>
      <c r="M202" s="22"/>
      <c r="N202" s="21"/>
    </row>
    <row r="203" customFormat="false" ht="16" hidden="true" customHeight="false" outlineLevel="0" collapsed="false">
      <c r="A203" s="4" t="s">
        <v>144</v>
      </c>
      <c r="B203" s="4" t="str">
        <f aca="false">A203&amp;MID(C203,5,1)</f>
        <v>CRUK0027_SU_T1-R1a</v>
      </c>
      <c r="C203" s="4" t="s">
        <v>436</v>
      </c>
      <c r="D203" s="4" t="s">
        <v>298</v>
      </c>
      <c r="E203" s="4" t="s">
        <v>569</v>
      </c>
      <c r="F203" s="4" t="s">
        <v>470</v>
      </c>
      <c r="G203" s="4" t="s">
        <v>289</v>
      </c>
      <c r="H203" s="4" t="n">
        <f aca="false">TRUE()</f>
        <v>1</v>
      </c>
      <c r="I203" s="21" t="n">
        <v>1.751446106</v>
      </c>
      <c r="J203" s="21" t="n">
        <v>0.23</v>
      </c>
      <c r="K203" s="21"/>
      <c r="L203" s="21"/>
      <c r="M203" s="21"/>
      <c r="N203" s="21"/>
    </row>
    <row r="204" customFormat="false" ht="16" hidden="true" customHeight="false" outlineLevel="0" collapsed="false">
      <c r="A204" s="4" t="s">
        <v>144</v>
      </c>
      <c r="B204" s="4" t="str">
        <f aca="false">A204&amp;MID(C204,5,1)</f>
        <v>CRUK0027_SU_T1-R1b</v>
      </c>
      <c r="C204" s="4" t="s">
        <v>454</v>
      </c>
      <c r="D204" s="4" t="s">
        <v>663</v>
      </c>
      <c r="E204" s="4" t="s">
        <v>513</v>
      </c>
      <c r="F204" s="4" t="s">
        <v>501</v>
      </c>
      <c r="G204" s="4" t="s">
        <v>289</v>
      </c>
      <c r="H204" s="4" t="n">
        <f aca="false">TRUE()</f>
        <v>1</v>
      </c>
      <c r="I204" s="21" t="n">
        <v>1.751446106</v>
      </c>
      <c r="J204" s="21" t="n">
        <v>0.23</v>
      </c>
      <c r="K204" s="21"/>
      <c r="L204" s="21"/>
      <c r="M204" s="22"/>
      <c r="N204" s="21"/>
    </row>
    <row r="205" customFormat="false" ht="16" hidden="true" customHeight="false" outlineLevel="0" collapsed="false">
      <c r="A205" s="4" t="s">
        <v>144</v>
      </c>
      <c r="B205" s="4" t="str">
        <f aca="false">A205&amp;MID(C205,5,1)</f>
        <v>CRUK0027_SU_T1-R1c</v>
      </c>
      <c r="C205" s="4" t="s">
        <v>457</v>
      </c>
      <c r="D205" s="4" t="s">
        <v>307</v>
      </c>
      <c r="E205" s="4" t="s">
        <v>472</v>
      </c>
      <c r="F205" s="4" t="s">
        <v>499</v>
      </c>
      <c r="G205" s="4" t="s">
        <v>289</v>
      </c>
      <c r="H205" s="4" t="n">
        <f aca="false">TRUE()</f>
        <v>1</v>
      </c>
      <c r="I205" s="21" t="n">
        <v>1.751446106</v>
      </c>
      <c r="J205" s="21" t="n">
        <v>0.23</v>
      </c>
      <c r="K205" s="21"/>
      <c r="L205" s="21"/>
      <c r="M205" s="21"/>
      <c r="N205" s="21"/>
    </row>
    <row r="206" customFormat="false" ht="16" hidden="true" customHeight="false" outlineLevel="0" collapsed="false">
      <c r="A206" s="4" t="s">
        <v>671</v>
      </c>
      <c r="B206" s="4" t="str">
        <f aca="false">A206&amp;MID(C206,5,1)</f>
        <v>CRUK0027_SU_T1-R2a</v>
      </c>
      <c r="C206" s="4" t="s">
        <v>436</v>
      </c>
      <c r="D206" s="4" t="s">
        <v>298</v>
      </c>
      <c r="E206" s="4" t="s">
        <v>506</v>
      </c>
      <c r="F206" s="4" t="s">
        <v>672</v>
      </c>
      <c r="G206" s="4" t="s">
        <v>289</v>
      </c>
      <c r="H206" s="4" t="n">
        <f aca="false">FALSE()</f>
        <v>0</v>
      </c>
      <c r="I206" s="21" t="n">
        <v>1.724058267</v>
      </c>
      <c r="J206" s="21" t="n">
        <v>0.21</v>
      </c>
      <c r="K206" s="21"/>
      <c r="L206" s="21"/>
      <c r="M206" s="21"/>
      <c r="N206" s="21"/>
    </row>
    <row r="207" customFormat="false" ht="16" hidden="true" customHeight="false" outlineLevel="0" collapsed="false">
      <c r="A207" s="4" t="s">
        <v>671</v>
      </c>
      <c r="B207" s="4" t="str">
        <f aca="false">A207&amp;MID(C207,5,1)</f>
        <v>CRUK0027_SU_T1-R2b</v>
      </c>
      <c r="C207" s="4" t="s">
        <v>454</v>
      </c>
      <c r="D207" s="4" t="s">
        <v>663</v>
      </c>
      <c r="E207" s="4" t="s">
        <v>308</v>
      </c>
      <c r="F207" s="4" t="s">
        <v>673</v>
      </c>
      <c r="G207" s="4" t="s">
        <v>366</v>
      </c>
      <c r="H207" s="4" t="n">
        <f aca="false">FALSE()</f>
        <v>0</v>
      </c>
      <c r="I207" s="21" t="n">
        <v>1.724058267</v>
      </c>
      <c r="J207" s="21" t="n">
        <v>0.21</v>
      </c>
      <c r="K207" s="21"/>
      <c r="L207" s="21"/>
      <c r="M207" s="21"/>
      <c r="N207" s="21"/>
    </row>
    <row r="208" customFormat="false" ht="16" hidden="true" customHeight="false" outlineLevel="0" collapsed="false">
      <c r="A208" s="4" t="s">
        <v>671</v>
      </c>
      <c r="B208" s="4" t="str">
        <f aca="false">A208&amp;MID(C208,5,1)</f>
        <v>CRUK0027_SU_T1-R2c</v>
      </c>
      <c r="C208" s="4" t="s">
        <v>457</v>
      </c>
      <c r="D208" s="4" t="s">
        <v>307</v>
      </c>
      <c r="E208" s="4" t="s">
        <v>674</v>
      </c>
      <c r="F208" s="4" t="s">
        <v>675</v>
      </c>
      <c r="G208" s="4" t="s">
        <v>289</v>
      </c>
      <c r="H208" s="4" t="n">
        <f aca="false">FALSE()</f>
        <v>0</v>
      </c>
      <c r="I208" s="21" t="n">
        <v>1.724058267</v>
      </c>
      <c r="J208" s="21" t="n">
        <v>0.21</v>
      </c>
      <c r="K208" s="21"/>
      <c r="L208" s="21"/>
      <c r="M208" s="21"/>
      <c r="N208" s="21"/>
    </row>
    <row r="209" customFormat="false" ht="16" hidden="true" customHeight="false" outlineLevel="0" collapsed="false">
      <c r="A209" s="4" t="s">
        <v>147</v>
      </c>
      <c r="B209" s="4" t="str">
        <f aca="false">A209&amp;MID(C209,5,1)</f>
        <v>CRUK0028_SU_T1-R1b</v>
      </c>
      <c r="C209" s="4" t="s">
        <v>302</v>
      </c>
      <c r="D209" s="4" t="s">
        <v>550</v>
      </c>
      <c r="E209" s="4" t="s">
        <v>477</v>
      </c>
      <c r="F209" s="4" t="s">
        <v>287</v>
      </c>
      <c r="G209" s="4" t="s">
        <v>289</v>
      </c>
      <c r="H209" s="4" t="n">
        <f aca="false">TRUE()</f>
        <v>1</v>
      </c>
      <c r="I209" s="21" t="n">
        <v>1.843816343</v>
      </c>
      <c r="J209" s="21" t="n">
        <v>0.37</v>
      </c>
      <c r="K209" s="21"/>
      <c r="L209" s="21"/>
      <c r="M209" s="22"/>
      <c r="N209" s="21"/>
    </row>
    <row r="210" customFormat="false" ht="16" hidden="true" customHeight="false" outlineLevel="0" collapsed="false">
      <c r="A210" s="4" t="s">
        <v>147</v>
      </c>
      <c r="B210" s="4" t="str">
        <f aca="false">A210&amp;MID(C210,5,1)</f>
        <v>CRUK0028_SU_T1-R1c</v>
      </c>
      <c r="C210" s="4" t="s">
        <v>306</v>
      </c>
      <c r="D210" s="4" t="s">
        <v>553</v>
      </c>
      <c r="E210" s="4" t="s">
        <v>525</v>
      </c>
      <c r="F210" s="4" t="s">
        <v>654</v>
      </c>
      <c r="G210" s="4" t="s">
        <v>289</v>
      </c>
      <c r="H210" s="4" t="n">
        <f aca="false">TRUE()</f>
        <v>1</v>
      </c>
      <c r="I210" s="21" t="n">
        <v>1.843816343</v>
      </c>
      <c r="J210" s="21" t="n">
        <v>0.37</v>
      </c>
      <c r="K210" s="21"/>
      <c r="L210" s="21"/>
      <c r="M210" s="22"/>
      <c r="N210" s="21"/>
    </row>
    <row r="211" customFormat="false" ht="16" hidden="true" customHeight="false" outlineLevel="0" collapsed="false">
      <c r="A211" s="4" t="s">
        <v>676</v>
      </c>
      <c r="B211" s="4" t="str">
        <f aca="false">A211&amp;MID(C211,5,1)</f>
        <v>CRUK0028_SU_T1-R2b</v>
      </c>
      <c r="C211" s="4" t="s">
        <v>302</v>
      </c>
      <c r="D211" s="4" t="s">
        <v>550</v>
      </c>
      <c r="E211" s="4" t="s">
        <v>426</v>
      </c>
      <c r="F211" s="4" t="s">
        <v>677</v>
      </c>
      <c r="G211" s="4" t="s">
        <v>366</v>
      </c>
      <c r="H211" s="4" t="n">
        <f aca="false">FALSE()</f>
        <v>0</v>
      </c>
      <c r="I211" s="21" t="n">
        <v>1.84277284</v>
      </c>
      <c r="J211" s="21" t="n">
        <v>0.38</v>
      </c>
      <c r="K211" s="21"/>
      <c r="L211" s="21"/>
      <c r="M211" s="21"/>
      <c r="N211" s="21"/>
    </row>
    <row r="212" customFormat="false" ht="16" hidden="true" customHeight="false" outlineLevel="0" collapsed="false">
      <c r="A212" s="4" t="s">
        <v>676</v>
      </c>
      <c r="B212" s="4" t="str">
        <f aca="false">A212&amp;MID(C212,5,1)</f>
        <v>CRUK0028_SU_T1-R2c</v>
      </c>
      <c r="C212" s="4" t="s">
        <v>306</v>
      </c>
      <c r="D212" s="4" t="s">
        <v>553</v>
      </c>
      <c r="E212" s="4" t="s">
        <v>678</v>
      </c>
      <c r="F212" s="4" t="s">
        <v>500</v>
      </c>
      <c r="G212" s="4" t="s">
        <v>366</v>
      </c>
      <c r="H212" s="4" t="n">
        <f aca="false">FALSE()</f>
        <v>0</v>
      </c>
      <c r="I212" s="21" t="n">
        <v>1.84277284</v>
      </c>
      <c r="J212" s="21" t="n">
        <v>0.38</v>
      </c>
      <c r="K212" s="21"/>
      <c r="L212" s="21"/>
      <c r="M212" s="21"/>
      <c r="N212" s="21"/>
    </row>
    <row r="213" customFormat="false" ht="16" hidden="true" customHeight="false" outlineLevel="0" collapsed="false">
      <c r="A213" s="4" t="s">
        <v>679</v>
      </c>
      <c r="B213" s="4" t="str">
        <f aca="false">A213&amp;MID(C213,5,1)</f>
        <v>CRUK0029_SU_T1-R2a</v>
      </c>
      <c r="C213" s="4" t="s">
        <v>285</v>
      </c>
      <c r="D213" s="4" t="s">
        <v>436</v>
      </c>
      <c r="E213" s="4" t="s">
        <v>312</v>
      </c>
      <c r="F213" s="4" t="s">
        <v>680</v>
      </c>
      <c r="G213" s="4" t="s">
        <v>289</v>
      </c>
      <c r="H213" s="4" t="n">
        <f aca="false">TRUE()</f>
        <v>1</v>
      </c>
      <c r="I213" s="21" t="n">
        <v>2.504898025</v>
      </c>
      <c r="J213" s="21" t="n">
        <v>0.17</v>
      </c>
      <c r="K213" s="21"/>
      <c r="L213" s="21"/>
      <c r="M213" s="21"/>
      <c r="N213" s="21"/>
    </row>
    <row r="214" customFormat="false" ht="16" hidden="true" customHeight="false" outlineLevel="0" collapsed="false">
      <c r="A214" s="4" t="s">
        <v>679</v>
      </c>
      <c r="B214" s="4" t="str">
        <f aca="false">A214&amp;MID(C214,5,1)</f>
        <v>CRUK0029_SU_T1-R2b</v>
      </c>
      <c r="C214" s="4" t="s">
        <v>324</v>
      </c>
      <c r="D214" s="4" t="s">
        <v>301</v>
      </c>
      <c r="E214" s="4" t="s">
        <v>470</v>
      </c>
      <c r="F214" s="4" t="s">
        <v>641</v>
      </c>
      <c r="G214" s="4" t="s">
        <v>366</v>
      </c>
      <c r="H214" s="4" t="n">
        <f aca="false">TRUE()</f>
        <v>1</v>
      </c>
      <c r="I214" s="21" t="n">
        <v>2.504898025</v>
      </c>
      <c r="J214" s="21" t="n">
        <v>0.17</v>
      </c>
      <c r="K214" s="21"/>
      <c r="L214" s="21"/>
      <c r="M214" s="21"/>
      <c r="N214" s="21"/>
    </row>
    <row r="215" customFormat="false" ht="16" hidden="true" customHeight="false" outlineLevel="0" collapsed="false">
      <c r="A215" s="4" t="s">
        <v>679</v>
      </c>
      <c r="B215" s="4" t="str">
        <f aca="false">A215&amp;MID(C215,5,1)</f>
        <v>CRUK0029_SU_T1-R2c</v>
      </c>
      <c r="C215" s="4" t="s">
        <v>307</v>
      </c>
      <c r="D215" s="4" t="s">
        <v>329</v>
      </c>
      <c r="E215" s="4" t="s">
        <v>336</v>
      </c>
      <c r="F215" s="4" t="s">
        <v>681</v>
      </c>
      <c r="G215" s="4" t="s">
        <v>289</v>
      </c>
      <c r="H215" s="4" t="n">
        <f aca="false">TRUE()</f>
        <v>1</v>
      </c>
      <c r="I215" s="21" t="n">
        <v>2.504898025</v>
      </c>
      <c r="J215" s="21" t="n">
        <v>0.17</v>
      </c>
      <c r="K215" s="21"/>
      <c r="L215" s="21"/>
      <c r="M215" s="21"/>
      <c r="N215" s="21"/>
    </row>
    <row r="216" customFormat="false" ht="16" hidden="true" customHeight="false" outlineLevel="0" collapsed="false">
      <c r="A216" s="4" t="s">
        <v>682</v>
      </c>
      <c r="B216" s="4" t="str">
        <f aca="false">A216&amp;MID(C216,5,1)</f>
        <v>CRUK0029_SU_T1-R4a</v>
      </c>
      <c r="C216" s="4" t="s">
        <v>285</v>
      </c>
      <c r="D216" s="4" t="s">
        <v>436</v>
      </c>
      <c r="E216" s="4" t="s">
        <v>320</v>
      </c>
      <c r="F216" s="4" t="s">
        <v>683</v>
      </c>
      <c r="G216" s="4" t="s">
        <v>289</v>
      </c>
      <c r="H216" s="4" t="n">
        <f aca="false">TRUE()</f>
        <v>1</v>
      </c>
      <c r="I216" s="21" t="n">
        <v>2.656094427</v>
      </c>
      <c r="J216" s="21" t="n">
        <v>0.29</v>
      </c>
      <c r="K216" s="21"/>
      <c r="L216" s="21"/>
      <c r="M216" s="22"/>
      <c r="N216" s="21"/>
    </row>
    <row r="217" customFormat="false" ht="16" hidden="true" customHeight="false" outlineLevel="0" collapsed="false">
      <c r="A217" s="4" t="s">
        <v>682</v>
      </c>
      <c r="B217" s="4" t="str">
        <f aca="false">A217&amp;MID(C217,5,1)</f>
        <v>CRUK0029_SU_T1-R4b</v>
      </c>
      <c r="C217" s="4" t="s">
        <v>324</v>
      </c>
      <c r="D217" s="4" t="s">
        <v>301</v>
      </c>
      <c r="E217" s="4" t="s">
        <v>684</v>
      </c>
      <c r="F217" s="4" t="s">
        <v>299</v>
      </c>
      <c r="G217" s="4" t="s">
        <v>289</v>
      </c>
      <c r="H217" s="4" t="n">
        <f aca="false">TRUE()</f>
        <v>1</v>
      </c>
      <c r="I217" s="21" t="n">
        <v>2.656094427</v>
      </c>
      <c r="J217" s="21" t="n">
        <v>0.29</v>
      </c>
      <c r="K217" s="21"/>
      <c r="L217" s="21"/>
      <c r="M217" s="22"/>
      <c r="N217" s="21"/>
    </row>
    <row r="218" customFormat="false" ht="16" hidden="true" customHeight="false" outlineLevel="0" collapsed="false">
      <c r="A218" s="4" t="s">
        <v>682</v>
      </c>
      <c r="B218" s="4" t="str">
        <f aca="false">A218&amp;MID(C218,5,1)</f>
        <v>CRUK0029_SU_T1-R4c</v>
      </c>
      <c r="C218" s="4" t="s">
        <v>307</v>
      </c>
      <c r="D218" s="4" t="s">
        <v>329</v>
      </c>
      <c r="E218" s="4" t="s">
        <v>371</v>
      </c>
      <c r="F218" s="4" t="s">
        <v>685</v>
      </c>
      <c r="G218" s="4" t="s">
        <v>289</v>
      </c>
      <c r="H218" s="4" t="n">
        <f aca="false">TRUE()</f>
        <v>1</v>
      </c>
      <c r="I218" s="21" t="n">
        <v>2.656094427</v>
      </c>
      <c r="J218" s="21" t="n">
        <v>0.29</v>
      </c>
      <c r="K218" s="21"/>
      <c r="L218" s="21"/>
      <c r="M218" s="21"/>
      <c r="N218" s="21"/>
    </row>
    <row r="219" customFormat="false" ht="16" hidden="true" customHeight="false" outlineLevel="0" collapsed="false">
      <c r="A219" s="4" t="s">
        <v>686</v>
      </c>
      <c r="B219" s="4" t="str">
        <f aca="false">A219&amp;MID(C219,5,1)</f>
        <v>CRUK0029_SU_T1-R5a</v>
      </c>
      <c r="C219" s="4" t="s">
        <v>285</v>
      </c>
      <c r="D219" s="4" t="s">
        <v>436</v>
      </c>
      <c r="E219" s="4" t="s">
        <v>488</v>
      </c>
      <c r="F219" s="4" t="s">
        <v>687</v>
      </c>
      <c r="G219" s="4" t="s">
        <v>289</v>
      </c>
      <c r="H219" s="4" t="n">
        <f aca="false">TRUE()</f>
        <v>1</v>
      </c>
      <c r="I219" s="21" t="n">
        <v>2.676348964</v>
      </c>
      <c r="J219" s="21" t="n">
        <v>0.23</v>
      </c>
      <c r="K219" s="21"/>
      <c r="L219" s="21"/>
      <c r="M219" s="22"/>
      <c r="N219" s="21"/>
    </row>
    <row r="220" customFormat="false" ht="16" hidden="true" customHeight="false" outlineLevel="0" collapsed="false">
      <c r="A220" s="4" t="s">
        <v>686</v>
      </c>
      <c r="B220" s="4" t="str">
        <f aca="false">A220&amp;MID(C220,5,1)</f>
        <v>CRUK0029_SU_T1-R5b</v>
      </c>
      <c r="C220" s="4" t="s">
        <v>324</v>
      </c>
      <c r="D220" s="4" t="s">
        <v>301</v>
      </c>
      <c r="E220" s="4" t="s">
        <v>688</v>
      </c>
      <c r="F220" s="4" t="s">
        <v>345</v>
      </c>
      <c r="G220" s="4" t="s">
        <v>289</v>
      </c>
      <c r="H220" s="4" t="n">
        <f aca="false">TRUE()</f>
        <v>1</v>
      </c>
      <c r="I220" s="21" t="n">
        <v>2.676348964</v>
      </c>
      <c r="J220" s="21" t="n">
        <v>0.23</v>
      </c>
      <c r="K220" s="21"/>
      <c r="L220" s="21"/>
      <c r="M220" s="22"/>
      <c r="N220" s="21"/>
    </row>
    <row r="221" customFormat="false" ht="16" hidden="true" customHeight="false" outlineLevel="0" collapsed="false">
      <c r="A221" s="4" t="s">
        <v>686</v>
      </c>
      <c r="B221" s="4" t="str">
        <f aca="false">A221&amp;MID(C221,5,1)</f>
        <v>CRUK0029_SU_T1-R5c</v>
      </c>
      <c r="C221" s="4" t="s">
        <v>307</v>
      </c>
      <c r="D221" s="4" t="s">
        <v>329</v>
      </c>
      <c r="E221" s="4" t="s">
        <v>689</v>
      </c>
      <c r="F221" s="4" t="s">
        <v>690</v>
      </c>
      <c r="G221" s="4" t="s">
        <v>289</v>
      </c>
      <c r="H221" s="4" t="n">
        <f aca="false">TRUE()</f>
        <v>1</v>
      </c>
      <c r="I221" s="21" t="n">
        <v>2.676348964</v>
      </c>
      <c r="J221" s="21" t="n">
        <v>0.23</v>
      </c>
      <c r="K221" s="21"/>
      <c r="L221" s="21"/>
      <c r="M221" s="21"/>
      <c r="N221" s="21"/>
    </row>
    <row r="222" customFormat="false" ht="16" hidden="true" customHeight="false" outlineLevel="0" collapsed="false">
      <c r="A222" s="4" t="s">
        <v>691</v>
      </c>
      <c r="B222" s="4" t="str">
        <f aca="false">A222&amp;MID(C222,5,1)</f>
        <v>CRUK0029_SU_T1-R6a</v>
      </c>
      <c r="C222" s="4" t="s">
        <v>285</v>
      </c>
      <c r="D222" s="4" t="s">
        <v>436</v>
      </c>
      <c r="E222" s="4" t="s">
        <v>320</v>
      </c>
      <c r="F222" s="4" t="s">
        <v>692</v>
      </c>
      <c r="G222" s="4" t="s">
        <v>289</v>
      </c>
      <c r="H222" s="4" t="n">
        <f aca="false">TRUE()</f>
        <v>1</v>
      </c>
      <c r="I222" s="21" t="n">
        <v>2.677794283</v>
      </c>
      <c r="J222" s="21" t="n">
        <v>0.34</v>
      </c>
      <c r="K222" s="21"/>
      <c r="L222" s="21"/>
      <c r="M222" s="22"/>
      <c r="N222" s="21"/>
    </row>
    <row r="223" customFormat="false" ht="16" hidden="true" customHeight="false" outlineLevel="0" collapsed="false">
      <c r="A223" s="4" t="s">
        <v>691</v>
      </c>
      <c r="B223" s="4" t="str">
        <f aca="false">A223&amp;MID(C223,5,1)</f>
        <v>CRUK0029_SU_T1-R6b</v>
      </c>
      <c r="C223" s="4" t="s">
        <v>324</v>
      </c>
      <c r="D223" s="4" t="s">
        <v>301</v>
      </c>
      <c r="E223" s="4" t="s">
        <v>693</v>
      </c>
      <c r="F223" s="4" t="s">
        <v>694</v>
      </c>
      <c r="G223" s="4" t="s">
        <v>289</v>
      </c>
      <c r="H223" s="4" t="n">
        <f aca="false">TRUE()</f>
        <v>1</v>
      </c>
      <c r="I223" s="21" t="n">
        <v>2.677794283</v>
      </c>
      <c r="J223" s="21" t="n">
        <v>0.34</v>
      </c>
      <c r="K223" s="21"/>
      <c r="L223" s="21"/>
      <c r="M223" s="22"/>
      <c r="N223" s="21"/>
    </row>
    <row r="224" customFormat="false" ht="16" hidden="true" customHeight="false" outlineLevel="0" collapsed="false">
      <c r="A224" s="4" t="s">
        <v>691</v>
      </c>
      <c r="B224" s="4" t="str">
        <f aca="false">A224&amp;MID(C224,5,1)</f>
        <v>CRUK0029_SU_T1-R6c</v>
      </c>
      <c r="C224" s="4" t="s">
        <v>307</v>
      </c>
      <c r="D224" s="4" t="s">
        <v>329</v>
      </c>
      <c r="E224" s="4" t="s">
        <v>695</v>
      </c>
      <c r="F224" s="4" t="s">
        <v>687</v>
      </c>
      <c r="G224" s="4" t="s">
        <v>289</v>
      </c>
      <c r="H224" s="4" t="n">
        <f aca="false">TRUE()</f>
        <v>1</v>
      </c>
      <c r="I224" s="21" t="n">
        <v>2.677794283</v>
      </c>
      <c r="J224" s="21" t="n">
        <v>0.34</v>
      </c>
      <c r="K224" s="21"/>
      <c r="L224" s="21"/>
      <c r="M224" s="22"/>
      <c r="N224" s="21"/>
    </row>
    <row r="225" customFormat="false" ht="16" hidden="true" customHeight="false" outlineLevel="0" collapsed="false">
      <c r="A225" s="4" t="s">
        <v>696</v>
      </c>
      <c r="B225" s="4" t="str">
        <f aca="false">A225&amp;MID(C225,5,1)</f>
        <v>CRUK0029_SU_T1-R7a</v>
      </c>
      <c r="C225" s="4" t="s">
        <v>285</v>
      </c>
      <c r="D225" s="4" t="s">
        <v>436</v>
      </c>
      <c r="E225" s="4" t="s">
        <v>697</v>
      </c>
      <c r="F225" s="4" t="s">
        <v>685</v>
      </c>
      <c r="G225" s="4" t="s">
        <v>289</v>
      </c>
      <c r="H225" s="4" t="n">
        <f aca="false">TRUE()</f>
        <v>1</v>
      </c>
      <c r="I225" s="21" t="n">
        <v>2.692247471</v>
      </c>
      <c r="J225" s="21" t="n">
        <v>0.13</v>
      </c>
      <c r="K225" s="21"/>
      <c r="L225" s="21"/>
      <c r="M225" s="21"/>
      <c r="N225" s="21"/>
    </row>
    <row r="226" customFormat="false" ht="16" hidden="true" customHeight="false" outlineLevel="0" collapsed="false">
      <c r="A226" s="4" t="s">
        <v>696</v>
      </c>
      <c r="B226" s="4" t="str">
        <f aca="false">A226&amp;MID(C226,5,1)</f>
        <v>CRUK0029_SU_T1-R7b</v>
      </c>
      <c r="C226" s="4" t="s">
        <v>324</v>
      </c>
      <c r="D226" s="4" t="s">
        <v>301</v>
      </c>
      <c r="E226" s="4" t="s">
        <v>698</v>
      </c>
      <c r="F226" s="4" t="s">
        <v>637</v>
      </c>
      <c r="G226" s="4" t="s">
        <v>396</v>
      </c>
      <c r="H226" s="4" t="n">
        <f aca="false">FALSE()</f>
        <v>0</v>
      </c>
      <c r="I226" s="21" t="n">
        <v>2.692247471</v>
      </c>
      <c r="J226" s="21" t="n">
        <v>0.13</v>
      </c>
      <c r="K226" s="21"/>
      <c r="L226" s="21"/>
      <c r="M226" s="21"/>
      <c r="N226" s="21"/>
    </row>
    <row r="227" customFormat="false" ht="16" hidden="true" customHeight="false" outlineLevel="0" collapsed="false">
      <c r="A227" s="4" t="s">
        <v>696</v>
      </c>
      <c r="B227" s="4" t="str">
        <f aca="false">A227&amp;MID(C227,5,1)</f>
        <v>CRUK0029_SU_T1-R7c</v>
      </c>
      <c r="C227" s="4" t="s">
        <v>307</v>
      </c>
      <c r="D227" s="4" t="s">
        <v>329</v>
      </c>
      <c r="E227" s="4" t="s">
        <v>699</v>
      </c>
      <c r="F227" s="4" t="s">
        <v>700</v>
      </c>
      <c r="G227" s="4" t="s">
        <v>289</v>
      </c>
      <c r="H227" s="4" t="n">
        <f aca="false">TRUE()</f>
        <v>1</v>
      </c>
      <c r="I227" s="21" t="n">
        <v>2.692247471</v>
      </c>
      <c r="J227" s="21" t="n">
        <v>0.13</v>
      </c>
      <c r="K227" s="21"/>
      <c r="L227" s="21"/>
      <c r="M227" s="21"/>
      <c r="N227" s="21"/>
    </row>
    <row r="228" customFormat="false" ht="16" hidden="true" customHeight="false" outlineLevel="0" collapsed="false">
      <c r="A228" s="4" t="s">
        <v>701</v>
      </c>
      <c r="B228" s="4" t="str">
        <f aca="false">A228&amp;MID(C228,5,1)</f>
        <v>CRUK0029_SU_T1-R8a</v>
      </c>
      <c r="C228" s="4" t="s">
        <v>285</v>
      </c>
      <c r="D228" s="4" t="s">
        <v>436</v>
      </c>
      <c r="E228" s="4" t="s">
        <v>702</v>
      </c>
      <c r="F228" s="4" t="s">
        <v>703</v>
      </c>
      <c r="G228" s="4" t="s">
        <v>289</v>
      </c>
      <c r="H228" s="4" t="n">
        <f aca="false">TRUE()</f>
        <v>1</v>
      </c>
      <c r="I228" s="21" t="n">
        <v>2.586699053</v>
      </c>
      <c r="J228" s="21" t="n">
        <v>0.26</v>
      </c>
      <c r="K228" s="21"/>
      <c r="L228" s="21"/>
      <c r="M228" s="22"/>
      <c r="N228" s="21"/>
    </row>
    <row r="229" customFormat="false" ht="16" hidden="true" customHeight="false" outlineLevel="0" collapsed="false">
      <c r="A229" s="4" t="s">
        <v>701</v>
      </c>
      <c r="B229" s="4" t="str">
        <f aca="false">A229&amp;MID(C229,5,1)</f>
        <v>CRUK0029_SU_T1-R8b</v>
      </c>
      <c r="C229" s="4" t="s">
        <v>324</v>
      </c>
      <c r="D229" s="4" t="s">
        <v>301</v>
      </c>
      <c r="E229" s="4" t="s">
        <v>704</v>
      </c>
      <c r="F229" s="4" t="s">
        <v>705</v>
      </c>
      <c r="G229" s="4" t="s">
        <v>289</v>
      </c>
      <c r="H229" s="4" t="n">
        <f aca="false">TRUE()</f>
        <v>1</v>
      </c>
      <c r="I229" s="21" t="n">
        <v>2.586699053</v>
      </c>
      <c r="J229" s="21" t="n">
        <v>0.26</v>
      </c>
      <c r="K229" s="21"/>
      <c r="L229" s="21"/>
      <c r="M229" s="22"/>
      <c r="N229" s="21"/>
    </row>
    <row r="230" customFormat="false" ht="16" hidden="true" customHeight="false" outlineLevel="0" collapsed="false">
      <c r="A230" s="4" t="s">
        <v>701</v>
      </c>
      <c r="B230" s="4" t="str">
        <f aca="false">A230&amp;MID(C230,5,1)</f>
        <v>CRUK0029_SU_T1-R8c</v>
      </c>
      <c r="C230" s="4" t="s">
        <v>307</v>
      </c>
      <c r="D230" s="4" t="s">
        <v>329</v>
      </c>
      <c r="E230" s="4" t="s">
        <v>585</v>
      </c>
      <c r="F230" s="4" t="s">
        <v>706</v>
      </c>
      <c r="G230" s="4" t="s">
        <v>289</v>
      </c>
      <c r="H230" s="4" t="n">
        <f aca="false">TRUE()</f>
        <v>1</v>
      </c>
      <c r="I230" s="21" t="n">
        <v>2.586699053</v>
      </c>
      <c r="J230" s="21" t="n">
        <v>0.26</v>
      </c>
      <c r="K230" s="21"/>
      <c r="L230" s="21"/>
      <c r="M230" s="21"/>
      <c r="N230" s="21"/>
    </row>
    <row r="231" customFormat="false" ht="16" hidden="true" customHeight="false" outlineLevel="0" collapsed="false">
      <c r="A231" s="4" t="s">
        <v>153</v>
      </c>
      <c r="B231" s="4" t="str">
        <f aca="false">A231&amp;MID(C231,5,1)</f>
        <v>CRUK0030_SU_T2-R1a</v>
      </c>
      <c r="C231" s="4" t="s">
        <v>297</v>
      </c>
      <c r="D231" s="4" t="s">
        <v>607</v>
      </c>
      <c r="E231" s="4" t="s">
        <v>642</v>
      </c>
      <c r="F231" s="4" t="s">
        <v>330</v>
      </c>
      <c r="G231" s="4" t="s">
        <v>501</v>
      </c>
      <c r="H231" s="4" t="n">
        <f aca="false">FALSE()</f>
        <v>0</v>
      </c>
      <c r="I231" s="21" t="n">
        <v>1.898607733</v>
      </c>
      <c r="J231" s="21" t="n">
        <v>0.18</v>
      </c>
      <c r="K231" s="21"/>
      <c r="L231" s="21"/>
      <c r="M231" s="21"/>
      <c r="N231" s="21"/>
    </row>
    <row r="232" customFormat="false" ht="16" hidden="true" customHeight="false" outlineLevel="0" collapsed="false">
      <c r="A232" s="4" t="s">
        <v>153</v>
      </c>
      <c r="B232" s="4" t="str">
        <f aca="false">A232&amp;MID(C232,5,1)</f>
        <v>CRUK0030_SU_T2-R1b</v>
      </c>
      <c r="C232" s="4" t="s">
        <v>324</v>
      </c>
      <c r="D232" s="4" t="s">
        <v>454</v>
      </c>
      <c r="E232" s="4" t="s">
        <v>499</v>
      </c>
      <c r="F232" s="4" t="s">
        <v>416</v>
      </c>
      <c r="G232" s="4" t="s">
        <v>612</v>
      </c>
      <c r="H232" s="4" t="n">
        <f aca="false">FALSE()</f>
        <v>0</v>
      </c>
      <c r="I232" s="21" t="n">
        <v>1.898607733</v>
      </c>
      <c r="J232" s="21" t="n">
        <v>0.18</v>
      </c>
      <c r="K232" s="21"/>
      <c r="L232" s="21"/>
      <c r="M232" s="21"/>
      <c r="N232" s="21"/>
    </row>
    <row r="233" customFormat="false" ht="16" hidden="true" customHeight="false" outlineLevel="0" collapsed="false">
      <c r="A233" s="4" t="s">
        <v>153</v>
      </c>
      <c r="B233" s="4" t="str">
        <f aca="false">A233&amp;MID(C233,5,1)</f>
        <v>CRUK0030_SU_T2-R1c</v>
      </c>
      <c r="C233" s="4" t="s">
        <v>457</v>
      </c>
      <c r="D233" s="4" t="s">
        <v>329</v>
      </c>
      <c r="E233" s="4" t="s">
        <v>318</v>
      </c>
      <c r="F233" s="4" t="s">
        <v>319</v>
      </c>
      <c r="G233" s="4" t="s">
        <v>347</v>
      </c>
      <c r="H233" s="4" t="n">
        <f aca="false">FALSE()</f>
        <v>0</v>
      </c>
      <c r="I233" s="21" t="n">
        <v>1.898607733</v>
      </c>
      <c r="J233" s="21" t="n">
        <v>0.18</v>
      </c>
      <c r="K233" s="21"/>
      <c r="L233" s="21"/>
      <c r="M233" s="21"/>
      <c r="N233" s="21"/>
    </row>
    <row r="234" customFormat="false" ht="16" hidden="true" customHeight="false" outlineLevel="0" collapsed="false">
      <c r="A234" s="4" t="s">
        <v>707</v>
      </c>
      <c r="B234" s="4" t="str">
        <f aca="false">A234&amp;MID(C234,5,1)</f>
        <v>CRUK0030_SU_T2-R2a</v>
      </c>
      <c r="C234" s="4" t="s">
        <v>297</v>
      </c>
      <c r="D234" s="4" t="s">
        <v>607</v>
      </c>
      <c r="E234" s="4" t="s">
        <v>538</v>
      </c>
      <c r="F234" s="4" t="s">
        <v>335</v>
      </c>
      <c r="G234" s="4" t="s">
        <v>547</v>
      </c>
      <c r="H234" s="4" t="n">
        <f aca="false">FALSE()</f>
        <v>0</v>
      </c>
      <c r="I234" s="21" t="n">
        <v>1.87038283</v>
      </c>
      <c r="J234" s="21" t="n">
        <v>0.4</v>
      </c>
      <c r="K234" s="21"/>
      <c r="L234" s="21"/>
      <c r="M234" s="21"/>
      <c r="N234" s="21"/>
    </row>
    <row r="235" customFormat="false" ht="16" hidden="true" customHeight="false" outlineLevel="0" collapsed="false">
      <c r="A235" s="4" t="s">
        <v>707</v>
      </c>
      <c r="B235" s="4" t="str">
        <f aca="false">A235&amp;MID(C235,5,1)</f>
        <v>CRUK0030_SU_T2-R2b</v>
      </c>
      <c r="C235" s="4" t="s">
        <v>324</v>
      </c>
      <c r="D235" s="4" t="s">
        <v>454</v>
      </c>
      <c r="E235" s="4" t="s">
        <v>708</v>
      </c>
      <c r="F235" s="4" t="s">
        <v>678</v>
      </c>
      <c r="G235" s="4" t="s">
        <v>709</v>
      </c>
      <c r="H235" s="4" t="n">
        <f aca="false">FALSE()</f>
        <v>0</v>
      </c>
      <c r="I235" s="21" t="n">
        <v>1.87038283</v>
      </c>
      <c r="J235" s="21" t="n">
        <v>0.4</v>
      </c>
      <c r="K235" s="21"/>
      <c r="L235" s="21"/>
      <c r="M235" s="21"/>
      <c r="N235" s="21"/>
    </row>
    <row r="236" customFormat="false" ht="16" hidden="true" customHeight="false" outlineLevel="0" collapsed="false">
      <c r="A236" s="4" t="s">
        <v>707</v>
      </c>
      <c r="B236" s="4" t="str">
        <f aca="false">A236&amp;MID(C236,5,1)</f>
        <v>CRUK0030_SU_T2-R2c</v>
      </c>
      <c r="C236" s="4" t="s">
        <v>457</v>
      </c>
      <c r="D236" s="4" t="s">
        <v>329</v>
      </c>
      <c r="E236" s="4" t="s">
        <v>521</v>
      </c>
      <c r="F236" s="4" t="s">
        <v>708</v>
      </c>
      <c r="G236" s="4" t="s">
        <v>710</v>
      </c>
      <c r="H236" s="4" t="n">
        <f aca="false">FALSE()</f>
        <v>0</v>
      </c>
      <c r="I236" s="21" t="n">
        <v>1.87038283</v>
      </c>
      <c r="J236" s="21" t="n">
        <v>0.4</v>
      </c>
      <c r="K236" s="21"/>
      <c r="L236" s="21"/>
      <c r="M236" s="21"/>
      <c r="N236" s="21"/>
    </row>
    <row r="237" customFormat="false" ht="16" hidden="true" customHeight="false" outlineLevel="0" collapsed="false">
      <c r="A237" s="4" t="s">
        <v>711</v>
      </c>
      <c r="B237" s="4" t="str">
        <f aca="false">A237&amp;MID(C237,5,1)</f>
        <v>CRUK0030_SU_T2-R3a</v>
      </c>
      <c r="C237" s="4" t="s">
        <v>297</v>
      </c>
      <c r="D237" s="4" t="s">
        <v>607</v>
      </c>
      <c r="E237" s="4" t="s">
        <v>404</v>
      </c>
      <c r="F237" s="4" t="s">
        <v>308</v>
      </c>
      <c r="G237" s="4" t="s">
        <v>347</v>
      </c>
      <c r="H237" s="4" t="n">
        <f aca="false">FALSE()</f>
        <v>0</v>
      </c>
      <c r="I237" s="21" t="n">
        <v>1.821489571</v>
      </c>
      <c r="J237" s="21" t="n">
        <v>0.37</v>
      </c>
      <c r="K237" s="21"/>
      <c r="L237" s="21"/>
      <c r="M237" s="21"/>
      <c r="N237" s="21"/>
    </row>
    <row r="238" customFormat="false" ht="16" hidden="true" customHeight="false" outlineLevel="0" collapsed="false">
      <c r="A238" s="4" t="s">
        <v>711</v>
      </c>
      <c r="B238" s="4" t="str">
        <f aca="false">A238&amp;MID(C238,5,1)</f>
        <v>CRUK0030_SU_T2-R3b</v>
      </c>
      <c r="C238" s="4" t="s">
        <v>324</v>
      </c>
      <c r="D238" s="4" t="s">
        <v>454</v>
      </c>
      <c r="E238" s="4" t="s">
        <v>503</v>
      </c>
      <c r="F238" s="4" t="s">
        <v>712</v>
      </c>
      <c r="G238" s="4" t="s">
        <v>713</v>
      </c>
      <c r="H238" s="4" t="n">
        <f aca="false">FALSE()</f>
        <v>0</v>
      </c>
      <c r="I238" s="21" t="n">
        <v>1.821489571</v>
      </c>
      <c r="J238" s="21" t="n">
        <v>0.37</v>
      </c>
      <c r="K238" s="21"/>
      <c r="L238" s="21"/>
      <c r="M238" s="21"/>
      <c r="N238" s="21"/>
    </row>
    <row r="239" customFormat="false" ht="16" hidden="true" customHeight="false" outlineLevel="0" collapsed="false">
      <c r="A239" s="4" t="s">
        <v>711</v>
      </c>
      <c r="B239" s="4" t="str">
        <f aca="false">A239&amp;MID(C239,5,1)</f>
        <v>CRUK0030_SU_T2-R3c</v>
      </c>
      <c r="C239" s="4" t="s">
        <v>457</v>
      </c>
      <c r="D239" s="4" t="s">
        <v>329</v>
      </c>
      <c r="E239" s="4" t="s">
        <v>672</v>
      </c>
      <c r="F239" s="4" t="s">
        <v>674</v>
      </c>
      <c r="G239" s="4" t="s">
        <v>374</v>
      </c>
      <c r="H239" s="4" t="n">
        <f aca="false">FALSE()</f>
        <v>0</v>
      </c>
      <c r="I239" s="21" t="n">
        <v>1.821489571</v>
      </c>
      <c r="J239" s="21" t="n">
        <v>0.37</v>
      </c>
      <c r="K239" s="21"/>
      <c r="L239" s="21"/>
      <c r="M239" s="21"/>
      <c r="N239" s="21"/>
    </row>
    <row r="240" customFormat="false" ht="16" hidden="true" customHeight="false" outlineLevel="0" collapsed="false">
      <c r="A240" s="4" t="s">
        <v>154</v>
      </c>
      <c r="B240" s="4" t="str">
        <f aca="false">A240&amp;MID(C240,5,1)</f>
        <v>CRUK0031_SU_T1-R1a</v>
      </c>
      <c r="C240" s="4" t="s">
        <v>436</v>
      </c>
      <c r="D240" s="4" t="s">
        <v>714</v>
      </c>
      <c r="E240" s="4" t="s">
        <v>645</v>
      </c>
      <c r="F240" s="4" t="s">
        <v>377</v>
      </c>
      <c r="G240" s="4" t="s">
        <v>289</v>
      </c>
      <c r="H240" s="4" t="n">
        <f aca="false">FALSE()</f>
        <v>0</v>
      </c>
      <c r="I240" s="21" t="n">
        <v>3.1775675</v>
      </c>
      <c r="J240" s="21" t="n">
        <v>0.58</v>
      </c>
      <c r="K240" s="21"/>
      <c r="L240" s="21"/>
      <c r="M240" s="21"/>
      <c r="N240" s="21"/>
    </row>
    <row r="241" customFormat="false" ht="16" hidden="true" customHeight="false" outlineLevel="0" collapsed="false">
      <c r="A241" s="4" t="s">
        <v>154</v>
      </c>
      <c r="B241" s="4" t="str">
        <f aca="false">A241&amp;MID(C241,5,1)</f>
        <v>CRUK0031_SU_T1-R1b</v>
      </c>
      <c r="C241" s="4" t="s">
        <v>325</v>
      </c>
      <c r="D241" s="4" t="s">
        <v>405</v>
      </c>
      <c r="E241" s="4" t="s">
        <v>383</v>
      </c>
      <c r="F241" s="4" t="s">
        <v>336</v>
      </c>
      <c r="G241" s="4" t="s">
        <v>384</v>
      </c>
      <c r="H241" s="4" t="n">
        <f aca="false">FALSE()</f>
        <v>0</v>
      </c>
      <c r="I241" s="21" t="n">
        <v>3.1775675</v>
      </c>
      <c r="J241" s="21" t="n">
        <v>0.58</v>
      </c>
      <c r="K241" s="21"/>
      <c r="L241" s="21"/>
      <c r="M241" s="21"/>
      <c r="N241" s="21"/>
    </row>
    <row r="242" customFormat="false" ht="16" hidden="true" customHeight="false" outlineLevel="0" collapsed="false">
      <c r="A242" s="4" t="s">
        <v>154</v>
      </c>
      <c r="B242" s="4" t="str">
        <f aca="false">A242&amp;MID(C242,5,1)</f>
        <v>CRUK0031_SU_T1-R1c</v>
      </c>
      <c r="C242" s="4" t="s">
        <v>409</v>
      </c>
      <c r="D242" s="4" t="s">
        <v>307</v>
      </c>
      <c r="E242" s="4" t="s">
        <v>715</v>
      </c>
      <c r="F242" s="4" t="s">
        <v>390</v>
      </c>
      <c r="G242" s="4" t="s">
        <v>289</v>
      </c>
      <c r="H242" s="4" t="n">
        <f aca="false">FALSE()</f>
        <v>0</v>
      </c>
      <c r="I242" s="21" t="n">
        <v>3.1775675</v>
      </c>
      <c r="J242" s="21" t="n">
        <v>0.58</v>
      </c>
      <c r="K242" s="21"/>
      <c r="L242" s="21"/>
      <c r="M242" s="22"/>
      <c r="N242" s="21"/>
    </row>
    <row r="243" customFormat="false" ht="16" hidden="true" customHeight="false" outlineLevel="0" collapsed="false">
      <c r="A243" s="4" t="s">
        <v>716</v>
      </c>
      <c r="B243" s="4" t="str">
        <f aca="false">A243&amp;MID(C243,5,1)</f>
        <v>CRUK0031_SU_T1-R2a</v>
      </c>
      <c r="C243" s="4" t="s">
        <v>436</v>
      </c>
      <c r="D243" s="4" t="s">
        <v>714</v>
      </c>
      <c r="E243" s="4" t="s">
        <v>717</v>
      </c>
      <c r="F243" s="4" t="s">
        <v>493</v>
      </c>
      <c r="G243" s="4" t="s">
        <v>585</v>
      </c>
      <c r="H243" s="4" t="n">
        <f aca="false">FALSE()</f>
        <v>0</v>
      </c>
      <c r="I243" s="21" t="n">
        <v>3.082221051</v>
      </c>
      <c r="J243" s="21" t="n">
        <v>0.43</v>
      </c>
      <c r="K243" s="21"/>
      <c r="L243" s="21"/>
      <c r="M243" s="21"/>
      <c r="N243" s="21"/>
    </row>
    <row r="244" s="24" customFormat="true" ht="16" hidden="true" customHeight="false" outlineLevel="0" collapsed="false">
      <c r="A244" s="23" t="s">
        <v>716</v>
      </c>
      <c r="B244" s="23" t="str">
        <f aca="false">A244&amp;MID(C244,5,1)</f>
        <v>CRUK0031_SU_T1-R2b</v>
      </c>
      <c r="C244" s="23" t="s">
        <v>325</v>
      </c>
      <c r="D244" s="23" t="s">
        <v>405</v>
      </c>
      <c r="E244" s="23" t="s">
        <v>678</v>
      </c>
      <c r="F244" s="23" t="s">
        <v>312</v>
      </c>
      <c r="G244" s="23" t="s">
        <v>381</v>
      </c>
      <c r="H244" s="23" t="n">
        <f aca="false">FALSE()</f>
        <v>0</v>
      </c>
      <c r="I244" s="21" t="n">
        <v>3.082221051</v>
      </c>
      <c r="J244" s="21" t="n">
        <v>0.43</v>
      </c>
      <c r="K244" s="21"/>
      <c r="L244" s="21"/>
      <c r="M244" s="21"/>
      <c r="N244" s="21"/>
    </row>
    <row r="245" customFormat="false" ht="16" hidden="true" customHeight="false" outlineLevel="0" collapsed="false">
      <c r="A245" s="4" t="s">
        <v>716</v>
      </c>
      <c r="B245" s="4" t="str">
        <f aca="false">A245&amp;MID(C245,5,1)</f>
        <v>CRUK0031_SU_T1-R2c</v>
      </c>
      <c r="C245" s="4" t="s">
        <v>409</v>
      </c>
      <c r="D245" s="4" t="s">
        <v>307</v>
      </c>
      <c r="E245" s="4" t="s">
        <v>532</v>
      </c>
      <c r="F245" s="4" t="s">
        <v>666</v>
      </c>
      <c r="G245" s="4" t="s">
        <v>289</v>
      </c>
      <c r="H245" s="4" t="n">
        <f aca="false">FALSE()</f>
        <v>0</v>
      </c>
      <c r="I245" s="21" t="n">
        <v>3.082221051</v>
      </c>
      <c r="J245" s="21" t="n">
        <v>0.43</v>
      </c>
      <c r="K245" s="21"/>
      <c r="L245" s="21"/>
      <c r="M245" s="22"/>
      <c r="N245" s="21"/>
    </row>
    <row r="246" customFormat="false" ht="16" hidden="true" customHeight="false" outlineLevel="0" collapsed="false">
      <c r="A246" s="4" t="s">
        <v>718</v>
      </c>
      <c r="B246" s="4" t="str">
        <f aca="false">A246&amp;MID(C246,5,1)</f>
        <v>CRUK0031_SU_T1-R3a</v>
      </c>
      <c r="C246" s="4" t="s">
        <v>436</v>
      </c>
      <c r="D246" s="4" t="s">
        <v>714</v>
      </c>
      <c r="E246" s="4" t="s">
        <v>569</v>
      </c>
      <c r="F246" s="4" t="s">
        <v>404</v>
      </c>
      <c r="G246" s="4" t="s">
        <v>389</v>
      </c>
      <c r="H246" s="4" t="n">
        <f aca="false">FALSE()</f>
        <v>0</v>
      </c>
      <c r="I246" s="21" t="n">
        <v>3.117629103</v>
      </c>
      <c r="J246" s="21" t="n">
        <v>0.45</v>
      </c>
      <c r="K246" s="21"/>
      <c r="L246" s="21"/>
      <c r="M246" s="21"/>
      <c r="N246" s="21"/>
    </row>
    <row r="247" customFormat="false" ht="16" hidden="true" customHeight="false" outlineLevel="0" collapsed="false">
      <c r="A247" s="4" t="s">
        <v>718</v>
      </c>
      <c r="B247" s="4" t="str">
        <f aca="false">A247&amp;MID(C247,5,1)</f>
        <v>CRUK0031_SU_T1-R3b</v>
      </c>
      <c r="C247" s="4" t="s">
        <v>325</v>
      </c>
      <c r="D247" s="4" t="s">
        <v>405</v>
      </c>
      <c r="E247" s="4" t="s">
        <v>339</v>
      </c>
      <c r="F247" s="4" t="s">
        <v>719</v>
      </c>
      <c r="G247" s="4" t="s">
        <v>289</v>
      </c>
      <c r="H247" s="4" t="n">
        <f aca="false">FALSE()</f>
        <v>0</v>
      </c>
      <c r="I247" s="21" t="n">
        <v>3.117629103</v>
      </c>
      <c r="J247" s="21" t="n">
        <v>0.45</v>
      </c>
      <c r="K247" s="21"/>
      <c r="L247" s="21"/>
      <c r="M247" s="21"/>
      <c r="N247" s="21"/>
    </row>
    <row r="248" customFormat="false" ht="16" hidden="true" customHeight="false" outlineLevel="0" collapsed="false">
      <c r="A248" s="4" t="s">
        <v>718</v>
      </c>
      <c r="B248" s="4" t="str">
        <f aca="false">A248&amp;MID(C248,5,1)</f>
        <v>CRUK0031_SU_T1-R3c</v>
      </c>
      <c r="C248" s="4" t="s">
        <v>409</v>
      </c>
      <c r="D248" s="4" t="s">
        <v>307</v>
      </c>
      <c r="E248" s="4" t="s">
        <v>639</v>
      </c>
      <c r="F248" s="4" t="s">
        <v>712</v>
      </c>
      <c r="G248" s="4" t="s">
        <v>289</v>
      </c>
      <c r="H248" s="4" t="n">
        <f aca="false">FALSE()</f>
        <v>0</v>
      </c>
      <c r="I248" s="21" t="n">
        <v>3.117629103</v>
      </c>
      <c r="J248" s="21" t="n">
        <v>0.45</v>
      </c>
      <c r="K248" s="21"/>
      <c r="L248" s="21"/>
      <c r="M248" s="22"/>
      <c r="N248" s="21"/>
    </row>
    <row r="249" customFormat="false" ht="16" hidden="true" customHeight="false" outlineLevel="0" collapsed="false">
      <c r="A249" s="4" t="s">
        <v>156</v>
      </c>
      <c r="B249" s="4" t="str">
        <f aca="false">A249&amp;MID(C249,5,1)</f>
        <v>CRUK0032_SU_T1-R1a</v>
      </c>
      <c r="C249" s="4" t="s">
        <v>285</v>
      </c>
      <c r="D249" s="4" t="s">
        <v>607</v>
      </c>
      <c r="E249" s="4" t="s">
        <v>467</v>
      </c>
      <c r="F249" s="4" t="s">
        <v>720</v>
      </c>
      <c r="G249" s="4" t="s">
        <v>289</v>
      </c>
      <c r="H249" s="4" t="n">
        <f aca="false">TRUE()</f>
        <v>1</v>
      </c>
      <c r="I249" s="21" t="n">
        <v>3.765754991</v>
      </c>
      <c r="J249" s="21" t="n">
        <v>0.29</v>
      </c>
      <c r="K249" s="21"/>
      <c r="L249" s="21"/>
      <c r="M249" s="22"/>
      <c r="N249" s="21"/>
    </row>
    <row r="250" customFormat="false" ht="16" hidden="true" customHeight="false" outlineLevel="0" collapsed="false">
      <c r="A250" s="4" t="s">
        <v>156</v>
      </c>
      <c r="B250" s="4" t="str">
        <f aca="false">A250&amp;MID(C250,5,1)</f>
        <v>CRUK0032_SU_T1-R1b</v>
      </c>
      <c r="C250" s="4" t="s">
        <v>324</v>
      </c>
      <c r="D250" s="4" t="s">
        <v>425</v>
      </c>
      <c r="E250" s="4" t="s">
        <v>721</v>
      </c>
      <c r="F250" s="4" t="s">
        <v>722</v>
      </c>
      <c r="G250" s="4" t="s">
        <v>289</v>
      </c>
      <c r="H250" s="4" t="n">
        <f aca="false">TRUE()</f>
        <v>1</v>
      </c>
      <c r="I250" s="21" t="n">
        <v>3.765754991</v>
      </c>
      <c r="J250" s="21" t="n">
        <v>0.29</v>
      </c>
      <c r="K250" s="21"/>
      <c r="L250" s="21"/>
      <c r="M250" s="22"/>
      <c r="N250" s="21"/>
    </row>
    <row r="251" customFormat="false" ht="16" hidden="true" customHeight="false" outlineLevel="0" collapsed="false">
      <c r="A251" s="4" t="s">
        <v>156</v>
      </c>
      <c r="B251" s="4" t="str">
        <f aca="false">A251&amp;MID(C251,5,1)</f>
        <v>CRUK0032_SU_T1-R1c</v>
      </c>
      <c r="C251" s="4" t="s">
        <v>553</v>
      </c>
      <c r="D251" s="4" t="s">
        <v>428</v>
      </c>
      <c r="E251" s="4" t="s">
        <v>723</v>
      </c>
      <c r="F251" s="4" t="s">
        <v>296</v>
      </c>
      <c r="G251" s="4" t="s">
        <v>289</v>
      </c>
      <c r="H251" s="4" t="n">
        <f aca="false">TRUE()</f>
        <v>1</v>
      </c>
      <c r="I251" s="21" t="n">
        <v>3.765754991</v>
      </c>
      <c r="J251" s="21" t="n">
        <v>0.29</v>
      </c>
      <c r="K251" s="21"/>
      <c r="L251" s="21"/>
      <c r="M251" s="22"/>
      <c r="N251" s="21"/>
    </row>
    <row r="252" customFormat="false" ht="16" hidden="true" customHeight="false" outlineLevel="0" collapsed="false">
      <c r="A252" s="4" t="s">
        <v>724</v>
      </c>
      <c r="B252" s="4" t="str">
        <f aca="false">A252&amp;MID(C252,5,1)</f>
        <v>CRUK0032_SU_T1-R2a</v>
      </c>
      <c r="C252" s="4" t="s">
        <v>285</v>
      </c>
      <c r="D252" s="4" t="s">
        <v>607</v>
      </c>
      <c r="E252" s="4" t="s">
        <v>725</v>
      </c>
      <c r="F252" s="4" t="s">
        <v>353</v>
      </c>
      <c r="G252" s="4" t="s">
        <v>416</v>
      </c>
      <c r="H252" s="4" t="n">
        <f aca="false">FALSE()</f>
        <v>0</v>
      </c>
      <c r="I252" s="21" t="n">
        <v>4.010007915</v>
      </c>
      <c r="J252" s="21" t="n">
        <v>0.59</v>
      </c>
      <c r="K252" s="21"/>
      <c r="L252" s="21"/>
      <c r="M252" s="21"/>
      <c r="N252" s="21"/>
    </row>
    <row r="253" customFormat="false" ht="16" hidden="true" customHeight="false" outlineLevel="0" collapsed="false">
      <c r="A253" s="4" t="s">
        <v>724</v>
      </c>
      <c r="B253" s="4" t="str">
        <f aca="false">A253&amp;MID(C253,5,1)</f>
        <v>CRUK0032_SU_T1-R2b</v>
      </c>
      <c r="C253" s="4" t="s">
        <v>324</v>
      </c>
      <c r="D253" s="4" t="s">
        <v>425</v>
      </c>
      <c r="E253" s="4" t="s">
        <v>382</v>
      </c>
      <c r="F253" s="4" t="s">
        <v>726</v>
      </c>
      <c r="G253" s="4" t="s">
        <v>552</v>
      </c>
      <c r="H253" s="4" t="n">
        <f aca="false">FALSE()</f>
        <v>0</v>
      </c>
      <c r="I253" s="21" t="n">
        <v>4.010007915</v>
      </c>
      <c r="J253" s="21" t="n">
        <v>0.59</v>
      </c>
      <c r="K253" s="21"/>
      <c r="L253" s="21"/>
      <c r="M253" s="21"/>
      <c r="N253" s="21"/>
    </row>
    <row r="254" s="24" customFormat="true" ht="16" hidden="true" customHeight="false" outlineLevel="0" collapsed="false">
      <c r="A254" s="23" t="s">
        <v>724</v>
      </c>
      <c r="B254" s="23" t="str">
        <f aca="false">A254&amp;MID(C254,5,1)</f>
        <v>CRUK0032_SU_T1-R2c</v>
      </c>
      <c r="C254" s="23" t="s">
        <v>553</v>
      </c>
      <c r="D254" s="23" t="s">
        <v>428</v>
      </c>
      <c r="E254" s="23" t="s">
        <v>469</v>
      </c>
      <c r="F254" s="23" t="s">
        <v>656</v>
      </c>
      <c r="G254" s="23" t="s">
        <v>416</v>
      </c>
      <c r="H254" s="23" t="n">
        <f aca="false">FALSE()</f>
        <v>0</v>
      </c>
      <c r="I254" s="21" t="n">
        <v>4.010007915</v>
      </c>
      <c r="J254" s="21" t="n">
        <v>0.59</v>
      </c>
      <c r="K254" s="21"/>
      <c r="L254" s="21"/>
      <c r="M254" s="21"/>
      <c r="N254" s="21"/>
    </row>
    <row r="255" customFormat="false" ht="16" hidden="true" customHeight="false" outlineLevel="0" collapsed="false">
      <c r="A255" s="4" t="s">
        <v>727</v>
      </c>
      <c r="B255" s="4" t="str">
        <f aca="false">A255&amp;MID(C255,5,1)</f>
        <v>CRUK0032_SU_T1-R3a</v>
      </c>
      <c r="C255" s="4" t="s">
        <v>285</v>
      </c>
      <c r="D255" s="4" t="s">
        <v>607</v>
      </c>
      <c r="E255" s="4" t="s">
        <v>728</v>
      </c>
      <c r="F255" s="4" t="s">
        <v>729</v>
      </c>
      <c r="G255" s="4" t="s">
        <v>289</v>
      </c>
      <c r="H255" s="4" t="n">
        <f aca="false">TRUE()</f>
        <v>1</v>
      </c>
      <c r="I255" s="21" t="n">
        <v>3.923313693</v>
      </c>
      <c r="J255" s="21" t="n">
        <v>0.57</v>
      </c>
      <c r="K255" s="21"/>
      <c r="L255" s="21"/>
      <c r="M255" s="22"/>
      <c r="N255" s="21"/>
    </row>
    <row r="256" customFormat="false" ht="16" hidden="true" customHeight="false" outlineLevel="0" collapsed="false">
      <c r="A256" s="4" t="s">
        <v>727</v>
      </c>
      <c r="B256" s="4" t="str">
        <f aca="false">A256&amp;MID(C256,5,1)</f>
        <v>CRUK0032_SU_T1-R3b</v>
      </c>
      <c r="C256" s="4" t="s">
        <v>324</v>
      </c>
      <c r="D256" s="4" t="s">
        <v>425</v>
      </c>
      <c r="E256" s="4" t="s">
        <v>730</v>
      </c>
      <c r="F256" s="4" t="s">
        <v>731</v>
      </c>
      <c r="G256" s="4" t="s">
        <v>289</v>
      </c>
      <c r="H256" s="4" t="n">
        <f aca="false">TRUE()</f>
        <v>1</v>
      </c>
      <c r="I256" s="21" t="n">
        <v>3.923313693</v>
      </c>
      <c r="J256" s="21" t="n">
        <v>0.57</v>
      </c>
      <c r="K256" s="21"/>
      <c r="L256" s="21"/>
      <c r="M256" s="22"/>
      <c r="N256" s="21"/>
    </row>
    <row r="257" customFormat="false" ht="16" hidden="true" customHeight="false" outlineLevel="0" collapsed="false">
      <c r="A257" s="4" t="s">
        <v>727</v>
      </c>
      <c r="B257" s="4" t="str">
        <f aca="false">A257&amp;MID(C257,5,1)</f>
        <v>CRUK0032_SU_T1-R3c</v>
      </c>
      <c r="C257" s="4" t="s">
        <v>553</v>
      </c>
      <c r="D257" s="4" t="s">
        <v>428</v>
      </c>
      <c r="E257" s="4" t="s">
        <v>577</v>
      </c>
      <c r="F257" s="4" t="s">
        <v>732</v>
      </c>
      <c r="G257" s="4" t="s">
        <v>289</v>
      </c>
      <c r="H257" s="4" t="n">
        <f aca="false">TRUE()</f>
        <v>1</v>
      </c>
      <c r="I257" s="21" t="n">
        <v>3.923313693</v>
      </c>
      <c r="J257" s="21" t="n">
        <v>0.57</v>
      </c>
      <c r="K257" s="21"/>
      <c r="L257" s="21"/>
      <c r="M257" s="22"/>
      <c r="N257" s="21"/>
    </row>
    <row r="258" customFormat="false" ht="16" hidden="true" customHeight="false" outlineLevel="0" collapsed="false">
      <c r="A258" s="4" t="s">
        <v>733</v>
      </c>
      <c r="B258" s="4" t="str">
        <f aca="false">A258&amp;MID(C258,5,1)</f>
        <v>CRUK0032_SU_T1-R4a</v>
      </c>
      <c r="C258" s="4" t="s">
        <v>285</v>
      </c>
      <c r="D258" s="4" t="s">
        <v>607</v>
      </c>
      <c r="E258" s="4" t="s">
        <v>321</v>
      </c>
      <c r="F258" s="4" t="s">
        <v>287</v>
      </c>
      <c r="G258" s="4" t="s">
        <v>289</v>
      </c>
      <c r="H258" s="4" t="n">
        <f aca="false">TRUE()</f>
        <v>1</v>
      </c>
      <c r="I258" s="21" t="n">
        <v>3.81686747</v>
      </c>
      <c r="J258" s="21" t="n">
        <v>0.4</v>
      </c>
      <c r="K258" s="21"/>
      <c r="L258" s="21"/>
      <c r="M258" s="22"/>
      <c r="N258" s="21"/>
    </row>
    <row r="259" customFormat="false" ht="16" hidden="true" customHeight="false" outlineLevel="0" collapsed="false">
      <c r="A259" s="4" t="s">
        <v>733</v>
      </c>
      <c r="B259" s="4" t="str">
        <f aca="false">A259&amp;MID(C259,5,1)</f>
        <v>CRUK0032_SU_T1-R4b</v>
      </c>
      <c r="C259" s="4" t="s">
        <v>324</v>
      </c>
      <c r="D259" s="4" t="s">
        <v>425</v>
      </c>
      <c r="E259" s="4" t="s">
        <v>373</v>
      </c>
      <c r="F259" s="4" t="s">
        <v>488</v>
      </c>
      <c r="G259" s="4" t="s">
        <v>289</v>
      </c>
      <c r="H259" s="4" t="n">
        <f aca="false">TRUE()</f>
        <v>1</v>
      </c>
      <c r="I259" s="21" t="n">
        <v>3.81686747</v>
      </c>
      <c r="J259" s="21" t="n">
        <v>0.4</v>
      </c>
      <c r="K259" s="21"/>
      <c r="L259" s="21"/>
      <c r="M259" s="22"/>
      <c r="N259" s="21"/>
    </row>
    <row r="260" customFormat="false" ht="16" hidden="true" customHeight="false" outlineLevel="0" collapsed="false">
      <c r="A260" s="4" t="s">
        <v>733</v>
      </c>
      <c r="B260" s="4" t="str">
        <f aca="false">A260&amp;MID(C260,5,1)</f>
        <v>CRUK0032_SU_T1-R4c</v>
      </c>
      <c r="C260" s="4" t="s">
        <v>553</v>
      </c>
      <c r="D260" s="4" t="s">
        <v>428</v>
      </c>
      <c r="E260" s="4" t="s">
        <v>595</v>
      </c>
      <c r="F260" s="4" t="s">
        <v>633</v>
      </c>
      <c r="G260" s="4" t="s">
        <v>289</v>
      </c>
      <c r="H260" s="4" t="n">
        <f aca="false">TRUE()</f>
        <v>1</v>
      </c>
      <c r="I260" s="21" t="n">
        <v>3.81686747</v>
      </c>
      <c r="J260" s="21" t="n">
        <v>0.4</v>
      </c>
      <c r="K260" s="21"/>
      <c r="L260" s="21"/>
      <c r="M260" s="22"/>
      <c r="N260" s="21"/>
    </row>
    <row r="261" customFormat="false" ht="16" hidden="true" customHeight="false" outlineLevel="0" collapsed="false">
      <c r="A261" s="4" t="s">
        <v>157</v>
      </c>
      <c r="B261" s="4" t="str">
        <f aca="false">A261&amp;MID(C261,5,1)</f>
        <v>CRUK0033_SU_T1-R1a</v>
      </c>
      <c r="C261" s="4" t="s">
        <v>734</v>
      </c>
      <c r="D261" s="4" t="s">
        <v>436</v>
      </c>
      <c r="E261" s="4" t="s">
        <v>300</v>
      </c>
      <c r="F261" s="4" t="s">
        <v>414</v>
      </c>
      <c r="G261" s="4" t="s">
        <v>326</v>
      </c>
      <c r="H261" s="4" t="n">
        <f aca="false">FALSE()</f>
        <v>0</v>
      </c>
      <c r="I261" s="21" t="n">
        <v>1.933691629</v>
      </c>
      <c r="J261" s="21" t="n">
        <v>0.56</v>
      </c>
      <c r="K261" s="21"/>
      <c r="L261" s="21"/>
      <c r="M261" s="21"/>
      <c r="N261" s="21"/>
    </row>
    <row r="262" customFormat="false" ht="16" hidden="true" customHeight="false" outlineLevel="0" collapsed="false">
      <c r="A262" s="4" t="s">
        <v>157</v>
      </c>
      <c r="B262" s="4" t="str">
        <f aca="false">A262&amp;MID(C262,5,1)</f>
        <v>CRUK0033_SU_T1-R1b</v>
      </c>
      <c r="C262" s="4" t="s">
        <v>302</v>
      </c>
      <c r="D262" s="4" t="s">
        <v>735</v>
      </c>
      <c r="E262" s="4" t="s">
        <v>322</v>
      </c>
      <c r="F262" s="4" t="s">
        <v>414</v>
      </c>
      <c r="G262" s="4" t="s">
        <v>712</v>
      </c>
      <c r="H262" s="4" t="n">
        <f aca="false">FALSE()</f>
        <v>0</v>
      </c>
      <c r="I262" s="21" t="n">
        <v>1.933691629</v>
      </c>
      <c r="J262" s="21" t="n">
        <v>0.56</v>
      </c>
      <c r="K262" s="21"/>
      <c r="L262" s="21"/>
      <c r="M262" s="21"/>
      <c r="N262" s="21"/>
    </row>
    <row r="263" customFormat="false" ht="16" hidden="true" customHeight="false" outlineLevel="0" collapsed="false">
      <c r="A263" s="4" t="s">
        <v>157</v>
      </c>
      <c r="B263" s="4" t="str">
        <f aca="false">A263&amp;MID(C263,5,1)</f>
        <v>CRUK0033_SU_T1-R1c</v>
      </c>
      <c r="C263" s="4" t="s">
        <v>736</v>
      </c>
      <c r="D263" s="4" t="s">
        <v>737</v>
      </c>
      <c r="E263" s="4" t="s">
        <v>542</v>
      </c>
      <c r="F263" s="4" t="s">
        <v>414</v>
      </c>
      <c r="G263" s="4" t="s">
        <v>358</v>
      </c>
      <c r="H263" s="4" t="n">
        <f aca="false">FALSE()</f>
        <v>0</v>
      </c>
      <c r="I263" s="21" t="n">
        <v>1.933691629</v>
      </c>
      <c r="J263" s="21" t="n">
        <v>0.56</v>
      </c>
      <c r="K263" s="21"/>
      <c r="L263" s="21"/>
      <c r="M263" s="21"/>
      <c r="N263" s="21"/>
    </row>
    <row r="264" customFormat="false" ht="16" hidden="true" customHeight="false" outlineLevel="0" collapsed="false">
      <c r="A264" s="4" t="s">
        <v>738</v>
      </c>
      <c r="B264" s="4" t="str">
        <f aca="false">A264&amp;MID(C264,5,1)</f>
        <v>CRUK0033_SU_T1-R2a</v>
      </c>
      <c r="C264" s="4" t="s">
        <v>734</v>
      </c>
      <c r="D264" s="4" t="s">
        <v>436</v>
      </c>
      <c r="E264" s="4" t="s">
        <v>326</v>
      </c>
      <c r="F264" s="4" t="s">
        <v>544</v>
      </c>
      <c r="G264" s="4" t="s">
        <v>621</v>
      </c>
      <c r="H264" s="4" t="n">
        <f aca="false">FALSE()</f>
        <v>0</v>
      </c>
      <c r="I264" s="21" t="n">
        <v>1.920878417</v>
      </c>
      <c r="J264" s="21" t="n">
        <v>0.7</v>
      </c>
      <c r="K264" s="21"/>
      <c r="L264" s="21"/>
      <c r="M264" s="21"/>
      <c r="N264" s="21"/>
    </row>
    <row r="265" customFormat="false" ht="16" hidden="true" customHeight="false" outlineLevel="0" collapsed="false">
      <c r="A265" s="4" t="s">
        <v>738</v>
      </c>
      <c r="B265" s="4" t="str">
        <f aca="false">A265&amp;MID(C265,5,1)</f>
        <v>CRUK0033_SU_T1-R2b</v>
      </c>
      <c r="C265" s="4" t="s">
        <v>302</v>
      </c>
      <c r="D265" s="4" t="s">
        <v>735</v>
      </c>
      <c r="E265" s="4" t="s">
        <v>544</v>
      </c>
      <c r="F265" s="4" t="s">
        <v>319</v>
      </c>
      <c r="G265" s="4" t="s">
        <v>414</v>
      </c>
      <c r="H265" s="4" t="n">
        <f aca="false">FALSE()</f>
        <v>0</v>
      </c>
      <c r="I265" s="21" t="n">
        <v>1.920878417</v>
      </c>
      <c r="J265" s="21" t="n">
        <v>0.7</v>
      </c>
      <c r="K265" s="21"/>
      <c r="L265" s="21"/>
      <c r="M265" s="21"/>
      <c r="N265" s="21"/>
    </row>
    <row r="266" customFormat="false" ht="16" hidden="true" customHeight="false" outlineLevel="0" collapsed="false">
      <c r="A266" s="4" t="s">
        <v>738</v>
      </c>
      <c r="B266" s="4" t="str">
        <f aca="false">A266&amp;MID(C266,5,1)</f>
        <v>CRUK0033_SU_T1-R2c</v>
      </c>
      <c r="C266" s="4" t="s">
        <v>736</v>
      </c>
      <c r="D266" s="4" t="s">
        <v>737</v>
      </c>
      <c r="E266" s="4" t="s">
        <v>419</v>
      </c>
      <c r="F266" s="4" t="s">
        <v>419</v>
      </c>
      <c r="G266" s="4" t="s">
        <v>381</v>
      </c>
      <c r="H266" s="4" t="n">
        <f aca="false">FALSE()</f>
        <v>0</v>
      </c>
      <c r="I266" s="21" t="n">
        <v>1.920878417</v>
      </c>
      <c r="J266" s="21" t="n">
        <v>0.7</v>
      </c>
      <c r="K266" s="21"/>
      <c r="L266" s="21"/>
      <c r="M266" s="21"/>
      <c r="N266" s="21"/>
    </row>
    <row r="267" customFormat="false" ht="16" hidden="true" customHeight="false" outlineLevel="0" collapsed="false">
      <c r="A267" s="4" t="s">
        <v>160</v>
      </c>
      <c r="B267" s="4" t="str">
        <f aca="false">A267&amp;MID(C267,5,1)</f>
        <v>CRUK0034_SU_T1-R1a</v>
      </c>
      <c r="C267" s="4" t="s">
        <v>436</v>
      </c>
      <c r="D267" s="4" t="s">
        <v>437</v>
      </c>
      <c r="E267" s="4" t="s">
        <v>656</v>
      </c>
      <c r="F267" s="4" t="s">
        <v>675</v>
      </c>
      <c r="G267" s="4" t="s">
        <v>345</v>
      </c>
      <c r="H267" s="4" t="n">
        <f aca="false">FALSE()</f>
        <v>0</v>
      </c>
      <c r="I267" s="21" t="n">
        <v>3.852313898</v>
      </c>
      <c r="J267" s="21" t="n">
        <v>0.27</v>
      </c>
      <c r="K267" s="21"/>
      <c r="L267" s="21"/>
      <c r="M267" s="21"/>
      <c r="N267" s="21"/>
    </row>
    <row r="268" customFormat="false" ht="16" hidden="true" customHeight="false" outlineLevel="0" collapsed="false">
      <c r="A268" s="4" t="s">
        <v>160</v>
      </c>
      <c r="B268" s="4" t="str">
        <f aca="false">A268&amp;MID(C268,5,1)</f>
        <v>CRUK0034_SU_T1-R1b</v>
      </c>
      <c r="C268" s="4" t="s">
        <v>324</v>
      </c>
      <c r="D268" s="4" t="s">
        <v>739</v>
      </c>
      <c r="E268" s="4" t="s">
        <v>740</v>
      </c>
      <c r="F268" s="4" t="s">
        <v>327</v>
      </c>
      <c r="G268" s="4" t="s">
        <v>741</v>
      </c>
      <c r="H268" s="4" t="n">
        <f aca="false">FALSE()</f>
        <v>0</v>
      </c>
      <c r="I268" s="21" t="n">
        <v>3.852313898</v>
      </c>
      <c r="J268" s="21" t="n">
        <v>0.27</v>
      </c>
      <c r="K268" s="21"/>
      <c r="L268" s="21"/>
      <c r="M268" s="21"/>
      <c r="N268" s="21"/>
    </row>
    <row r="269" customFormat="false" ht="16" hidden="true" customHeight="false" outlineLevel="0" collapsed="false">
      <c r="A269" s="4" t="s">
        <v>160</v>
      </c>
      <c r="B269" s="4" t="str">
        <f aca="false">A269&amp;MID(C269,5,1)</f>
        <v>CRUK0034_SU_T1-R1c</v>
      </c>
      <c r="C269" s="4" t="s">
        <v>329</v>
      </c>
      <c r="D269" s="4" t="s">
        <v>376</v>
      </c>
      <c r="E269" s="4" t="s">
        <v>595</v>
      </c>
      <c r="F269" s="4" t="s">
        <v>708</v>
      </c>
      <c r="G269" s="4" t="s">
        <v>559</v>
      </c>
      <c r="H269" s="4" t="n">
        <f aca="false">FALSE()</f>
        <v>0</v>
      </c>
      <c r="I269" s="21" t="n">
        <v>3.852313898</v>
      </c>
      <c r="J269" s="21" t="n">
        <v>0.27</v>
      </c>
      <c r="K269" s="21"/>
      <c r="L269" s="21"/>
      <c r="M269" s="21"/>
      <c r="N269" s="21"/>
    </row>
    <row r="270" customFormat="false" ht="16" hidden="true" customHeight="false" outlineLevel="0" collapsed="false">
      <c r="A270" s="4" t="s">
        <v>742</v>
      </c>
      <c r="B270" s="4" t="str">
        <f aca="false">A270&amp;MID(C270,5,1)</f>
        <v>CRUK0034_SU_T1-R2a</v>
      </c>
      <c r="C270" s="4" t="s">
        <v>436</v>
      </c>
      <c r="D270" s="4" t="s">
        <v>437</v>
      </c>
      <c r="E270" s="4" t="s">
        <v>743</v>
      </c>
      <c r="F270" s="4" t="s">
        <v>744</v>
      </c>
      <c r="G270" s="4" t="s">
        <v>289</v>
      </c>
      <c r="H270" s="4" t="n">
        <f aca="false">FALSE()</f>
        <v>0</v>
      </c>
      <c r="I270" s="21" t="n">
        <v>3.564259071</v>
      </c>
      <c r="J270" s="21" t="n">
        <v>0.43</v>
      </c>
      <c r="K270" s="21"/>
      <c r="L270" s="21"/>
      <c r="M270" s="22"/>
      <c r="N270" s="21"/>
    </row>
    <row r="271" customFormat="false" ht="16" hidden="true" customHeight="false" outlineLevel="0" collapsed="false">
      <c r="A271" s="4" t="s">
        <v>742</v>
      </c>
      <c r="B271" s="4" t="str">
        <f aca="false">A271&amp;MID(C271,5,1)</f>
        <v>CRUK0034_SU_T1-R2b</v>
      </c>
      <c r="C271" s="4" t="s">
        <v>324</v>
      </c>
      <c r="D271" s="4" t="s">
        <v>739</v>
      </c>
      <c r="E271" s="4" t="s">
        <v>745</v>
      </c>
      <c r="F271" s="4" t="s">
        <v>385</v>
      </c>
      <c r="G271" s="4" t="s">
        <v>289</v>
      </c>
      <c r="H271" s="4" t="n">
        <f aca="false">FALSE()</f>
        <v>0</v>
      </c>
      <c r="I271" s="21" t="n">
        <v>3.564259071</v>
      </c>
      <c r="J271" s="21" t="n">
        <v>0.43</v>
      </c>
      <c r="K271" s="21"/>
      <c r="L271" s="21"/>
      <c r="M271" s="22"/>
      <c r="N271" s="21"/>
    </row>
    <row r="272" customFormat="false" ht="16" hidden="true" customHeight="false" outlineLevel="0" collapsed="false">
      <c r="A272" s="4" t="s">
        <v>742</v>
      </c>
      <c r="B272" s="4" t="str">
        <f aca="false">A272&amp;MID(C272,5,1)</f>
        <v>CRUK0034_SU_T1-R2c</v>
      </c>
      <c r="C272" s="4" t="s">
        <v>329</v>
      </c>
      <c r="D272" s="4" t="s">
        <v>376</v>
      </c>
      <c r="E272" s="4" t="s">
        <v>746</v>
      </c>
      <c r="F272" s="4" t="s">
        <v>471</v>
      </c>
      <c r="G272" s="4" t="s">
        <v>289</v>
      </c>
      <c r="H272" s="4" t="n">
        <f aca="false">FALSE()</f>
        <v>0</v>
      </c>
      <c r="I272" s="21" t="n">
        <v>3.564259071</v>
      </c>
      <c r="J272" s="21" t="n">
        <v>0.43</v>
      </c>
      <c r="K272" s="21"/>
      <c r="L272" s="21"/>
      <c r="M272" s="22"/>
      <c r="N272" s="21"/>
    </row>
    <row r="273" customFormat="false" ht="16" hidden="true" customHeight="false" outlineLevel="0" collapsed="false">
      <c r="A273" s="4" t="s">
        <v>747</v>
      </c>
      <c r="B273" s="4" t="str">
        <f aca="false">A273&amp;MID(C273,5,1)</f>
        <v>CRUK0034_SU_T1-R3a</v>
      </c>
      <c r="C273" s="4" t="s">
        <v>436</v>
      </c>
      <c r="D273" s="4" t="s">
        <v>437</v>
      </c>
      <c r="E273" s="4" t="s">
        <v>603</v>
      </c>
      <c r="F273" s="4" t="s">
        <v>539</v>
      </c>
      <c r="G273" s="4" t="s">
        <v>632</v>
      </c>
      <c r="H273" s="4" t="n">
        <f aca="false">FALSE()</f>
        <v>0</v>
      </c>
      <c r="I273" s="21" t="n">
        <v>3.710892185</v>
      </c>
      <c r="J273" s="21" t="n">
        <v>0.5</v>
      </c>
      <c r="K273" s="21"/>
      <c r="L273" s="21"/>
      <c r="M273" s="21"/>
      <c r="N273" s="21"/>
    </row>
    <row r="274" customFormat="false" ht="16" hidden="true" customHeight="false" outlineLevel="0" collapsed="false">
      <c r="A274" s="4" t="s">
        <v>747</v>
      </c>
      <c r="B274" s="4" t="str">
        <f aca="false">A274&amp;MID(C274,5,1)</f>
        <v>CRUK0034_SU_T1-R3b</v>
      </c>
      <c r="C274" s="4" t="s">
        <v>324</v>
      </c>
      <c r="D274" s="4" t="s">
        <v>739</v>
      </c>
      <c r="E274" s="4" t="s">
        <v>748</v>
      </c>
      <c r="F274" s="4" t="s">
        <v>641</v>
      </c>
      <c r="G274" s="4" t="s">
        <v>408</v>
      </c>
      <c r="H274" s="4" t="n">
        <f aca="false">FALSE()</f>
        <v>0</v>
      </c>
      <c r="I274" s="21" t="n">
        <v>3.710892185</v>
      </c>
      <c r="J274" s="21" t="n">
        <v>0.5</v>
      </c>
      <c r="K274" s="21"/>
      <c r="L274" s="21"/>
      <c r="M274" s="21"/>
      <c r="N274" s="21"/>
    </row>
    <row r="275" customFormat="false" ht="16" hidden="true" customHeight="false" outlineLevel="0" collapsed="false">
      <c r="A275" s="4" t="s">
        <v>747</v>
      </c>
      <c r="B275" s="4" t="str">
        <f aca="false">A275&amp;MID(C275,5,1)</f>
        <v>CRUK0034_SU_T1-R3c</v>
      </c>
      <c r="C275" s="4" t="s">
        <v>329</v>
      </c>
      <c r="D275" s="4" t="s">
        <v>376</v>
      </c>
      <c r="E275" s="4" t="s">
        <v>493</v>
      </c>
      <c r="F275" s="4" t="s">
        <v>749</v>
      </c>
      <c r="G275" s="4" t="s">
        <v>709</v>
      </c>
      <c r="H275" s="4" t="n">
        <f aca="false">FALSE()</f>
        <v>0</v>
      </c>
      <c r="I275" s="21" t="n">
        <v>3.710892185</v>
      </c>
      <c r="J275" s="21" t="n">
        <v>0.5</v>
      </c>
      <c r="K275" s="21"/>
      <c r="L275" s="21"/>
      <c r="M275" s="21"/>
      <c r="N275" s="21"/>
    </row>
    <row r="276" customFormat="false" ht="16" hidden="true" customHeight="false" outlineLevel="0" collapsed="false">
      <c r="A276" s="4" t="s">
        <v>162</v>
      </c>
      <c r="B276" s="4" t="str">
        <f aca="false">A276&amp;MID(C276,5,1)</f>
        <v>CRUK0035_SU_LN1a</v>
      </c>
      <c r="C276" s="4" t="s">
        <v>285</v>
      </c>
      <c r="D276" s="4" t="s">
        <v>297</v>
      </c>
      <c r="E276" s="4" t="s">
        <v>750</v>
      </c>
      <c r="F276" s="4" t="s">
        <v>377</v>
      </c>
      <c r="G276" s="4" t="s">
        <v>289</v>
      </c>
      <c r="H276" s="4" t="n">
        <f aca="false">FALSE()</f>
        <v>0</v>
      </c>
      <c r="I276" s="21" t="n">
        <v>2.826924531</v>
      </c>
      <c r="J276" s="21" t="n">
        <v>0.1</v>
      </c>
      <c r="K276" s="21"/>
      <c r="L276" s="21"/>
      <c r="M276" s="22"/>
      <c r="N276" s="21"/>
    </row>
    <row r="277" customFormat="false" ht="16" hidden="true" customHeight="false" outlineLevel="0" collapsed="false">
      <c r="A277" s="4" t="s">
        <v>162</v>
      </c>
      <c r="B277" s="4" t="str">
        <f aca="false">A277&amp;MID(C277,5,1)</f>
        <v>CRUK0035_SU_LN1b</v>
      </c>
      <c r="C277" s="4" t="s">
        <v>325</v>
      </c>
      <c r="D277" s="4" t="s">
        <v>751</v>
      </c>
      <c r="E277" s="4" t="s">
        <v>752</v>
      </c>
      <c r="F277" s="4" t="s">
        <v>410</v>
      </c>
      <c r="G277" s="4" t="s">
        <v>366</v>
      </c>
      <c r="H277" s="4" t="n">
        <f aca="false">FALSE()</f>
        <v>0</v>
      </c>
      <c r="I277" s="21" t="n">
        <v>2.826924531</v>
      </c>
      <c r="J277" s="21" t="n">
        <v>0.1</v>
      </c>
      <c r="K277" s="21"/>
      <c r="L277" s="21"/>
      <c r="M277" s="21"/>
      <c r="N277" s="21"/>
    </row>
    <row r="278" customFormat="false" ht="16" hidden="true" customHeight="false" outlineLevel="0" collapsed="false">
      <c r="A278" s="4" t="s">
        <v>162</v>
      </c>
      <c r="B278" s="4" t="str">
        <f aca="false">A278&amp;MID(C278,5,1)</f>
        <v>CRUK0035_SU_LN1c</v>
      </c>
      <c r="C278" s="4" t="s">
        <v>409</v>
      </c>
      <c r="D278" s="4" t="s">
        <v>753</v>
      </c>
      <c r="E278" s="4" t="s">
        <v>754</v>
      </c>
      <c r="F278" s="4" t="s">
        <v>572</v>
      </c>
      <c r="G278" s="4" t="s">
        <v>289</v>
      </c>
      <c r="H278" s="4" t="n">
        <f aca="false">FALSE()</f>
        <v>0</v>
      </c>
      <c r="I278" s="21" t="n">
        <v>2.826924531</v>
      </c>
      <c r="J278" s="21" t="n">
        <v>0.1</v>
      </c>
      <c r="K278" s="21"/>
      <c r="L278" s="21"/>
      <c r="M278" s="21"/>
      <c r="N278" s="21"/>
    </row>
    <row r="279" customFormat="false" ht="16" hidden="true" customHeight="false" outlineLevel="0" collapsed="false">
      <c r="A279" s="4" t="s">
        <v>755</v>
      </c>
      <c r="B279" s="4" t="str">
        <f aca="false">A279&amp;MID(C279,5,1)</f>
        <v>CRUK0035_SU_T1-R1a</v>
      </c>
      <c r="C279" s="4" t="s">
        <v>285</v>
      </c>
      <c r="D279" s="4" t="s">
        <v>297</v>
      </c>
      <c r="E279" s="4" t="s">
        <v>756</v>
      </c>
      <c r="F279" s="4" t="s">
        <v>757</v>
      </c>
      <c r="G279" s="4" t="s">
        <v>289</v>
      </c>
      <c r="H279" s="4" t="n">
        <f aca="false">FALSE()</f>
        <v>0</v>
      </c>
      <c r="I279" s="21" t="n">
        <v>3.016636419</v>
      </c>
      <c r="J279" s="21" t="n">
        <v>0.12</v>
      </c>
      <c r="K279" s="21"/>
      <c r="L279" s="21"/>
      <c r="M279" s="22"/>
      <c r="N279" s="21"/>
    </row>
    <row r="280" customFormat="false" ht="16" hidden="true" customHeight="false" outlineLevel="0" collapsed="false">
      <c r="A280" s="4" t="s">
        <v>755</v>
      </c>
      <c r="B280" s="4" t="str">
        <f aca="false">A280&amp;MID(C280,5,1)</f>
        <v>CRUK0035_SU_T1-R1b</v>
      </c>
      <c r="C280" s="4" t="s">
        <v>325</v>
      </c>
      <c r="D280" s="4" t="s">
        <v>751</v>
      </c>
      <c r="E280" s="4" t="s">
        <v>758</v>
      </c>
      <c r="F280" s="4" t="s">
        <v>759</v>
      </c>
      <c r="G280" s="4" t="s">
        <v>488</v>
      </c>
      <c r="H280" s="4" t="n">
        <f aca="false">FALSE()</f>
        <v>0</v>
      </c>
      <c r="I280" s="21" t="n">
        <v>3.016636419</v>
      </c>
      <c r="J280" s="21" t="n">
        <v>0.12</v>
      </c>
      <c r="K280" s="21"/>
      <c r="L280" s="21"/>
      <c r="M280" s="21"/>
      <c r="N280" s="21"/>
    </row>
    <row r="281" customFormat="false" ht="16" hidden="true" customHeight="false" outlineLevel="0" collapsed="false">
      <c r="A281" s="4" t="s">
        <v>755</v>
      </c>
      <c r="B281" s="4" t="str">
        <f aca="false">A281&amp;MID(C281,5,1)</f>
        <v>CRUK0035_SU_T1-R1c</v>
      </c>
      <c r="C281" s="4" t="s">
        <v>409</v>
      </c>
      <c r="D281" s="4" t="s">
        <v>753</v>
      </c>
      <c r="E281" s="4" t="s">
        <v>579</v>
      </c>
      <c r="F281" s="4" t="s">
        <v>560</v>
      </c>
      <c r="G281" s="4" t="s">
        <v>289</v>
      </c>
      <c r="H281" s="4" t="n">
        <f aca="false">FALSE()</f>
        <v>0</v>
      </c>
      <c r="I281" s="21" t="n">
        <v>3.016636419</v>
      </c>
      <c r="J281" s="21" t="n">
        <v>0.12</v>
      </c>
      <c r="K281" s="21"/>
      <c r="L281" s="21"/>
      <c r="M281" s="22"/>
      <c r="N281" s="21"/>
    </row>
    <row r="282" customFormat="false" ht="16" hidden="true" customHeight="false" outlineLevel="0" collapsed="false">
      <c r="A282" s="4" t="s">
        <v>760</v>
      </c>
      <c r="B282" s="4" t="str">
        <f aca="false">A282&amp;MID(C282,5,1)</f>
        <v>CRUK0035_SU_T1-R2a</v>
      </c>
      <c r="C282" s="4" t="s">
        <v>285</v>
      </c>
      <c r="D282" s="4" t="s">
        <v>297</v>
      </c>
      <c r="E282" s="4" t="s">
        <v>761</v>
      </c>
      <c r="F282" s="4" t="s">
        <v>361</v>
      </c>
      <c r="G282" s="4" t="s">
        <v>289</v>
      </c>
      <c r="H282" s="4" t="n">
        <f aca="false">FALSE()</f>
        <v>0</v>
      </c>
      <c r="I282" s="21" t="n">
        <v>3.176950998</v>
      </c>
      <c r="J282" s="21" t="n">
        <v>0.11</v>
      </c>
      <c r="K282" s="21"/>
      <c r="L282" s="21"/>
      <c r="M282" s="22"/>
      <c r="N282" s="21"/>
    </row>
    <row r="283" customFormat="false" ht="16" hidden="true" customHeight="false" outlineLevel="0" collapsed="false">
      <c r="A283" s="4" t="s">
        <v>760</v>
      </c>
      <c r="B283" s="4" t="str">
        <f aca="false">A283&amp;MID(C283,5,1)</f>
        <v>CRUK0035_SU_T1-R2b</v>
      </c>
      <c r="C283" s="4" t="s">
        <v>325</v>
      </c>
      <c r="D283" s="4" t="s">
        <v>751</v>
      </c>
      <c r="E283" s="4" t="s">
        <v>762</v>
      </c>
      <c r="F283" s="4" t="s">
        <v>763</v>
      </c>
      <c r="G283" s="4" t="s">
        <v>289</v>
      </c>
      <c r="H283" s="4" t="n">
        <f aca="false">FALSE()</f>
        <v>0</v>
      </c>
      <c r="I283" s="21" t="n">
        <v>3.176950998</v>
      </c>
      <c r="J283" s="21" t="n">
        <v>0.11</v>
      </c>
      <c r="K283" s="21"/>
      <c r="L283" s="21"/>
      <c r="M283" s="21"/>
      <c r="N283" s="21"/>
    </row>
    <row r="284" customFormat="false" ht="16" hidden="true" customHeight="false" outlineLevel="0" collapsed="false">
      <c r="A284" s="4" t="s">
        <v>760</v>
      </c>
      <c r="B284" s="4" t="str">
        <f aca="false">A284&amp;MID(C284,5,1)</f>
        <v>CRUK0035_SU_T1-R2c</v>
      </c>
      <c r="C284" s="4" t="s">
        <v>409</v>
      </c>
      <c r="D284" s="4" t="s">
        <v>753</v>
      </c>
      <c r="E284" s="4" t="s">
        <v>392</v>
      </c>
      <c r="F284" s="4" t="s">
        <v>764</v>
      </c>
      <c r="G284" s="4" t="s">
        <v>289</v>
      </c>
      <c r="H284" s="4" t="n">
        <f aca="false">FALSE()</f>
        <v>0</v>
      </c>
      <c r="I284" s="21" t="n">
        <v>3.176950998</v>
      </c>
      <c r="J284" s="21" t="n">
        <v>0.11</v>
      </c>
      <c r="K284" s="21"/>
      <c r="L284" s="21"/>
      <c r="M284" s="22"/>
      <c r="N284" s="21"/>
    </row>
    <row r="285" customFormat="false" ht="16" hidden="true" customHeight="false" outlineLevel="0" collapsed="false">
      <c r="A285" s="4" t="s">
        <v>765</v>
      </c>
      <c r="B285" s="4" t="str">
        <f aca="false">A285&amp;MID(C285,5,1)</f>
        <v>CRUK0035_SU_T1-R3a</v>
      </c>
      <c r="C285" s="4" t="s">
        <v>285</v>
      </c>
      <c r="D285" s="4" t="s">
        <v>297</v>
      </c>
      <c r="E285" s="4" t="s">
        <v>766</v>
      </c>
      <c r="F285" s="4" t="s">
        <v>303</v>
      </c>
      <c r="G285" s="4" t="s">
        <v>289</v>
      </c>
      <c r="H285" s="4" t="n">
        <f aca="false">FALSE()</f>
        <v>0</v>
      </c>
      <c r="I285" s="21" t="n">
        <v>2.908008167</v>
      </c>
      <c r="J285" s="21" t="n">
        <v>0.15</v>
      </c>
      <c r="K285" s="21"/>
      <c r="L285" s="21"/>
      <c r="M285" s="21"/>
      <c r="N285" s="21"/>
    </row>
    <row r="286" customFormat="false" ht="16" hidden="true" customHeight="false" outlineLevel="0" collapsed="false">
      <c r="A286" s="4" t="s">
        <v>765</v>
      </c>
      <c r="B286" s="4" t="str">
        <f aca="false">A286&amp;MID(C286,5,1)</f>
        <v>CRUK0035_SU_T1-R3b</v>
      </c>
      <c r="C286" s="4" t="s">
        <v>325</v>
      </c>
      <c r="D286" s="4" t="s">
        <v>751</v>
      </c>
      <c r="E286" s="4" t="s">
        <v>368</v>
      </c>
      <c r="F286" s="4" t="s">
        <v>767</v>
      </c>
      <c r="G286" s="4" t="s">
        <v>384</v>
      </c>
      <c r="H286" s="4" t="n">
        <f aca="false">FALSE()</f>
        <v>0</v>
      </c>
      <c r="I286" s="21" t="n">
        <v>2.908008167</v>
      </c>
      <c r="J286" s="21" t="n">
        <v>0.15</v>
      </c>
      <c r="K286" s="21"/>
      <c r="L286" s="21"/>
      <c r="M286" s="21"/>
      <c r="N286" s="21"/>
    </row>
    <row r="287" customFormat="false" ht="16" hidden="true" customHeight="false" outlineLevel="0" collapsed="false">
      <c r="A287" s="4" t="s">
        <v>765</v>
      </c>
      <c r="B287" s="4" t="str">
        <f aca="false">A287&amp;MID(C287,5,1)</f>
        <v>CRUK0035_SU_T1-R3c</v>
      </c>
      <c r="C287" s="4" t="s">
        <v>409</v>
      </c>
      <c r="D287" s="4" t="s">
        <v>753</v>
      </c>
      <c r="E287" s="4" t="s">
        <v>768</v>
      </c>
      <c r="F287" s="4" t="s">
        <v>660</v>
      </c>
      <c r="G287" s="4" t="s">
        <v>289</v>
      </c>
      <c r="H287" s="4" t="n">
        <f aca="false">FALSE()</f>
        <v>0</v>
      </c>
      <c r="I287" s="21" t="n">
        <v>2.908008167</v>
      </c>
      <c r="J287" s="21" t="n">
        <v>0.15</v>
      </c>
      <c r="K287" s="21"/>
      <c r="L287" s="21"/>
      <c r="M287" s="22"/>
      <c r="N287" s="21"/>
    </row>
    <row r="288" customFormat="false" ht="16" hidden="true" customHeight="false" outlineLevel="0" collapsed="false">
      <c r="A288" s="4" t="s">
        <v>165</v>
      </c>
      <c r="B288" s="4" t="str">
        <f aca="false">A288&amp;MID(C288,5,1)</f>
        <v>CRUK0036_SU_T1-R1a</v>
      </c>
      <c r="C288" s="4" t="s">
        <v>436</v>
      </c>
      <c r="D288" s="4" t="s">
        <v>422</v>
      </c>
      <c r="E288" s="4" t="s">
        <v>552</v>
      </c>
      <c r="F288" s="4" t="s">
        <v>544</v>
      </c>
      <c r="G288" s="4" t="s">
        <v>356</v>
      </c>
      <c r="H288" s="4" t="n">
        <f aca="false">FALSE()</f>
        <v>0</v>
      </c>
      <c r="I288" s="21" t="n">
        <v>2.655791936</v>
      </c>
      <c r="J288" s="21" t="n">
        <v>0.15</v>
      </c>
      <c r="K288" s="21"/>
      <c r="L288" s="21"/>
      <c r="M288" s="21"/>
      <c r="N288" s="21"/>
    </row>
    <row r="289" customFormat="false" ht="16" hidden="true" customHeight="false" outlineLevel="0" collapsed="false">
      <c r="A289" s="4" t="s">
        <v>165</v>
      </c>
      <c r="B289" s="4" t="str">
        <f aca="false">A289&amp;MID(C289,5,1)</f>
        <v>CRUK0036_SU_T1-R1b</v>
      </c>
      <c r="C289" s="4" t="s">
        <v>455</v>
      </c>
      <c r="D289" s="4" t="s">
        <v>769</v>
      </c>
      <c r="E289" s="4" t="s">
        <v>499</v>
      </c>
      <c r="F289" s="4" t="s">
        <v>408</v>
      </c>
      <c r="G289" s="4" t="s">
        <v>472</v>
      </c>
      <c r="H289" s="4" t="n">
        <f aca="false">FALSE()</f>
        <v>0</v>
      </c>
      <c r="I289" s="21" t="n">
        <v>2.655791936</v>
      </c>
      <c r="J289" s="21" t="n">
        <v>0.15</v>
      </c>
      <c r="K289" s="21"/>
      <c r="L289" s="21"/>
      <c r="M289" s="21"/>
      <c r="N289" s="21"/>
    </row>
    <row r="290" customFormat="false" ht="16" hidden="true" customHeight="false" outlineLevel="0" collapsed="false">
      <c r="A290" s="4" t="s">
        <v>165</v>
      </c>
      <c r="B290" s="4" t="str">
        <f aca="false">A290&amp;MID(C290,5,1)</f>
        <v>CRUK0036_SU_T1-R1c</v>
      </c>
      <c r="C290" s="4" t="s">
        <v>458</v>
      </c>
      <c r="D290" s="4" t="s">
        <v>601</v>
      </c>
      <c r="E290" s="4" t="s">
        <v>628</v>
      </c>
      <c r="F290" s="4" t="s">
        <v>741</v>
      </c>
      <c r="G290" s="4" t="s">
        <v>525</v>
      </c>
      <c r="H290" s="4" t="n">
        <f aca="false">FALSE()</f>
        <v>0</v>
      </c>
      <c r="I290" s="21" t="n">
        <v>2.655791936</v>
      </c>
      <c r="J290" s="21" t="n">
        <v>0.15</v>
      </c>
      <c r="K290" s="21"/>
      <c r="L290" s="21"/>
      <c r="M290" s="21"/>
      <c r="N290" s="21"/>
    </row>
    <row r="291" customFormat="false" ht="16" hidden="true" customHeight="false" outlineLevel="0" collapsed="false">
      <c r="A291" s="4" t="s">
        <v>770</v>
      </c>
      <c r="B291" s="4" t="str">
        <f aca="false">A291&amp;MID(C291,5,1)</f>
        <v>CRUK0036_SU_T1-R2a</v>
      </c>
      <c r="C291" s="4" t="s">
        <v>436</v>
      </c>
      <c r="D291" s="4" t="s">
        <v>422</v>
      </c>
      <c r="E291" s="4" t="s">
        <v>621</v>
      </c>
      <c r="F291" s="4" t="s">
        <v>336</v>
      </c>
      <c r="G291" s="4" t="s">
        <v>289</v>
      </c>
      <c r="H291" s="4" t="n">
        <f aca="false">FALSE()</f>
        <v>0</v>
      </c>
      <c r="I291" s="21" t="n">
        <v>2.926490478</v>
      </c>
      <c r="J291" s="21" t="n">
        <v>0.35</v>
      </c>
      <c r="K291" s="21"/>
      <c r="L291" s="21"/>
      <c r="M291" s="22"/>
      <c r="N291" s="21"/>
    </row>
    <row r="292" customFormat="false" ht="16" hidden="true" customHeight="false" outlineLevel="0" collapsed="false">
      <c r="A292" s="4" t="s">
        <v>770</v>
      </c>
      <c r="B292" s="4" t="str">
        <f aca="false">A292&amp;MID(C292,5,1)</f>
        <v>CRUK0036_SU_T1-R2b</v>
      </c>
      <c r="C292" s="4" t="s">
        <v>455</v>
      </c>
      <c r="D292" s="4" t="s">
        <v>769</v>
      </c>
      <c r="E292" s="4" t="s">
        <v>400</v>
      </c>
      <c r="F292" s="4" t="s">
        <v>641</v>
      </c>
      <c r="G292" s="4" t="s">
        <v>289</v>
      </c>
      <c r="H292" s="4" t="n">
        <f aca="false">FALSE()</f>
        <v>0</v>
      </c>
      <c r="I292" s="21" t="n">
        <v>2.926490478</v>
      </c>
      <c r="J292" s="21" t="n">
        <v>0.35</v>
      </c>
      <c r="K292" s="21"/>
      <c r="L292" s="21"/>
      <c r="M292" s="21"/>
      <c r="N292" s="21"/>
    </row>
    <row r="293" customFormat="false" ht="16" hidden="true" customHeight="false" outlineLevel="0" collapsed="false">
      <c r="A293" s="4" t="s">
        <v>770</v>
      </c>
      <c r="B293" s="4" t="str">
        <f aca="false">A293&amp;MID(C293,5,1)</f>
        <v>CRUK0036_SU_T1-R2c</v>
      </c>
      <c r="C293" s="4" t="s">
        <v>458</v>
      </c>
      <c r="D293" s="4" t="s">
        <v>601</v>
      </c>
      <c r="E293" s="4" t="s">
        <v>595</v>
      </c>
      <c r="F293" s="4" t="s">
        <v>605</v>
      </c>
      <c r="G293" s="4" t="s">
        <v>289</v>
      </c>
      <c r="H293" s="4" t="n">
        <f aca="false">FALSE()</f>
        <v>0</v>
      </c>
      <c r="I293" s="21" t="n">
        <v>2.926490478</v>
      </c>
      <c r="J293" s="21" t="n">
        <v>0.35</v>
      </c>
      <c r="K293" s="21"/>
      <c r="L293" s="21"/>
      <c r="M293" s="21"/>
      <c r="N293" s="21"/>
    </row>
    <row r="294" customFormat="false" ht="16" hidden="true" customHeight="false" outlineLevel="0" collapsed="false">
      <c r="A294" s="4" t="s">
        <v>771</v>
      </c>
      <c r="B294" s="4" t="str">
        <f aca="false">A294&amp;MID(C294,5,1)</f>
        <v>CRUK0036_SU_T1-R3a</v>
      </c>
      <c r="C294" s="4" t="s">
        <v>436</v>
      </c>
      <c r="D294" s="4" t="s">
        <v>422</v>
      </c>
      <c r="E294" s="4" t="s">
        <v>546</v>
      </c>
      <c r="F294" s="4" t="s">
        <v>292</v>
      </c>
      <c r="G294" s="4" t="s">
        <v>289</v>
      </c>
      <c r="H294" s="4" t="n">
        <f aca="false">FALSE()</f>
        <v>0</v>
      </c>
      <c r="I294" s="21" t="n">
        <v>2.972858866</v>
      </c>
      <c r="J294" s="21" t="n">
        <v>0.35</v>
      </c>
      <c r="K294" s="21"/>
      <c r="L294" s="21"/>
      <c r="M294" s="22"/>
      <c r="N294" s="21"/>
    </row>
    <row r="295" customFormat="false" ht="16" hidden="true" customHeight="false" outlineLevel="0" collapsed="false">
      <c r="A295" s="4" t="s">
        <v>771</v>
      </c>
      <c r="B295" s="4" t="str">
        <f aca="false">A295&amp;MID(C295,5,1)</f>
        <v>CRUK0036_SU_T1-R3b</v>
      </c>
      <c r="C295" s="4" t="s">
        <v>455</v>
      </c>
      <c r="D295" s="4" t="s">
        <v>769</v>
      </c>
      <c r="E295" s="4" t="s">
        <v>656</v>
      </c>
      <c r="F295" s="4" t="s">
        <v>319</v>
      </c>
      <c r="G295" s="4" t="s">
        <v>289</v>
      </c>
      <c r="H295" s="4" t="n">
        <f aca="false">FALSE()</f>
        <v>0</v>
      </c>
      <c r="I295" s="21" t="n">
        <v>2.972858866</v>
      </c>
      <c r="J295" s="21" t="n">
        <v>0.35</v>
      </c>
      <c r="K295" s="21"/>
      <c r="L295" s="21"/>
      <c r="M295" s="21"/>
      <c r="N295" s="21"/>
    </row>
    <row r="296" customFormat="false" ht="16" hidden="true" customHeight="false" outlineLevel="0" collapsed="false">
      <c r="A296" s="4" t="s">
        <v>771</v>
      </c>
      <c r="B296" s="4" t="str">
        <f aca="false">A296&amp;MID(C296,5,1)</f>
        <v>CRUK0036_SU_T1-R3c</v>
      </c>
      <c r="C296" s="4" t="s">
        <v>458</v>
      </c>
      <c r="D296" s="4" t="s">
        <v>601</v>
      </c>
      <c r="E296" s="4" t="s">
        <v>772</v>
      </c>
      <c r="F296" s="4" t="s">
        <v>299</v>
      </c>
      <c r="G296" s="4" t="s">
        <v>289</v>
      </c>
      <c r="H296" s="4" t="n">
        <f aca="false">FALSE()</f>
        <v>0</v>
      </c>
      <c r="I296" s="21" t="n">
        <v>2.972858866</v>
      </c>
      <c r="J296" s="21" t="n">
        <v>0.35</v>
      </c>
      <c r="K296" s="21"/>
      <c r="L296" s="21"/>
      <c r="M296" s="22"/>
      <c r="N296" s="21"/>
    </row>
    <row r="297" customFormat="false" ht="16" hidden="true" customHeight="false" outlineLevel="0" collapsed="false">
      <c r="A297" s="4" t="s">
        <v>773</v>
      </c>
      <c r="B297" s="4" t="str">
        <f aca="false">A297&amp;MID(C297,5,1)</f>
        <v>CRUK0036_SU_T1-R4a</v>
      </c>
      <c r="C297" s="4" t="s">
        <v>436</v>
      </c>
      <c r="D297" s="4" t="s">
        <v>422</v>
      </c>
      <c r="E297" s="4" t="s">
        <v>674</v>
      </c>
      <c r="F297" s="4" t="s">
        <v>484</v>
      </c>
      <c r="G297" s="4" t="s">
        <v>321</v>
      </c>
      <c r="H297" s="4" t="n">
        <f aca="false">FALSE()</f>
        <v>0</v>
      </c>
      <c r="I297" s="21" t="n">
        <v>2.894633915</v>
      </c>
      <c r="J297" s="21" t="n">
        <v>0.16</v>
      </c>
      <c r="K297" s="21"/>
      <c r="L297" s="21"/>
      <c r="M297" s="21"/>
      <c r="N297" s="21"/>
    </row>
    <row r="298" customFormat="false" ht="16" hidden="true" customHeight="false" outlineLevel="0" collapsed="false">
      <c r="A298" s="4" t="s">
        <v>773</v>
      </c>
      <c r="B298" s="4" t="str">
        <f aca="false">A298&amp;MID(C298,5,1)</f>
        <v>CRUK0036_SU_T1-R4b</v>
      </c>
      <c r="C298" s="4" t="s">
        <v>455</v>
      </c>
      <c r="D298" s="4" t="s">
        <v>769</v>
      </c>
      <c r="E298" s="4" t="s">
        <v>509</v>
      </c>
      <c r="F298" s="4" t="s">
        <v>419</v>
      </c>
      <c r="G298" s="4" t="s">
        <v>343</v>
      </c>
      <c r="H298" s="4" t="n">
        <f aca="false">FALSE()</f>
        <v>0</v>
      </c>
      <c r="I298" s="21" t="n">
        <v>2.894633915</v>
      </c>
      <c r="J298" s="21" t="n">
        <v>0.16</v>
      </c>
      <c r="K298" s="21"/>
      <c r="L298" s="21"/>
      <c r="M298" s="21"/>
      <c r="N298" s="21"/>
    </row>
    <row r="299" customFormat="false" ht="16" hidden="true" customHeight="false" outlineLevel="0" collapsed="false">
      <c r="A299" s="4" t="s">
        <v>773</v>
      </c>
      <c r="B299" s="4" t="str">
        <f aca="false">A299&amp;MID(C299,5,1)</f>
        <v>CRUK0036_SU_T1-R4c</v>
      </c>
      <c r="C299" s="4" t="s">
        <v>458</v>
      </c>
      <c r="D299" s="4" t="s">
        <v>601</v>
      </c>
      <c r="E299" s="4" t="s">
        <v>656</v>
      </c>
      <c r="F299" s="4" t="s">
        <v>621</v>
      </c>
      <c r="G299" s="4" t="s">
        <v>289</v>
      </c>
      <c r="H299" s="4" t="n">
        <f aca="false">FALSE()</f>
        <v>0</v>
      </c>
      <c r="I299" s="21" t="n">
        <v>2.894633915</v>
      </c>
      <c r="J299" s="21" t="n">
        <v>0.16</v>
      </c>
      <c r="K299" s="21"/>
      <c r="L299" s="21"/>
      <c r="M299" s="21"/>
      <c r="N299" s="21"/>
    </row>
    <row r="300" customFormat="false" ht="16" hidden="true" customHeight="false" outlineLevel="0" collapsed="false">
      <c r="A300" s="4" t="s">
        <v>166</v>
      </c>
      <c r="B300" s="4" t="str">
        <f aca="false">A300&amp;MID(C300,5,1)</f>
        <v>CRUK0037_SU_T1-R1a</v>
      </c>
      <c r="C300" s="4" t="s">
        <v>436</v>
      </c>
      <c r="D300" s="4" t="s">
        <v>607</v>
      </c>
      <c r="E300" s="4" t="s">
        <v>665</v>
      </c>
      <c r="F300" s="4" t="s">
        <v>774</v>
      </c>
      <c r="G300" s="4" t="s">
        <v>289</v>
      </c>
      <c r="H300" s="4" t="n">
        <f aca="false">FALSE()</f>
        <v>0</v>
      </c>
      <c r="I300" s="21" t="n">
        <v>2.169112842</v>
      </c>
      <c r="J300" s="21" t="n">
        <v>0.49</v>
      </c>
      <c r="K300" s="21"/>
      <c r="L300" s="21"/>
      <c r="M300" s="22"/>
      <c r="N300" s="21"/>
    </row>
    <row r="301" customFormat="false" ht="16" hidden="true" customHeight="false" outlineLevel="0" collapsed="false">
      <c r="A301" s="4" t="s">
        <v>166</v>
      </c>
      <c r="B301" s="4" t="str">
        <f aca="false">A301&amp;MID(C301,5,1)</f>
        <v>CRUK0037_SU_T1-R1b</v>
      </c>
      <c r="C301" s="4" t="s">
        <v>372</v>
      </c>
      <c r="D301" s="4" t="s">
        <v>454</v>
      </c>
      <c r="E301" s="4" t="s">
        <v>743</v>
      </c>
      <c r="F301" s="4" t="s">
        <v>775</v>
      </c>
      <c r="G301" s="4" t="s">
        <v>289</v>
      </c>
      <c r="H301" s="4" t="n">
        <f aca="false">FALSE()</f>
        <v>0</v>
      </c>
      <c r="I301" s="21" t="n">
        <v>2.169112842</v>
      </c>
      <c r="J301" s="21" t="n">
        <v>0.49</v>
      </c>
      <c r="K301" s="21"/>
      <c r="L301" s="21"/>
      <c r="M301" s="22"/>
      <c r="N301" s="21"/>
    </row>
    <row r="302" customFormat="false" ht="16" hidden="true" customHeight="false" outlineLevel="0" collapsed="false">
      <c r="A302" s="4" t="s">
        <v>166</v>
      </c>
      <c r="B302" s="4" t="str">
        <f aca="false">A302&amp;MID(C302,5,1)</f>
        <v>CRUK0037_SU_T1-R1c</v>
      </c>
      <c r="C302" s="4" t="s">
        <v>457</v>
      </c>
      <c r="D302" s="4" t="s">
        <v>376</v>
      </c>
      <c r="E302" s="4" t="s">
        <v>516</v>
      </c>
      <c r="F302" s="4" t="s">
        <v>776</v>
      </c>
      <c r="G302" s="4" t="s">
        <v>289</v>
      </c>
      <c r="H302" s="4" t="n">
        <f aca="false">FALSE()</f>
        <v>0</v>
      </c>
      <c r="I302" s="21" t="n">
        <v>2.169112842</v>
      </c>
      <c r="J302" s="21" t="n">
        <v>0.49</v>
      </c>
      <c r="K302" s="21"/>
      <c r="L302" s="21"/>
      <c r="M302" s="22"/>
      <c r="N302" s="21"/>
    </row>
    <row r="303" customFormat="false" ht="16" hidden="true" customHeight="false" outlineLevel="0" collapsed="false">
      <c r="A303" s="4" t="s">
        <v>777</v>
      </c>
      <c r="B303" s="4" t="str">
        <f aca="false">A303&amp;MID(C303,5,1)</f>
        <v>CRUK0037_SU_T1-R2a</v>
      </c>
      <c r="C303" s="4" t="s">
        <v>436</v>
      </c>
      <c r="D303" s="4" t="s">
        <v>607</v>
      </c>
      <c r="E303" s="4" t="s">
        <v>469</v>
      </c>
      <c r="F303" s="4" t="s">
        <v>501</v>
      </c>
      <c r="G303" s="4" t="s">
        <v>289</v>
      </c>
      <c r="H303" s="4" t="n">
        <f aca="false">FALSE()</f>
        <v>0</v>
      </c>
      <c r="I303" s="21" t="n">
        <v>2.249545206</v>
      </c>
      <c r="J303" s="21" t="n">
        <v>0.54</v>
      </c>
      <c r="K303" s="21"/>
      <c r="L303" s="21"/>
      <c r="M303" s="22"/>
      <c r="N303" s="21"/>
    </row>
    <row r="304" customFormat="false" ht="16" hidden="true" customHeight="false" outlineLevel="0" collapsed="false">
      <c r="A304" s="4" t="s">
        <v>777</v>
      </c>
      <c r="B304" s="4" t="str">
        <f aca="false">A304&amp;MID(C304,5,1)</f>
        <v>CRUK0037_SU_T1-R2b</v>
      </c>
      <c r="C304" s="4" t="s">
        <v>372</v>
      </c>
      <c r="D304" s="4" t="s">
        <v>454</v>
      </c>
      <c r="E304" s="4" t="s">
        <v>323</v>
      </c>
      <c r="F304" s="4" t="s">
        <v>300</v>
      </c>
      <c r="G304" s="4" t="s">
        <v>289</v>
      </c>
      <c r="H304" s="4" t="n">
        <f aca="false">FALSE()</f>
        <v>0</v>
      </c>
      <c r="I304" s="21" t="n">
        <v>2.249545206</v>
      </c>
      <c r="J304" s="21" t="n">
        <v>0.54</v>
      </c>
      <c r="K304" s="21"/>
      <c r="L304" s="21"/>
      <c r="M304" s="22"/>
      <c r="N304" s="21"/>
    </row>
    <row r="305" customFormat="false" ht="16" hidden="true" customHeight="false" outlineLevel="0" collapsed="false">
      <c r="A305" s="4" t="s">
        <v>777</v>
      </c>
      <c r="B305" s="4" t="str">
        <f aca="false">A305&amp;MID(C305,5,1)</f>
        <v>CRUK0037_SU_T1-R2c</v>
      </c>
      <c r="C305" s="4" t="s">
        <v>457</v>
      </c>
      <c r="D305" s="4" t="s">
        <v>376</v>
      </c>
      <c r="E305" s="4" t="s">
        <v>402</v>
      </c>
      <c r="F305" s="4" t="s">
        <v>574</v>
      </c>
      <c r="G305" s="4" t="s">
        <v>289</v>
      </c>
      <c r="H305" s="4" t="n">
        <f aca="false">FALSE()</f>
        <v>0</v>
      </c>
      <c r="I305" s="21" t="n">
        <v>2.249545206</v>
      </c>
      <c r="J305" s="21" t="n">
        <v>0.54</v>
      </c>
      <c r="K305" s="21"/>
      <c r="L305" s="21"/>
      <c r="M305" s="22"/>
      <c r="N305" s="21"/>
    </row>
    <row r="306" customFormat="false" ht="16" hidden="true" customHeight="false" outlineLevel="0" collapsed="false">
      <c r="A306" s="4" t="s">
        <v>778</v>
      </c>
      <c r="B306" s="4" t="str">
        <f aca="false">A306&amp;MID(C306,5,1)</f>
        <v>CRUK0037_SU_T1-R3a</v>
      </c>
      <c r="C306" s="4" t="s">
        <v>436</v>
      </c>
      <c r="D306" s="4" t="s">
        <v>607</v>
      </c>
      <c r="E306" s="4" t="s">
        <v>730</v>
      </c>
      <c r="F306" s="4" t="s">
        <v>484</v>
      </c>
      <c r="G306" s="4" t="s">
        <v>289</v>
      </c>
      <c r="H306" s="4" t="n">
        <f aca="false">FALSE()</f>
        <v>0</v>
      </c>
      <c r="I306" s="21" t="n">
        <v>2.280223953</v>
      </c>
      <c r="J306" s="21" t="n">
        <v>0.5</v>
      </c>
      <c r="K306" s="21"/>
      <c r="L306" s="21"/>
      <c r="M306" s="22"/>
      <c r="N306" s="21"/>
    </row>
    <row r="307" customFormat="false" ht="16" hidden="true" customHeight="false" outlineLevel="0" collapsed="false">
      <c r="A307" s="4" t="s">
        <v>778</v>
      </c>
      <c r="B307" s="4" t="str">
        <f aca="false">A307&amp;MID(C307,5,1)</f>
        <v>CRUK0037_SU_T1-R3b</v>
      </c>
      <c r="C307" s="4" t="s">
        <v>372</v>
      </c>
      <c r="D307" s="4" t="s">
        <v>454</v>
      </c>
      <c r="E307" s="4" t="s">
        <v>600</v>
      </c>
      <c r="F307" s="4" t="s">
        <v>509</v>
      </c>
      <c r="G307" s="4" t="s">
        <v>289</v>
      </c>
      <c r="H307" s="4" t="n">
        <f aca="false">FALSE()</f>
        <v>0</v>
      </c>
      <c r="I307" s="21" t="n">
        <v>2.280223953</v>
      </c>
      <c r="J307" s="21" t="n">
        <v>0.5</v>
      </c>
      <c r="K307" s="21"/>
      <c r="L307" s="21"/>
      <c r="M307" s="22"/>
      <c r="N307" s="21"/>
    </row>
    <row r="308" customFormat="false" ht="16" hidden="true" customHeight="false" outlineLevel="0" collapsed="false">
      <c r="A308" s="4" t="s">
        <v>778</v>
      </c>
      <c r="B308" s="4" t="str">
        <f aca="false">A308&amp;MID(C308,5,1)</f>
        <v>CRUK0037_SU_T1-R3c</v>
      </c>
      <c r="C308" s="4" t="s">
        <v>457</v>
      </c>
      <c r="D308" s="4" t="s">
        <v>376</v>
      </c>
      <c r="E308" s="4" t="s">
        <v>566</v>
      </c>
      <c r="F308" s="4" t="s">
        <v>779</v>
      </c>
      <c r="G308" s="4" t="s">
        <v>289</v>
      </c>
      <c r="H308" s="4" t="n">
        <f aca="false">FALSE()</f>
        <v>0</v>
      </c>
      <c r="I308" s="21" t="n">
        <v>2.280223953</v>
      </c>
      <c r="J308" s="21" t="n">
        <v>0.5</v>
      </c>
      <c r="K308" s="21"/>
      <c r="L308" s="21"/>
      <c r="M308" s="22"/>
      <c r="N308" s="21"/>
    </row>
    <row r="309" customFormat="false" ht="16" hidden="true" customHeight="false" outlineLevel="0" collapsed="false">
      <c r="A309" s="4" t="s">
        <v>780</v>
      </c>
      <c r="B309" s="4" t="str">
        <f aca="false">A309&amp;MID(C309,5,1)</f>
        <v>CRUK0037_SU_T1-R4a</v>
      </c>
      <c r="C309" s="4" t="s">
        <v>436</v>
      </c>
      <c r="D309" s="4" t="s">
        <v>607</v>
      </c>
      <c r="E309" s="4" t="s">
        <v>781</v>
      </c>
      <c r="F309" s="4" t="s">
        <v>326</v>
      </c>
      <c r="G309" s="4" t="s">
        <v>289</v>
      </c>
      <c r="H309" s="4" t="n">
        <f aca="false">FALSE()</f>
        <v>0</v>
      </c>
      <c r="I309" s="21" t="n">
        <v>2.254967414</v>
      </c>
      <c r="J309" s="21" t="n">
        <v>0.59</v>
      </c>
      <c r="K309" s="21"/>
      <c r="L309" s="21"/>
      <c r="M309" s="22"/>
      <c r="N309" s="21"/>
    </row>
    <row r="310" customFormat="false" ht="16" hidden="true" customHeight="false" outlineLevel="0" collapsed="false">
      <c r="A310" s="4" t="s">
        <v>780</v>
      </c>
      <c r="B310" s="4" t="str">
        <f aca="false">A310&amp;MID(C310,5,1)</f>
        <v>CRUK0037_SU_T1-R4b</v>
      </c>
      <c r="C310" s="4" t="s">
        <v>372</v>
      </c>
      <c r="D310" s="4" t="s">
        <v>454</v>
      </c>
      <c r="E310" s="4" t="s">
        <v>534</v>
      </c>
      <c r="F310" s="4" t="s">
        <v>542</v>
      </c>
      <c r="G310" s="4" t="s">
        <v>289</v>
      </c>
      <c r="H310" s="4" t="n">
        <f aca="false">FALSE()</f>
        <v>0</v>
      </c>
      <c r="I310" s="21" t="n">
        <v>2.254967414</v>
      </c>
      <c r="J310" s="21" t="n">
        <v>0.59</v>
      </c>
      <c r="K310" s="21"/>
      <c r="L310" s="21"/>
      <c r="M310" s="22"/>
      <c r="N310" s="21"/>
    </row>
    <row r="311" customFormat="false" ht="16" hidden="true" customHeight="false" outlineLevel="0" collapsed="false">
      <c r="A311" s="4" t="s">
        <v>780</v>
      </c>
      <c r="B311" s="4" t="str">
        <f aca="false">A311&amp;MID(C311,5,1)</f>
        <v>CRUK0037_SU_T1-R4c</v>
      </c>
      <c r="C311" s="4" t="s">
        <v>457</v>
      </c>
      <c r="D311" s="4" t="s">
        <v>376</v>
      </c>
      <c r="E311" s="4" t="s">
        <v>605</v>
      </c>
      <c r="F311" s="4" t="s">
        <v>377</v>
      </c>
      <c r="G311" s="4" t="s">
        <v>289</v>
      </c>
      <c r="H311" s="4" t="n">
        <f aca="false">FALSE()</f>
        <v>0</v>
      </c>
      <c r="I311" s="21" t="n">
        <v>2.254967414</v>
      </c>
      <c r="J311" s="21" t="n">
        <v>0.59</v>
      </c>
      <c r="K311" s="21"/>
      <c r="L311" s="21"/>
      <c r="M311" s="22"/>
      <c r="N311" s="21"/>
    </row>
    <row r="312" customFormat="false" ht="16" hidden="true" customHeight="false" outlineLevel="0" collapsed="false">
      <c r="A312" s="4" t="s">
        <v>782</v>
      </c>
      <c r="B312" s="4" t="str">
        <f aca="false">A312&amp;MID(C312,5,1)</f>
        <v>CRUK0037_SU_T1-R5a</v>
      </c>
      <c r="C312" s="4" t="s">
        <v>436</v>
      </c>
      <c r="D312" s="4" t="s">
        <v>607</v>
      </c>
      <c r="E312" s="4" t="s">
        <v>615</v>
      </c>
      <c r="F312" s="4" t="s">
        <v>337</v>
      </c>
      <c r="G312" s="4" t="s">
        <v>289</v>
      </c>
      <c r="H312" s="4" t="n">
        <f aca="false">FALSE()</f>
        <v>0</v>
      </c>
      <c r="I312" s="21" t="n">
        <v>2.266783235</v>
      </c>
      <c r="J312" s="21" t="n">
        <v>0.65</v>
      </c>
      <c r="K312" s="21"/>
      <c r="L312" s="21"/>
      <c r="M312" s="22"/>
      <c r="N312" s="21"/>
    </row>
    <row r="313" customFormat="false" ht="16" hidden="true" customHeight="false" outlineLevel="0" collapsed="false">
      <c r="A313" s="4" t="s">
        <v>782</v>
      </c>
      <c r="B313" s="4" t="str">
        <f aca="false">A313&amp;MID(C313,5,1)</f>
        <v>CRUK0037_SU_T1-R5b</v>
      </c>
      <c r="C313" s="4" t="s">
        <v>372</v>
      </c>
      <c r="D313" s="4" t="s">
        <v>454</v>
      </c>
      <c r="E313" s="4" t="s">
        <v>327</v>
      </c>
      <c r="F313" s="4" t="s">
        <v>719</v>
      </c>
      <c r="G313" s="4" t="s">
        <v>289</v>
      </c>
      <c r="H313" s="4" t="n">
        <f aca="false">FALSE()</f>
        <v>0</v>
      </c>
      <c r="I313" s="21" t="n">
        <v>2.266783235</v>
      </c>
      <c r="J313" s="21" t="n">
        <v>0.65</v>
      </c>
      <c r="K313" s="21"/>
      <c r="L313" s="21"/>
      <c r="M313" s="22"/>
      <c r="N313" s="21"/>
    </row>
    <row r="314" customFormat="false" ht="16" hidden="true" customHeight="false" outlineLevel="0" collapsed="false">
      <c r="A314" s="4" t="s">
        <v>782</v>
      </c>
      <c r="B314" s="4" t="str">
        <f aca="false">A314&amp;MID(C314,5,1)</f>
        <v>CRUK0037_SU_T1-R5c</v>
      </c>
      <c r="C314" s="4" t="s">
        <v>457</v>
      </c>
      <c r="D314" s="4" t="s">
        <v>376</v>
      </c>
      <c r="E314" s="4" t="s">
        <v>300</v>
      </c>
      <c r="F314" s="4" t="s">
        <v>373</v>
      </c>
      <c r="G314" s="4" t="s">
        <v>289</v>
      </c>
      <c r="H314" s="4" t="n">
        <f aca="false">FALSE()</f>
        <v>0</v>
      </c>
      <c r="I314" s="21" t="n">
        <v>2.266783235</v>
      </c>
      <c r="J314" s="21" t="n">
        <v>0.65</v>
      </c>
      <c r="K314" s="21"/>
      <c r="L314" s="21"/>
      <c r="M314" s="22"/>
      <c r="N314" s="21"/>
    </row>
    <row r="315" customFormat="false" ht="16" hidden="true" customHeight="false" outlineLevel="0" collapsed="false">
      <c r="A315" s="4" t="s">
        <v>167</v>
      </c>
      <c r="B315" s="4" t="str">
        <f aca="false">A315&amp;MID(C315,5,1)</f>
        <v>CRUK0038_SU_T1-R1a</v>
      </c>
      <c r="C315" s="4" t="s">
        <v>451</v>
      </c>
      <c r="D315" s="4" t="s">
        <v>783</v>
      </c>
      <c r="E315" s="4" t="s">
        <v>569</v>
      </c>
      <c r="F315" s="4" t="s">
        <v>702</v>
      </c>
      <c r="G315" s="4" t="s">
        <v>784</v>
      </c>
      <c r="H315" s="4" t="n">
        <f aca="false">FALSE()</f>
        <v>0</v>
      </c>
      <c r="I315" s="21" t="n">
        <v>1.95706463</v>
      </c>
      <c r="J315" s="21" t="n">
        <v>0.36</v>
      </c>
      <c r="K315" s="21"/>
      <c r="L315" s="21"/>
      <c r="M315" s="21"/>
      <c r="N315" s="21"/>
    </row>
    <row r="316" customFormat="false" ht="16" hidden="true" customHeight="false" outlineLevel="0" collapsed="false">
      <c r="A316" s="4" t="s">
        <v>167</v>
      </c>
      <c r="B316" s="4" t="str">
        <f aca="false">A316&amp;MID(C316,5,1)</f>
        <v>CRUK0038_SU_T1-R1b</v>
      </c>
      <c r="C316" s="4" t="s">
        <v>739</v>
      </c>
      <c r="D316" s="4" t="s">
        <v>785</v>
      </c>
      <c r="E316" s="4" t="s">
        <v>713</v>
      </c>
      <c r="F316" s="4" t="s">
        <v>412</v>
      </c>
      <c r="G316" s="4" t="s">
        <v>786</v>
      </c>
      <c r="H316" s="4" t="n">
        <f aca="false">FALSE()</f>
        <v>0</v>
      </c>
      <c r="I316" s="21" t="n">
        <v>1.95706463</v>
      </c>
      <c r="J316" s="21" t="n">
        <v>0.36</v>
      </c>
      <c r="K316" s="21"/>
      <c r="L316" s="21"/>
      <c r="M316" s="21"/>
      <c r="N316" s="21"/>
    </row>
    <row r="317" customFormat="false" ht="16" hidden="true" customHeight="false" outlineLevel="0" collapsed="false">
      <c r="A317" s="4" t="s">
        <v>167</v>
      </c>
      <c r="B317" s="4" t="str">
        <f aca="false">A317&amp;MID(C317,5,1)</f>
        <v>CRUK0038_SU_T1-R1c</v>
      </c>
      <c r="C317" s="4" t="s">
        <v>328</v>
      </c>
      <c r="D317" s="4" t="s">
        <v>376</v>
      </c>
      <c r="E317" s="4" t="s">
        <v>426</v>
      </c>
      <c r="F317" s="4" t="s">
        <v>621</v>
      </c>
      <c r="G317" s="4" t="s">
        <v>358</v>
      </c>
      <c r="H317" s="4" t="n">
        <f aca="false">FALSE()</f>
        <v>0</v>
      </c>
      <c r="I317" s="21" t="n">
        <v>1.95706463</v>
      </c>
      <c r="J317" s="21" t="n">
        <v>0.36</v>
      </c>
      <c r="K317" s="21"/>
      <c r="L317" s="21"/>
      <c r="M317" s="21"/>
      <c r="N317" s="21"/>
    </row>
    <row r="318" customFormat="false" ht="16" hidden="true" customHeight="false" outlineLevel="0" collapsed="false">
      <c r="A318" s="4" t="s">
        <v>787</v>
      </c>
      <c r="B318" s="4" t="str">
        <f aca="false">A318&amp;MID(C318,5,1)</f>
        <v>CRUK0038_SU_T1-R2a</v>
      </c>
      <c r="C318" s="4" t="s">
        <v>451</v>
      </c>
      <c r="D318" s="4" t="s">
        <v>783</v>
      </c>
      <c r="E318" s="4" t="s">
        <v>749</v>
      </c>
      <c r="F318" s="4" t="s">
        <v>299</v>
      </c>
      <c r="G318" s="4" t="s">
        <v>339</v>
      </c>
      <c r="H318" s="4" t="n">
        <f aca="false">FALSE()</f>
        <v>0</v>
      </c>
      <c r="I318" s="21" t="n">
        <v>1.956785602</v>
      </c>
      <c r="J318" s="21" t="n">
        <v>0.3</v>
      </c>
      <c r="K318" s="21"/>
      <c r="L318" s="21"/>
      <c r="M318" s="21"/>
      <c r="N318" s="21"/>
    </row>
    <row r="319" customFormat="false" ht="16" hidden="true" customHeight="false" outlineLevel="0" collapsed="false">
      <c r="A319" s="4" t="s">
        <v>787</v>
      </c>
      <c r="B319" s="4" t="str">
        <f aca="false">A319&amp;MID(C319,5,1)</f>
        <v>CRUK0038_SU_T1-R2b</v>
      </c>
      <c r="C319" s="4" t="s">
        <v>739</v>
      </c>
      <c r="D319" s="4" t="s">
        <v>785</v>
      </c>
      <c r="E319" s="4" t="s">
        <v>605</v>
      </c>
      <c r="F319" s="4" t="s">
        <v>415</v>
      </c>
      <c r="G319" s="4" t="s">
        <v>408</v>
      </c>
      <c r="H319" s="4" t="n">
        <f aca="false">FALSE()</f>
        <v>0</v>
      </c>
      <c r="I319" s="21" t="n">
        <v>1.956785602</v>
      </c>
      <c r="J319" s="21" t="n">
        <v>0.3</v>
      </c>
      <c r="K319" s="21"/>
      <c r="L319" s="21"/>
      <c r="M319" s="21"/>
      <c r="N319" s="21"/>
    </row>
    <row r="320" customFormat="false" ht="16" hidden="true" customHeight="false" outlineLevel="0" collapsed="false">
      <c r="A320" s="4" t="s">
        <v>787</v>
      </c>
      <c r="B320" s="4" t="str">
        <f aca="false">A320&amp;MID(C320,5,1)</f>
        <v>CRUK0038_SU_T1-R2c</v>
      </c>
      <c r="C320" s="4" t="s">
        <v>328</v>
      </c>
      <c r="D320" s="4" t="s">
        <v>376</v>
      </c>
      <c r="E320" s="4" t="s">
        <v>357</v>
      </c>
      <c r="F320" s="4" t="s">
        <v>539</v>
      </c>
      <c r="G320" s="4" t="s">
        <v>637</v>
      </c>
      <c r="H320" s="4" t="n">
        <f aca="false">FALSE()</f>
        <v>0</v>
      </c>
      <c r="I320" s="21" t="n">
        <v>1.956785602</v>
      </c>
      <c r="J320" s="21" t="n">
        <v>0.3</v>
      </c>
      <c r="K320" s="21"/>
      <c r="L320" s="21"/>
      <c r="M320" s="21"/>
      <c r="N320" s="21"/>
    </row>
    <row r="321" customFormat="false" ht="16" hidden="true" customHeight="false" outlineLevel="0" collapsed="false">
      <c r="A321" s="4" t="s">
        <v>169</v>
      </c>
      <c r="B321" s="4" t="str">
        <f aca="false">A321&amp;MID(C321,5,1)</f>
        <v>CRUK0039_SU_T1-R1a</v>
      </c>
      <c r="C321" s="4" t="s">
        <v>285</v>
      </c>
      <c r="D321" s="4" t="s">
        <v>422</v>
      </c>
      <c r="E321" s="4" t="s">
        <v>399</v>
      </c>
      <c r="F321" s="4" t="s">
        <v>788</v>
      </c>
      <c r="G321" s="4" t="s">
        <v>289</v>
      </c>
      <c r="H321" s="4" t="n">
        <f aca="false">TRUE()</f>
        <v>1</v>
      </c>
      <c r="I321" s="21" t="n">
        <v>3.155759444</v>
      </c>
      <c r="J321" s="21" t="n">
        <v>0.26</v>
      </c>
      <c r="K321" s="21"/>
      <c r="L321" s="21"/>
      <c r="M321" s="22"/>
      <c r="N321" s="21"/>
    </row>
    <row r="322" customFormat="false" ht="16" hidden="true" customHeight="false" outlineLevel="0" collapsed="false">
      <c r="A322" s="4" t="s">
        <v>169</v>
      </c>
      <c r="B322" s="4" t="str">
        <f aca="false">A322&amp;MID(C322,5,1)</f>
        <v>CRUK0039_SU_T1-R1b</v>
      </c>
      <c r="C322" s="4" t="s">
        <v>454</v>
      </c>
      <c r="D322" s="4" t="s">
        <v>425</v>
      </c>
      <c r="E322" s="4" t="s">
        <v>572</v>
      </c>
      <c r="F322" s="4" t="s">
        <v>789</v>
      </c>
      <c r="G322" s="4" t="s">
        <v>289</v>
      </c>
      <c r="H322" s="4" t="n">
        <f aca="false">TRUE()</f>
        <v>1</v>
      </c>
      <c r="I322" s="21" t="n">
        <v>3.155759444</v>
      </c>
      <c r="J322" s="21" t="n">
        <v>0.26</v>
      </c>
      <c r="K322" s="21"/>
      <c r="L322" s="21"/>
      <c r="M322" s="22"/>
      <c r="N322" s="21"/>
    </row>
    <row r="323" customFormat="false" ht="16" hidden="true" customHeight="false" outlineLevel="0" collapsed="false">
      <c r="A323" s="4" t="s">
        <v>169</v>
      </c>
      <c r="B323" s="4" t="str">
        <f aca="false">A323&amp;MID(C323,5,1)</f>
        <v>CRUK0039_SU_T1-R1c</v>
      </c>
      <c r="C323" s="4" t="s">
        <v>457</v>
      </c>
      <c r="D323" s="4" t="s">
        <v>428</v>
      </c>
      <c r="E323" s="4" t="s">
        <v>790</v>
      </c>
      <c r="F323" s="4" t="s">
        <v>374</v>
      </c>
      <c r="G323" s="4" t="s">
        <v>289</v>
      </c>
      <c r="H323" s="4" t="n">
        <f aca="false">TRUE()</f>
        <v>1</v>
      </c>
      <c r="I323" s="21" t="n">
        <v>3.155759444</v>
      </c>
      <c r="J323" s="21" t="n">
        <v>0.26</v>
      </c>
      <c r="K323" s="21"/>
      <c r="L323" s="21"/>
      <c r="M323" s="22"/>
      <c r="N323" s="21"/>
    </row>
    <row r="324" customFormat="false" ht="16" hidden="true" customHeight="false" outlineLevel="0" collapsed="false">
      <c r="A324" s="4" t="s">
        <v>791</v>
      </c>
      <c r="B324" s="4" t="str">
        <f aca="false">A324&amp;MID(C324,5,1)</f>
        <v>CRUK0039_SU_T1-R2a</v>
      </c>
      <c r="C324" s="4" t="s">
        <v>285</v>
      </c>
      <c r="D324" s="4" t="s">
        <v>422</v>
      </c>
      <c r="E324" s="4" t="s">
        <v>417</v>
      </c>
      <c r="F324" s="4" t="s">
        <v>348</v>
      </c>
      <c r="G324" s="4" t="s">
        <v>289</v>
      </c>
      <c r="H324" s="4" t="n">
        <f aca="false">TRUE()</f>
        <v>1</v>
      </c>
      <c r="I324" s="21" t="n">
        <v>3.114937997</v>
      </c>
      <c r="J324" s="21" t="n">
        <v>0.28</v>
      </c>
      <c r="K324" s="21"/>
      <c r="L324" s="21"/>
      <c r="M324" s="22"/>
      <c r="N324" s="21"/>
    </row>
    <row r="325" customFormat="false" ht="16" hidden="true" customHeight="false" outlineLevel="0" collapsed="false">
      <c r="A325" s="4" t="s">
        <v>791</v>
      </c>
      <c r="B325" s="4" t="str">
        <f aca="false">A325&amp;MID(C325,5,1)</f>
        <v>CRUK0039_SU_T1-R2b</v>
      </c>
      <c r="C325" s="4" t="s">
        <v>454</v>
      </c>
      <c r="D325" s="4" t="s">
        <v>425</v>
      </c>
      <c r="E325" s="4" t="s">
        <v>528</v>
      </c>
      <c r="F325" s="4" t="s">
        <v>731</v>
      </c>
      <c r="G325" s="4" t="s">
        <v>289</v>
      </c>
      <c r="H325" s="4" t="n">
        <f aca="false">TRUE()</f>
        <v>1</v>
      </c>
      <c r="I325" s="21" t="n">
        <v>3.114937997</v>
      </c>
      <c r="J325" s="21" t="n">
        <v>0.28</v>
      </c>
      <c r="K325" s="21"/>
      <c r="L325" s="21"/>
      <c r="M325" s="22"/>
      <c r="N325" s="21"/>
    </row>
    <row r="326" customFormat="false" ht="16" hidden="true" customHeight="false" outlineLevel="0" collapsed="false">
      <c r="A326" s="4" t="s">
        <v>791</v>
      </c>
      <c r="B326" s="4" t="str">
        <f aca="false">A326&amp;MID(C326,5,1)</f>
        <v>CRUK0039_SU_T1-R2c</v>
      </c>
      <c r="C326" s="4" t="s">
        <v>457</v>
      </c>
      <c r="D326" s="4" t="s">
        <v>428</v>
      </c>
      <c r="E326" s="4" t="s">
        <v>792</v>
      </c>
      <c r="F326" s="4" t="s">
        <v>680</v>
      </c>
      <c r="G326" s="4" t="s">
        <v>289</v>
      </c>
      <c r="H326" s="4" t="n">
        <f aca="false">TRUE()</f>
        <v>1</v>
      </c>
      <c r="I326" s="21" t="n">
        <v>3.114937997</v>
      </c>
      <c r="J326" s="21" t="n">
        <v>0.28</v>
      </c>
      <c r="K326" s="21"/>
      <c r="L326" s="21"/>
      <c r="M326" s="22"/>
      <c r="N326" s="21"/>
    </row>
    <row r="327" customFormat="false" ht="16" hidden="true" customHeight="false" outlineLevel="0" collapsed="false">
      <c r="A327" s="4" t="s">
        <v>793</v>
      </c>
      <c r="B327" s="4" t="str">
        <f aca="false">A327&amp;MID(C327,5,1)</f>
        <v>CRUK0039_SU_T1-R3a</v>
      </c>
      <c r="C327" s="4" t="s">
        <v>285</v>
      </c>
      <c r="D327" s="4" t="s">
        <v>422</v>
      </c>
      <c r="E327" s="4" t="s">
        <v>794</v>
      </c>
      <c r="F327" s="4" t="s">
        <v>795</v>
      </c>
      <c r="G327" s="4" t="s">
        <v>289</v>
      </c>
      <c r="H327" s="4" t="n">
        <f aca="false">TRUE()</f>
        <v>1</v>
      </c>
      <c r="I327" s="21" t="n">
        <v>3.05472726</v>
      </c>
      <c r="J327" s="21" t="n">
        <v>0.28</v>
      </c>
      <c r="K327" s="21"/>
      <c r="L327" s="21"/>
      <c r="M327" s="22"/>
      <c r="N327" s="21"/>
    </row>
    <row r="328" customFormat="false" ht="16" hidden="true" customHeight="false" outlineLevel="0" collapsed="false">
      <c r="A328" s="4" t="s">
        <v>793</v>
      </c>
      <c r="B328" s="4" t="str">
        <f aca="false">A328&amp;MID(C328,5,1)</f>
        <v>CRUK0039_SU_T1-R3b</v>
      </c>
      <c r="C328" s="4" t="s">
        <v>454</v>
      </c>
      <c r="D328" s="4" t="s">
        <v>425</v>
      </c>
      <c r="E328" s="4" t="s">
        <v>796</v>
      </c>
      <c r="F328" s="4" t="s">
        <v>680</v>
      </c>
      <c r="G328" s="4" t="s">
        <v>289</v>
      </c>
      <c r="H328" s="4" t="n">
        <f aca="false">TRUE()</f>
        <v>1</v>
      </c>
      <c r="I328" s="21" t="n">
        <v>3.05472726</v>
      </c>
      <c r="J328" s="21" t="n">
        <v>0.28</v>
      </c>
      <c r="K328" s="21"/>
      <c r="L328" s="21"/>
      <c r="M328" s="22"/>
      <c r="N328" s="21"/>
    </row>
    <row r="329" customFormat="false" ht="16" hidden="true" customHeight="false" outlineLevel="0" collapsed="false">
      <c r="A329" s="4" t="s">
        <v>793</v>
      </c>
      <c r="B329" s="4" t="str">
        <f aca="false">A329&amp;MID(C329,5,1)</f>
        <v>CRUK0039_SU_T1-R3c</v>
      </c>
      <c r="C329" s="4" t="s">
        <v>457</v>
      </c>
      <c r="D329" s="4" t="s">
        <v>428</v>
      </c>
      <c r="E329" s="4" t="s">
        <v>797</v>
      </c>
      <c r="F329" s="4" t="s">
        <v>366</v>
      </c>
      <c r="G329" s="4" t="s">
        <v>289</v>
      </c>
      <c r="H329" s="4" t="n">
        <f aca="false">TRUE()</f>
        <v>1</v>
      </c>
      <c r="I329" s="21" t="n">
        <v>3.05472726</v>
      </c>
      <c r="J329" s="21" t="n">
        <v>0.28</v>
      </c>
      <c r="K329" s="21"/>
      <c r="L329" s="21"/>
      <c r="M329" s="22"/>
      <c r="N329" s="21"/>
    </row>
    <row r="330" customFormat="false" ht="16" hidden="true" customHeight="false" outlineLevel="0" collapsed="false">
      <c r="A330" s="4" t="s">
        <v>177</v>
      </c>
      <c r="B330" s="4" t="str">
        <f aca="false">A330&amp;MID(C330,5,1)</f>
        <v>CRUK0042_SU_T1-R1a</v>
      </c>
      <c r="C330" s="4" t="s">
        <v>285</v>
      </c>
      <c r="D330" s="4" t="s">
        <v>297</v>
      </c>
      <c r="E330" s="4" t="s">
        <v>412</v>
      </c>
      <c r="F330" s="4" t="s">
        <v>546</v>
      </c>
      <c r="G330" s="4" t="s">
        <v>305</v>
      </c>
      <c r="H330" s="4" t="n">
        <f aca="false">FALSE()</f>
        <v>0</v>
      </c>
      <c r="I330" s="21" t="n">
        <v>2.043353528</v>
      </c>
      <c r="J330" s="21" t="n">
        <v>0.26</v>
      </c>
      <c r="K330" s="21"/>
      <c r="L330" s="21"/>
      <c r="M330" s="21"/>
      <c r="N330" s="21"/>
    </row>
    <row r="331" customFormat="false" ht="16" hidden="true" customHeight="false" outlineLevel="0" collapsed="false">
      <c r="A331" s="4" t="s">
        <v>177</v>
      </c>
      <c r="B331" s="4" t="str">
        <f aca="false">A331&amp;MID(C331,5,1)</f>
        <v>CRUK0042_SU_T1-R1b</v>
      </c>
      <c r="C331" s="4" t="s">
        <v>301</v>
      </c>
      <c r="D331" s="4" t="s">
        <v>550</v>
      </c>
      <c r="E331" s="4" t="s">
        <v>749</v>
      </c>
      <c r="F331" s="4" t="s">
        <v>546</v>
      </c>
      <c r="G331" s="4" t="s">
        <v>543</v>
      </c>
      <c r="H331" s="4" t="n">
        <f aca="false">FALSE()</f>
        <v>0</v>
      </c>
      <c r="I331" s="21" t="n">
        <v>2.043353528</v>
      </c>
      <c r="J331" s="21" t="n">
        <v>0.26</v>
      </c>
      <c r="K331" s="21"/>
      <c r="L331" s="21"/>
      <c r="M331" s="21"/>
      <c r="N331" s="21"/>
    </row>
    <row r="332" customFormat="false" ht="16" hidden="true" customHeight="false" outlineLevel="0" collapsed="false">
      <c r="A332" s="4" t="s">
        <v>177</v>
      </c>
      <c r="B332" s="4" t="str">
        <f aca="false">A332&amp;MID(C332,5,1)</f>
        <v>CRUK0042_SU_T1-R1c</v>
      </c>
      <c r="C332" s="4" t="s">
        <v>553</v>
      </c>
      <c r="D332" s="4" t="s">
        <v>307</v>
      </c>
      <c r="E332" s="4" t="s">
        <v>497</v>
      </c>
      <c r="F332" s="4" t="s">
        <v>542</v>
      </c>
      <c r="G332" s="4" t="s">
        <v>535</v>
      </c>
      <c r="H332" s="4" t="n">
        <f aca="false">FALSE()</f>
        <v>0</v>
      </c>
      <c r="I332" s="21" t="n">
        <v>2.043353528</v>
      </c>
      <c r="J332" s="21" t="n">
        <v>0.26</v>
      </c>
      <c r="K332" s="21"/>
      <c r="L332" s="21"/>
      <c r="M332" s="21"/>
      <c r="N332" s="21"/>
    </row>
    <row r="333" customFormat="false" ht="16" hidden="true" customHeight="false" outlineLevel="0" collapsed="false">
      <c r="A333" s="4" t="s">
        <v>178</v>
      </c>
      <c r="B333" s="4" t="str">
        <f aca="false">A333&amp;MID(C333,5,1)</f>
        <v>CRUK0043_SU_T1-R1a</v>
      </c>
      <c r="C333" s="4" t="s">
        <v>285</v>
      </c>
      <c r="D333" s="4" t="s">
        <v>437</v>
      </c>
      <c r="E333" s="4" t="s">
        <v>407</v>
      </c>
      <c r="F333" s="4" t="s">
        <v>717</v>
      </c>
      <c r="G333" s="4" t="s">
        <v>556</v>
      </c>
      <c r="H333" s="4" t="n">
        <f aca="false">FALSE()</f>
        <v>0</v>
      </c>
      <c r="I333" s="21" t="n">
        <v>3.701134642</v>
      </c>
      <c r="J333" s="21" t="n">
        <v>0.26</v>
      </c>
      <c r="K333" s="21"/>
      <c r="L333" s="21"/>
      <c r="M333" s="21"/>
      <c r="N333" s="21"/>
    </row>
    <row r="334" customFormat="false" ht="16" hidden="true" customHeight="false" outlineLevel="0" collapsed="false">
      <c r="A334" s="4" t="s">
        <v>178</v>
      </c>
      <c r="B334" s="4" t="str">
        <f aca="false">A334&amp;MID(C334,5,1)</f>
        <v>CRUK0043_SU_T1-R1b</v>
      </c>
      <c r="C334" s="4" t="s">
        <v>739</v>
      </c>
      <c r="D334" s="4" t="s">
        <v>425</v>
      </c>
      <c r="E334" s="4" t="s">
        <v>566</v>
      </c>
      <c r="F334" s="4" t="s">
        <v>798</v>
      </c>
      <c r="G334" s="4" t="s">
        <v>384</v>
      </c>
      <c r="H334" s="4" t="n">
        <f aca="false">FALSE()</f>
        <v>0</v>
      </c>
      <c r="I334" s="21" t="n">
        <v>3.701134642</v>
      </c>
      <c r="J334" s="21" t="n">
        <v>0.26</v>
      </c>
      <c r="K334" s="21"/>
      <c r="L334" s="21"/>
      <c r="M334" s="21"/>
      <c r="N334" s="21"/>
    </row>
    <row r="335" customFormat="false" ht="16" hidden="true" customHeight="false" outlineLevel="0" collapsed="false">
      <c r="A335" s="4" t="s">
        <v>178</v>
      </c>
      <c r="B335" s="4" t="str">
        <f aca="false">A335&amp;MID(C335,5,1)</f>
        <v>CRUK0043_SU_T1-R1c</v>
      </c>
      <c r="C335" s="4" t="s">
        <v>428</v>
      </c>
      <c r="D335" s="4" t="s">
        <v>376</v>
      </c>
      <c r="E335" s="4" t="s">
        <v>377</v>
      </c>
      <c r="F335" s="4" t="s">
        <v>512</v>
      </c>
      <c r="G335" s="4" t="s">
        <v>634</v>
      </c>
      <c r="H335" s="4" t="n">
        <f aca="false">FALSE()</f>
        <v>0</v>
      </c>
      <c r="I335" s="21" t="n">
        <v>3.701134642</v>
      </c>
      <c r="J335" s="21" t="n">
        <v>0.26</v>
      </c>
      <c r="K335" s="21"/>
      <c r="L335" s="21"/>
      <c r="M335" s="21"/>
      <c r="N335" s="21"/>
    </row>
    <row r="336" customFormat="false" ht="16" hidden="true" customHeight="false" outlineLevel="0" collapsed="false">
      <c r="A336" s="4" t="s">
        <v>799</v>
      </c>
      <c r="B336" s="4" t="str">
        <f aca="false">A336&amp;MID(C336,5,1)</f>
        <v>CRUK0043_SU_T1-R2a</v>
      </c>
      <c r="C336" s="4" t="s">
        <v>285</v>
      </c>
      <c r="D336" s="4" t="s">
        <v>437</v>
      </c>
      <c r="E336" s="4" t="s">
        <v>800</v>
      </c>
      <c r="F336" s="4" t="s">
        <v>484</v>
      </c>
      <c r="G336" s="4" t="s">
        <v>345</v>
      </c>
      <c r="H336" s="4" t="n">
        <f aca="false">FALSE()</f>
        <v>0</v>
      </c>
      <c r="I336" s="21" t="n">
        <v>4.066122837</v>
      </c>
      <c r="J336" s="21" t="n">
        <v>0.24</v>
      </c>
      <c r="K336" s="21"/>
      <c r="L336" s="21"/>
      <c r="M336" s="21"/>
      <c r="N336" s="21"/>
    </row>
    <row r="337" customFormat="false" ht="16" hidden="true" customHeight="false" outlineLevel="0" collapsed="false">
      <c r="A337" s="4" t="s">
        <v>799</v>
      </c>
      <c r="B337" s="4" t="str">
        <f aca="false">A337&amp;MID(C337,5,1)</f>
        <v>CRUK0043_SU_T1-R2b</v>
      </c>
      <c r="C337" s="4" t="s">
        <v>739</v>
      </c>
      <c r="D337" s="4" t="s">
        <v>425</v>
      </c>
      <c r="E337" s="4" t="s">
        <v>580</v>
      </c>
      <c r="F337" s="4" t="s">
        <v>340</v>
      </c>
      <c r="G337" s="4" t="s">
        <v>585</v>
      </c>
      <c r="H337" s="4" t="n">
        <f aca="false">FALSE()</f>
        <v>0</v>
      </c>
      <c r="I337" s="21" t="n">
        <v>4.066122837</v>
      </c>
      <c r="J337" s="21" t="n">
        <v>0.24</v>
      </c>
      <c r="K337" s="21"/>
      <c r="L337" s="21"/>
      <c r="M337" s="21"/>
      <c r="N337" s="21"/>
    </row>
    <row r="338" customFormat="false" ht="16" hidden="true" customHeight="false" outlineLevel="0" collapsed="false">
      <c r="A338" s="4" t="s">
        <v>799</v>
      </c>
      <c r="B338" s="4" t="str">
        <f aca="false">A338&amp;MID(C338,5,1)</f>
        <v>CRUK0043_SU_T1-R2c</v>
      </c>
      <c r="C338" s="4" t="s">
        <v>428</v>
      </c>
      <c r="D338" s="4" t="s">
        <v>376</v>
      </c>
      <c r="E338" s="4" t="s">
        <v>801</v>
      </c>
      <c r="F338" s="4" t="s">
        <v>370</v>
      </c>
      <c r="G338" s="4" t="s">
        <v>710</v>
      </c>
      <c r="H338" s="4" t="n">
        <f aca="false">FALSE()</f>
        <v>0</v>
      </c>
      <c r="I338" s="21" t="n">
        <v>4.066122837</v>
      </c>
      <c r="J338" s="21" t="n">
        <v>0.24</v>
      </c>
      <c r="K338" s="21"/>
      <c r="L338" s="21"/>
      <c r="M338" s="21"/>
      <c r="N338" s="21"/>
    </row>
    <row r="339" customFormat="false" ht="16" hidden="true" customHeight="false" outlineLevel="0" collapsed="false">
      <c r="A339" s="4" t="s">
        <v>179</v>
      </c>
      <c r="B339" s="4" t="str">
        <f aca="false">A339&amp;MID(C339,5,1)</f>
        <v>CRUK0044_SU_T1-R1a</v>
      </c>
      <c r="C339" s="4" t="s">
        <v>297</v>
      </c>
      <c r="D339" s="4" t="s">
        <v>607</v>
      </c>
      <c r="E339" s="4" t="s">
        <v>305</v>
      </c>
      <c r="F339" s="4" t="s">
        <v>549</v>
      </c>
      <c r="G339" s="4" t="s">
        <v>356</v>
      </c>
      <c r="H339" s="4" t="n">
        <f aca="false">FALSE()</f>
        <v>0</v>
      </c>
      <c r="I339" s="21" t="n">
        <v>2.006346806</v>
      </c>
      <c r="J339" s="21" t="n">
        <v>0.14</v>
      </c>
      <c r="K339" s="21"/>
      <c r="L339" s="21"/>
      <c r="M339" s="21"/>
      <c r="N339" s="21"/>
    </row>
    <row r="340" customFormat="false" ht="16" hidden="true" customHeight="false" outlineLevel="0" collapsed="false">
      <c r="A340" s="4" t="s">
        <v>179</v>
      </c>
      <c r="B340" s="4" t="str">
        <f aca="false">A340&amp;MID(C340,5,1)</f>
        <v>CRUK0044_SU_T1-R1b</v>
      </c>
      <c r="C340" s="4" t="s">
        <v>324</v>
      </c>
      <c r="D340" s="4" t="s">
        <v>802</v>
      </c>
      <c r="E340" s="4" t="s">
        <v>639</v>
      </c>
      <c r="F340" s="4" t="s">
        <v>702</v>
      </c>
      <c r="G340" s="4" t="s">
        <v>420</v>
      </c>
      <c r="H340" s="4" t="n">
        <f aca="false">FALSE()</f>
        <v>0</v>
      </c>
      <c r="I340" s="21" t="n">
        <v>2.006346806</v>
      </c>
      <c r="J340" s="21" t="n">
        <v>0.14</v>
      </c>
      <c r="K340" s="21"/>
      <c r="L340" s="21"/>
      <c r="M340" s="21"/>
      <c r="N340" s="21"/>
    </row>
    <row r="341" customFormat="false" ht="16" hidden="true" customHeight="false" outlineLevel="0" collapsed="false">
      <c r="A341" s="4" t="s">
        <v>179</v>
      </c>
      <c r="B341" s="4" t="str">
        <f aca="false">A341&amp;MID(C341,5,1)</f>
        <v>CRUK0044_SU_T1-R1c</v>
      </c>
      <c r="C341" s="4" t="s">
        <v>329</v>
      </c>
      <c r="D341" s="4" t="s">
        <v>458</v>
      </c>
      <c r="E341" s="4" t="s">
        <v>713</v>
      </c>
      <c r="F341" s="4" t="s">
        <v>803</v>
      </c>
      <c r="G341" s="4" t="s">
        <v>627</v>
      </c>
      <c r="H341" s="4" t="n">
        <f aca="false">FALSE()</f>
        <v>0</v>
      </c>
      <c r="I341" s="21" t="n">
        <v>2.006346806</v>
      </c>
      <c r="J341" s="21" t="n">
        <v>0.14</v>
      </c>
      <c r="K341" s="21"/>
      <c r="L341" s="21"/>
      <c r="M341" s="21"/>
      <c r="N341" s="21"/>
    </row>
    <row r="342" customFormat="false" ht="16" hidden="true" customHeight="false" outlineLevel="0" collapsed="false">
      <c r="A342" s="4" t="s">
        <v>804</v>
      </c>
      <c r="B342" s="4" t="str">
        <f aca="false">A342&amp;MID(C342,5,1)</f>
        <v>CRUK0044_SU_T1-R2a</v>
      </c>
      <c r="C342" s="4" t="s">
        <v>297</v>
      </c>
      <c r="D342" s="4" t="s">
        <v>607</v>
      </c>
      <c r="E342" s="4" t="s">
        <v>497</v>
      </c>
      <c r="F342" s="4" t="s">
        <v>648</v>
      </c>
      <c r="G342" s="4" t="s">
        <v>637</v>
      </c>
      <c r="H342" s="4" t="n">
        <f aca="false">FALSE()</f>
        <v>0</v>
      </c>
      <c r="I342" s="21" t="n">
        <v>2.188276868</v>
      </c>
      <c r="J342" s="21" t="n">
        <v>0.14</v>
      </c>
      <c r="K342" s="21"/>
      <c r="L342" s="21"/>
      <c r="M342" s="21"/>
      <c r="N342" s="21"/>
    </row>
    <row r="343" customFormat="false" ht="16" hidden="true" customHeight="false" outlineLevel="0" collapsed="false">
      <c r="A343" s="4" t="s">
        <v>804</v>
      </c>
      <c r="B343" s="4" t="str">
        <f aca="false">A343&amp;MID(C343,5,1)</f>
        <v>CRUK0044_SU_T1-R2b</v>
      </c>
      <c r="C343" s="4" t="s">
        <v>324</v>
      </c>
      <c r="D343" s="4" t="s">
        <v>802</v>
      </c>
      <c r="E343" s="4" t="s">
        <v>629</v>
      </c>
      <c r="F343" s="4" t="s">
        <v>710</v>
      </c>
      <c r="G343" s="4" t="s">
        <v>389</v>
      </c>
      <c r="H343" s="4" t="n">
        <f aca="false">FALSE()</f>
        <v>0</v>
      </c>
      <c r="I343" s="21" t="n">
        <v>2.188276868</v>
      </c>
      <c r="J343" s="21" t="n">
        <v>0.14</v>
      </c>
      <c r="K343" s="21"/>
      <c r="L343" s="21"/>
      <c r="M343" s="21"/>
      <c r="N343" s="21"/>
    </row>
    <row r="344" customFormat="false" ht="16" hidden="true" customHeight="false" outlineLevel="0" collapsed="false">
      <c r="A344" s="4" t="s">
        <v>804</v>
      </c>
      <c r="B344" s="4" t="str">
        <f aca="false">A344&amp;MID(C344,5,1)</f>
        <v>CRUK0044_SU_T1-R2c</v>
      </c>
      <c r="C344" s="4" t="s">
        <v>329</v>
      </c>
      <c r="D344" s="4" t="s">
        <v>458</v>
      </c>
      <c r="E344" s="4" t="s">
        <v>384</v>
      </c>
      <c r="F344" s="4" t="s">
        <v>805</v>
      </c>
      <c r="G344" s="4" t="s">
        <v>806</v>
      </c>
      <c r="H344" s="4" t="n">
        <f aca="false">FALSE()</f>
        <v>0</v>
      </c>
      <c r="I344" s="21" t="n">
        <v>2.188276868</v>
      </c>
      <c r="J344" s="21" t="n">
        <v>0.14</v>
      </c>
      <c r="K344" s="21"/>
      <c r="L344" s="21"/>
      <c r="M344" s="21"/>
      <c r="N344" s="21"/>
    </row>
    <row r="345" customFormat="false" ht="16" hidden="true" customHeight="false" outlineLevel="0" collapsed="false">
      <c r="A345" s="4" t="s">
        <v>181</v>
      </c>
      <c r="B345" s="4" t="str">
        <f aca="false">A345&amp;MID(C345,5,1)</f>
        <v>CRUK0045_SU_T1-R1a</v>
      </c>
      <c r="C345" s="4" t="s">
        <v>451</v>
      </c>
      <c r="D345" s="4" t="s">
        <v>807</v>
      </c>
      <c r="E345" s="4" t="s">
        <v>326</v>
      </c>
      <c r="F345" s="4" t="s">
        <v>509</v>
      </c>
      <c r="G345" s="4" t="s">
        <v>356</v>
      </c>
      <c r="H345" s="4" t="n">
        <f aca="false">FALSE()</f>
        <v>0</v>
      </c>
      <c r="I345" s="21" t="n">
        <v>3.670197348</v>
      </c>
      <c r="J345" s="21" t="n">
        <v>0.2</v>
      </c>
      <c r="K345" s="21"/>
      <c r="L345" s="21"/>
      <c r="M345" s="21"/>
      <c r="N345" s="21"/>
    </row>
    <row r="346" customFormat="false" ht="16" hidden="true" customHeight="false" outlineLevel="0" collapsed="false">
      <c r="A346" s="4" t="s">
        <v>181</v>
      </c>
      <c r="B346" s="4" t="str">
        <f aca="false">A346&amp;MID(C346,5,1)</f>
        <v>CRUK0045_SU_T1-R1b</v>
      </c>
      <c r="C346" s="4" t="s">
        <v>454</v>
      </c>
      <c r="D346" s="4" t="s">
        <v>625</v>
      </c>
      <c r="E346" s="4" t="s">
        <v>575</v>
      </c>
      <c r="F346" s="4" t="s">
        <v>400</v>
      </c>
      <c r="G346" s="4" t="s">
        <v>289</v>
      </c>
      <c r="H346" s="4" t="n">
        <f aca="false">FALSE()</f>
        <v>0</v>
      </c>
      <c r="I346" s="21" t="n">
        <v>3.670197348</v>
      </c>
      <c r="J346" s="21" t="n">
        <v>0.2</v>
      </c>
      <c r="K346" s="21"/>
      <c r="L346" s="21"/>
      <c r="M346" s="21"/>
      <c r="N346" s="21"/>
    </row>
    <row r="347" customFormat="false" ht="16" hidden="true" customHeight="false" outlineLevel="0" collapsed="false">
      <c r="A347" s="4" t="s">
        <v>181</v>
      </c>
      <c r="B347" s="4" t="str">
        <f aca="false">A347&amp;MID(C347,5,1)</f>
        <v>CRUK0045_SU_T1-R1c</v>
      </c>
      <c r="C347" s="4" t="s">
        <v>457</v>
      </c>
      <c r="D347" s="4" t="s">
        <v>428</v>
      </c>
      <c r="E347" s="4" t="s">
        <v>370</v>
      </c>
      <c r="F347" s="4" t="s">
        <v>796</v>
      </c>
      <c r="G347" s="4" t="s">
        <v>356</v>
      </c>
      <c r="H347" s="4" t="n">
        <f aca="false">FALSE()</f>
        <v>0</v>
      </c>
      <c r="I347" s="21" t="n">
        <v>3.670197348</v>
      </c>
      <c r="J347" s="21" t="n">
        <v>0.2</v>
      </c>
      <c r="K347" s="21"/>
      <c r="L347" s="21"/>
      <c r="M347" s="21"/>
      <c r="N347" s="21"/>
    </row>
    <row r="348" customFormat="false" ht="16" hidden="true" customHeight="false" outlineLevel="0" collapsed="false">
      <c r="A348" s="4" t="s">
        <v>808</v>
      </c>
      <c r="B348" s="4" t="str">
        <f aca="false">A348&amp;MID(C348,5,1)</f>
        <v>CRUK0045_SU_T1-R3a</v>
      </c>
      <c r="C348" s="4" t="s">
        <v>451</v>
      </c>
      <c r="D348" s="4" t="s">
        <v>807</v>
      </c>
      <c r="E348" s="4" t="s">
        <v>419</v>
      </c>
      <c r="F348" s="4" t="s">
        <v>694</v>
      </c>
      <c r="G348" s="4" t="s">
        <v>547</v>
      </c>
      <c r="H348" s="4" t="n">
        <f aca="false">FALSE()</f>
        <v>0</v>
      </c>
      <c r="I348" s="21" t="n">
        <v>3.412821384</v>
      </c>
      <c r="J348" s="21" t="n">
        <v>0.12</v>
      </c>
      <c r="K348" s="21"/>
      <c r="L348" s="21"/>
      <c r="M348" s="21"/>
      <c r="N348" s="21"/>
    </row>
    <row r="349" customFormat="false" ht="16" hidden="true" customHeight="false" outlineLevel="0" collapsed="false">
      <c r="A349" s="4" t="s">
        <v>808</v>
      </c>
      <c r="B349" s="4" t="str">
        <f aca="false">A349&amp;MID(C349,5,1)</f>
        <v>CRUK0045_SU_T1-R3b</v>
      </c>
      <c r="C349" s="4" t="s">
        <v>454</v>
      </c>
      <c r="D349" s="4" t="s">
        <v>625</v>
      </c>
      <c r="E349" s="4" t="s">
        <v>322</v>
      </c>
      <c r="F349" s="4" t="s">
        <v>300</v>
      </c>
      <c r="G349" s="4" t="s">
        <v>309</v>
      </c>
      <c r="H349" s="4" t="n">
        <f aca="false">FALSE()</f>
        <v>0</v>
      </c>
      <c r="I349" s="21" t="n">
        <v>3.412821384</v>
      </c>
      <c r="J349" s="21" t="n">
        <v>0.12</v>
      </c>
      <c r="K349" s="21"/>
      <c r="L349" s="21"/>
      <c r="M349" s="21"/>
      <c r="N349" s="21"/>
    </row>
    <row r="350" customFormat="false" ht="16" hidden="true" customHeight="false" outlineLevel="0" collapsed="false">
      <c r="A350" s="4" t="s">
        <v>808</v>
      </c>
      <c r="B350" s="4" t="str">
        <f aca="false">A350&amp;MID(C350,5,1)</f>
        <v>CRUK0045_SU_T1-R3c</v>
      </c>
      <c r="C350" s="4" t="s">
        <v>457</v>
      </c>
      <c r="D350" s="4" t="s">
        <v>428</v>
      </c>
      <c r="E350" s="4" t="s">
        <v>332</v>
      </c>
      <c r="F350" s="4" t="s">
        <v>426</v>
      </c>
      <c r="G350" s="4" t="s">
        <v>525</v>
      </c>
      <c r="H350" s="4" t="n">
        <f aca="false">FALSE()</f>
        <v>0</v>
      </c>
      <c r="I350" s="21" t="n">
        <v>3.412821384</v>
      </c>
      <c r="J350" s="21" t="n">
        <v>0.12</v>
      </c>
      <c r="K350" s="21"/>
      <c r="L350" s="21"/>
      <c r="M350" s="21"/>
      <c r="N350" s="21"/>
    </row>
    <row r="351" customFormat="false" ht="16" hidden="true" customHeight="false" outlineLevel="0" collapsed="false">
      <c r="A351" s="4" t="s">
        <v>184</v>
      </c>
      <c r="B351" s="4" t="str">
        <f aca="false">A351&amp;MID(C351,5,1)</f>
        <v>CRUK0047_SU_T1-R1a</v>
      </c>
      <c r="C351" s="4" t="s">
        <v>285</v>
      </c>
      <c r="D351" s="4" t="s">
        <v>422</v>
      </c>
      <c r="E351" s="4" t="s">
        <v>605</v>
      </c>
      <c r="F351" s="4" t="s">
        <v>605</v>
      </c>
      <c r="G351" s="4" t="s">
        <v>585</v>
      </c>
      <c r="H351" s="4" t="n">
        <f aca="false">FALSE()</f>
        <v>0</v>
      </c>
      <c r="I351" s="21" t="n">
        <v>2.180016059</v>
      </c>
      <c r="J351" s="21" t="n">
        <v>0.3</v>
      </c>
      <c r="K351" s="21"/>
      <c r="L351" s="21"/>
      <c r="M351" s="21"/>
      <c r="N351" s="21"/>
    </row>
    <row r="352" customFormat="false" ht="16" hidden="true" customHeight="false" outlineLevel="0" collapsed="false">
      <c r="A352" s="4" t="s">
        <v>184</v>
      </c>
      <c r="B352" s="4" t="str">
        <f aca="false">A352&amp;MID(C352,5,1)</f>
        <v>CRUK0047_SU_T1-R1b</v>
      </c>
      <c r="C352" s="4" t="s">
        <v>550</v>
      </c>
      <c r="D352" s="4" t="s">
        <v>425</v>
      </c>
      <c r="E352" s="4" t="s">
        <v>542</v>
      </c>
      <c r="F352" s="4" t="s">
        <v>609</v>
      </c>
      <c r="G352" s="4" t="s">
        <v>491</v>
      </c>
      <c r="H352" s="4" t="n">
        <f aca="false">FALSE()</f>
        <v>0</v>
      </c>
      <c r="I352" s="21" t="n">
        <v>2.180016059</v>
      </c>
      <c r="J352" s="21" t="n">
        <v>0.3</v>
      </c>
      <c r="K352" s="21"/>
      <c r="L352" s="21"/>
      <c r="M352" s="21"/>
      <c r="N352" s="21"/>
    </row>
    <row r="353" customFormat="false" ht="16" hidden="true" customHeight="false" outlineLevel="0" collapsed="false">
      <c r="A353" s="4" t="s">
        <v>184</v>
      </c>
      <c r="B353" s="4" t="str">
        <f aca="false">A353&amp;MID(C353,5,1)</f>
        <v>CRUK0047_SU_T1-R1c</v>
      </c>
      <c r="C353" s="4" t="s">
        <v>553</v>
      </c>
      <c r="D353" s="4" t="s">
        <v>809</v>
      </c>
      <c r="E353" s="4" t="s">
        <v>521</v>
      </c>
      <c r="F353" s="4" t="s">
        <v>636</v>
      </c>
      <c r="G353" s="4" t="s">
        <v>384</v>
      </c>
      <c r="H353" s="4" t="n">
        <f aca="false">FALSE()</f>
        <v>0</v>
      </c>
      <c r="I353" s="21" t="n">
        <v>2.180016059</v>
      </c>
      <c r="J353" s="21" t="n">
        <v>0.3</v>
      </c>
      <c r="K353" s="21"/>
      <c r="L353" s="21"/>
      <c r="M353" s="21"/>
      <c r="N353" s="21"/>
    </row>
    <row r="354" customFormat="false" ht="16" hidden="true" customHeight="false" outlineLevel="0" collapsed="false">
      <c r="A354" s="4" t="s">
        <v>810</v>
      </c>
      <c r="B354" s="4" t="str">
        <f aca="false">A354&amp;MID(C354,5,1)</f>
        <v>CRUK0047_SU_T1-R2a</v>
      </c>
      <c r="C354" s="4" t="s">
        <v>285</v>
      </c>
      <c r="D354" s="4" t="s">
        <v>422</v>
      </c>
      <c r="E354" s="4" t="s">
        <v>460</v>
      </c>
      <c r="F354" s="4" t="s">
        <v>320</v>
      </c>
      <c r="G354" s="4" t="s">
        <v>413</v>
      </c>
      <c r="H354" s="4" t="n">
        <f aca="false">FALSE()</f>
        <v>0</v>
      </c>
      <c r="I354" s="21" t="n">
        <v>2.229012401</v>
      </c>
      <c r="J354" s="21" t="n">
        <v>0.31</v>
      </c>
      <c r="K354" s="21"/>
      <c r="L354" s="21"/>
      <c r="M354" s="21"/>
      <c r="N354" s="21"/>
    </row>
    <row r="355" customFormat="false" ht="16" hidden="true" customHeight="false" outlineLevel="0" collapsed="false">
      <c r="A355" s="4" t="s">
        <v>810</v>
      </c>
      <c r="B355" s="4" t="str">
        <f aca="false">A355&amp;MID(C355,5,1)</f>
        <v>CRUK0047_SU_T1-R2b</v>
      </c>
      <c r="C355" s="4" t="s">
        <v>550</v>
      </c>
      <c r="D355" s="4" t="s">
        <v>425</v>
      </c>
      <c r="E355" s="4" t="s">
        <v>402</v>
      </c>
      <c r="F355" s="4" t="s">
        <v>426</v>
      </c>
      <c r="G355" s="4" t="s">
        <v>811</v>
      </c>
      <c r="H355" s="4" t="n">
        <f aca="false">FALSE()</f>
        <v>0</v>
      </c>
      <c r="I355" s="21" t="n">
        <v>2.229012401</v>
      </c>
      <c r="J355" s="21" t="n">
        <v>0.31</v>
      </c>
      <c r="K355" s="21"/>
      <c r="L355" s="21"/>
      <c r="M355" s="21"/>
      <c r="N355" s="21"/>
    </row>
    <row r="356" customFormat="false" ht="16" hidden="true" customHeight="false" outlineLevel="0" collapsed="false">
      <c r="A356" s="4" t="s">
        <v>810</v>
      </c>
      <c r="B356" s="4" t="str">
        <f aca="false">A356&amp;MID(C356,5,1)</f>
        <v>CRUK0047_SU_T1-R2c</v>
      </c>
      <c r="C356" s="4" t="s">
        <v>553</v>
      </c>
      <c r="D356" s="4" t="s">
        <v>809</v>
      </c>
      <c r="E356" s="4" t="s">
        <v>621</v>
      </c>
      <c r="F356" s="4" t="s">
        <v>412</v>
      </c>
      <c r="G356" s="4" t="s">
        <v>339</v>
      </c>
      <c r="H356" s="4" t="n">
        <f aca="false">FALSE()</f>
        <v>0</v>
      </c>
      <c r="I356" s="21" t="n">
        <v>2.229012401</v>
      </c>
      <c r="J356" s="21" t="n">
        <v>0.31</v>
      </c>
      <c r="K356" s="21"/>
      <c r="L356" s="21"/>
      <c r="M356" s="21"/>
      <c r="N356" s="21"/>
    </row>
    <row r="357" customFormat="false" ht="16" hidden="true" customHeight="false" outlineLevel="0" collapsed="false">
      <c r="A357" s="4" t="s">
        <v>185</v>
      </c>
      <c r="B357" s="4" t="str">
        <f aca="false">A357&amp;MID(C357,5,1)</f>
        <v>CRUK0048_SU_T1-R1a</v>
      </c>
      <c r="C357" s="4" t="s">
        <v>297</v>
      </c>
      <c r="D357" s="4" t="s">
        <v>607</v>
      </c>
      <c r="E357" s="4" t="s">
        <v>418</v>
      </c>
      <c r="F357" s="4" t="s">
        <v>384</v>
      </c>
      <c r="G357" s="4" t="s">
        <v>289</v>
      </c>
      <c r="H357" s="4" t="n">
        <f aca="false">TRUE()</f>
        <v>1</v>
      </c>
      <c r="I357" s="21" t="n">
        <v>4.067020559</v>
      </c>
      <c r="J357" s="21" t="n">
        <v>0.21</v>
      </c>
      <c r="K357" s="21"/>
      <c r="L357" s="21"/>
      <c r="M357" s="22"/>
      <c r="N357" s="21"/>
    </row>
    <row r="358" customFormat="false" ht="16" hidden="true" customHeight="false" outlineLevel="0" collapsed="false">
      <c r="A358" s="4" t="s">
        <v>185</v>
      </c>
      <c r="B358" s="4" t="str">
        <f aca="false">A358&amp;MID(C358,5,1)</f>
        <v>CRUK0048_SU_T1-R1b</v>
      </c>
      <c r="C358" s="4" t="s">
        <v>550</v>
      </c>
      <c r="D358" s="4" t="s">
        <v>479</v>
      </c>
      <c r="E358" s="4" t="s">
        <v>629</v>
      </c>
      <c r="F358" s="4" t="s">
        <v>525</v>
      </c>
      <c r="G358" s="4" t="s">
        <v>356</v>
      </c>
      <c r="H358" s="4" t="n">
        <f aca="false">FALSE()</f>
        <v>0</v>
      </c>
      <c r="I358" s="21" t="n">
        <v>4.067020559</v>
      </c>
      <c r="J358" s="21" t="n">
        <v>0.21</v>
      </c>
      <c r="K358" s="21"/>
      <c r="L358" s="21"/>
      <c r="M358" s="21"/>
      <c r="N358" s="21"/>
    </row>
    <row r="359" customFormat="false" ht="16" hidden="true" customHeight="false" outlineLevel="0" collapsed="false">
      <c r="A359" s="4" t="s">
        <v>185</v>
      </c>
      <c r="B359" s="4" t="str">
        <f aca="false">A359&amp;MID(C359,5,1)</f>
        <v>CRUK0048_SU_T1-R1c</v>
      </c>
      <c r="C359" s="4" t="s">
        <v>482</v>
      </c>
      <c r="D359" s="4" t="s">
        <v>553</v>
      </c>
      <c r="E359" s="4" t="s">
        <v>389</v>
      </c>
      <c r="F359" s="4" t="s">
        <v>499</v>
      </c>
      <c r="G359" s="4" t="s">
        <v>289</v>
      </c>
      <c r="H359" s="4" t="n">
        <f aca="false">TRUE()</f>
        <v>1</v>
      </c>
      <c r="I359" s="21" t="n">
        <v>4.067020559</v>
      </c>
      <c r="J359" s="21" t="n">
        <v>0.21</v>
      </c>
      <c r="K359" s="21"/>
      <c r="L359" s="21"/>
      <c r="M359" s="21"/>
      <c r="N359" s="21"/>
    </row>
    <row r="360" customFormat="false" ht="16" hidden="true" customHeight="false" outlineLevel="0" collapsed="false">
      <c r="A360" s="4" t="s">
        <v>812</v>
      </c>
      <c r="B360" s="4" t="str">
        <f aca="false">A360&amp;MID(C360,5,1)</f>
        <v>CRUK0048_SU_T1-R2a</v>
      </c>
      <c r="C360" s="4" t="s">
        <v>297</v>
      </c>
      <c r="D360" s="4" t="s">
        <v>607</v>
      </c>
      <c r="E360" s="4" t="s">
        <v>348</v>
      </c>
      <c r="F360" s="4" t="s">
        <v>694</v>
      </c>
      <c r="G360" s="4" t="s">
        <v>289</v>
      </c>
      <c r="H360" s="4" t="n">
        <f aca="false">FALSE()</f>
        <v>0</v>
      </c>
      <c r="I360" s="21" t="n">
        <v>3.762383269</v>
      </c>
      <c r="J360" s="21" t="n">
        <v>0.48</v>
      </c>
      <c r="K360" s="21"/>
      <c r="L360" s="21"/>
      <c r="M360" s="22"/>
      <c r="N360" s="21"/>
    </row>
    <row r="361" customFormat="false" ht="16" hidden="true" customHeight="false" outlineLevel="0" collapsed="false">
      <c r="A361" s="4" t="s">
        <v>812</v>
      </c>
      <c r="B361" s="4" t="str">
        <f aca="false">A361&amp;MID(C361,5,1)</f>
        <v>CRUK0048_SU_T1-R2b</v>
      </c>
      <c r="C361" s="4" t="s">
        <v>550</v>
      </c>
      <c r="D361" s="4" t="s">
        <v>479</v>
      </c>
      <c r="E361" s="4" t="s">
        <v>536</v>
      </c>
      <c r="F361" s="4" t="s">
        <v>618</v>
      </c>
      <c r="G361" s="4" t="s">
        <v>289</v>
      </c>
      <c r="H361" s="4" t="n">
        <f aca="false">FALSE()</f>
        <v>0</v>
      </c>
      <c r="I361" s="21" t="n">
        <v>3.762383269</v>
      </c>
      <c r="J361" s="21" t="n">
        <v>0.48</v>
      </c>
      <c r="K361" s="21"/>
      <c r="L361" s="21"/>
      <c r="M361" s="21"/>
      <c r="N361" s="21"/>
    </row>
    <row r="362" customFormat="false" ht="16" hidden="true" customHeight="false" outlineLevel="0" collapsed="false">
      <c r="A362" s="4" t="s">
        <v>812</v>
      </c>
      <c r="B362" s="4" t="str">
        <f aca="false">A362&amp;MID(C362,5,1)</f>
        <v>CRUK0048_SU_T1-R2c</v>
      </c>
      <c r="C362" s="4" t="s">
        <v>482</v>
      </c>
      <c r="D362" s="4" t="s">
        <v>553</v>
      </c>
      <c r="E362" s="4" t="s">
        <v>637</v>
      </c>
      <c r="F362" s="4" t="s">
        <v>287</v>
      </c>
      <c r="G362" s="4" t="s">
        <v>289</v>
      </c>
      <c r="H362" s="4" t="n">
        <f aca="false">FALSE()</f>
        <v>0</v>
      </c>
      <c r="I362" s="21" t="n">
        <v>3.762383269</v>
      </c>
      <c r="J362" s="21" t="n">
        <v>0.48</v>
      </c>
      <c r="K362" s="21"/>
      <c r="L362" s="21"/>
      <c r="M362" s="22"/>
      <c r="N362" s="21"/>
    </row>
    <row r="363" customFormat="false" ht="16" hidden="true" customHeight="false" outlineLevel="0" collapsed="false">
      <c r="A363" s="4" t="s">
        <v>813</v>
      </c>
      <c r="B363" s="4" t="str">
        <f aca="false">A363&amp;MID(C363,5,1)</f>
        <v>CRUK0048_SU_T1-R3a</v>
      </c>
      <c r="C363" s="4" t="s">
        <v>297</v>
      </c>
      <c r="D363" s="4" t="s">
        <v>607</v>
      </c>
      <c r="E363" s="4" t="s">
        <v>814</v>
      </c>
      <c r="F363" s="4" t="s">
        <v>542</v>
      </c>
      <c r="G363" s="4" t="s">
        <v>289</v>
      </c>
      <c r="H363" s="4" t="n">
        <f aca="false">FALSE()</f>
        <v>0</v>
      </c>
      <c r="I363" s="21" t="n">
        <v>3.646575294</v>
      </c>
      <c r="J363" s="21" t="n">
        <v>0.47</v>
      </c>
      <c r="K363" s="21"/>
      <c r="L363" s="21"/>
      <c r="M363" s="22"/>
      <c r="N363" s="21"/>
    </row>
    <row r="364" customFormat="false" ht="16" hidden="true" customHeight="false" outlineLevel="0" collapsed="false">
      <c r="A364" s="4" t="s">
        <v>813</v>
      </c>
      <c r="B364" s="4" t="str">
        <f aca="false">A364&amp;MID(C364,5,1)</f>
        <v>CRUK0048_SU_T1-R3b</v>
      </c>
      <c r="C364" s="4" t="s">
        <v>550</v>
      </c>
      <c r="D364" s="4" t="s">
        <v>479</v>
      </c>
      <c r="E364" s="4" t="s">
        <v>394</v>
      </c>
      <c r="F364" s="4" t="s">
        <v>605</v>
      </c>
      <c r="G364" s="4" t="s">
        <v>366</v>
      </c>
      <c r="H364" s="4" t="n">
        <f aca="false">FALSE()</f>
        <v>0</v>
      </c>
      <c r="I364" s="21" t="n">
        <v>3.646575294</v>
      </c>
      <c r="J364" s="21" t="n">
        <v>0.47</v>
      </c>
      <c r="K364" s="21"/>
      <c r="L364" s="21"/>
      <c r="M364" s="21"/>
      <c r="N364" s="21"/>
    </row>
    <row r="365" customFormat="false" ht="16" hidden="true" customHeight="false" outlineLevel="0" collapsed="false">
      <c r="A365" s="4" t="s">
        <v>813</v>
      </c>
      <c r="B365" s="4" t="str">
        <f aca="false">A365&amp;MID(C365,5,1)</f>
        <v>CRUK0048_SU_T1-R3c</v>
      </c>
      <c r="C365" s="4" t="s">
        <v>482</v>
      </c>
      <c r="D365" s="4" t="s">
        <v>553</v>
      </c>
      <c r="E365" s="4" t="s">
        <v>326</v>
      </c>
      <c r="F365" s="4" t="s">
        <v>370</v>
      </c>
      <c r="G365" s="4" t="s">
        <v>289</v>
      </c>
      <c r="H365" s="4" t="n">
        <f aca="false">FALSE()</f>
        <v>0</v>
      </c>
      <c r="I365" s="21" t="n">
        <v>3.646575294</v>
      </c>
      <c r="J365" s="21" t="n">
        <v>0.47</v>
      </c>
      <c r="K365" s="21"/>
      <c r="L365" s="21"/>
      <c r="M365" s="22"/>
      <c r="N365" s="21"/>
    </row>
    <row r="366" customFormat="false" ht="16" hidden="true" customHeight="false" outlineLevel="0" collapsed="false">
      <c r="A366" s="4" t="s">
        <v>187</v>
      </c>
      <c r="B366" s="4" t="str">
        <f aca="false">A366&amp;MID(C366,5,1)</f>
        <v>CRUK0049_SU_T1-R1a</v>
      </c>
      <c r="C366" s="4" t="s">
        <v>285</v>
      </c>
      <c r="D366" s="4" t="s">
        <v>607</v>
      </c>
      <c r="E366" s="4" t="s">
        <v>504</v>
      </c>
      <c r="F366" s="4" t="s">
        <v>637</v>
      </c>
      <c r="G366" s="4" t="s">
        <v>381</v>
      </c>
      <c r="H366" s="4" t="n">
        <f aca="false">FALSE()</f>
        <v>0</v>
      </c>
      <c r="I366" s="21" t="n">
        <v>2.046356456</v>
      </c>
      <c r="J366" s="21" t="n">
        <v>0.4</v>
      </c>
      <c r="K366" s="21"/>
      <c r="L366" s="21"/>
      <c r="M366" s="21"/>
      <c r="N366" s="21"/>
    </row>
    <row r="367" customFormat="false" ht="16" hidden="true" customHeight="false" outlineLevel="0" collapsed="false">
      <c r="A367" s="4" t="s">
        <v>187</v>
      </c>
      <c r="B367" s="4" t="str">
        <f aca="false">A367&amp;MID(C367,5,1)</f>
        <v>CRUK0049_SU_T1-R1b</v>
      </c>
      <c r="C367" s="4" t="s">
        <v>324</v>
      </c>
      <c r="D367" s="4" t="s">
        <v>815</v>
      </c>
      <c r="E367" s="4" t="s">
        <v>531</v>
      </c>
      <c r="F367" s="4" t="s">
        <v>712</v>
      </c>
      <c r="G367" s="4" t="s">
        <v>816</v>
      </c>
      <c r="H367" s="4" t="n">
        <f aca="false">FALSE()</f>
        <v>0</v>
      </c>
      <c r="I367" s="21" t="n">
        <v>2.046356456</v>
      </c>
      <c r="J367" s="21" t="n">
        <v>0.4</v>
      </c>
      <c r="K367" s="21"/>
      <c r="L367" s="21"/>
      <c r="M367" s="21"/>
      <c r="N367" s="21"/>
    </row>
    <row r="368" customFormat="false" ht="16" hidden="true" customHeight="false" outlineLevel="0" collapsed="false">
      <c r="A368" s="4" t="s">
        <v>817</v>
      </c>
      <c r="B368" s="4" t="str">
        <f aca="false">A368&amp;MID(C368,5,1)</f>
        <v>CRUK0049_SU_T1-R2a</v>
      </c>
      <c r="C368" s="4" t="s">
        <v>285</v>
      </c>
      <c r="D368" s="4" t="s">
        <v>607</v>
      </c>
      <c r="E368" s="4" t="s">
        <v>326</v>
      </c>
      <c r="F368" s="4" t="s">
        <v>694</v>
      </c>
      <c r="G368" s="4" t="s">
        <v>343</v>
      </c>
      <c r="H368" s="4" t="n">
        <f aca="false">FALSE()</f>
        <v>0</v>
      </c>
      <c r="I368" s="21" t="n">
        <v>2.045393251</v>
      </c>
      <c r="J368" s="21" t="n">
        <v>0.49</v>
      </c>
      <c r="K368" s="21"/>
      <c r="L368" s="21"/>
      <c r="M368" s="21"/>
      <c r="N368" s="21"/>
    </row>
    <row r="369" customFormat="false" ht="16" hidden="true" customHeight="false" outlineLevel="0" collapsed="false">
      <c r="A369" s="4" t="s">
        <v>817</v>
      </c>
      <c r="B369" s="4" t="str">
        <f aca="false">A369&amp;MID(C369,5,1)</f>
        <v>CRUK0049_SU_T1-R2b</v>
      </c>
      <c r="C369" s="4" t="s">
        <v>324</v>
      </c>
      <c r="D369" s="4" t="s">
        <v>815</v>
      </c>
      <c r="E369" s="4" t="s">
        <v>544</v>
      </c>
      <c r="F369" s="4" t="s">
        <v>628</v>
      </c>
      <c r="G369" s="4" t="s">
        <v>786</v>
      </c>
      <c r="H369" s="4" t="n">
        <f aca="false">FALSE()</f>
        <v>0</v>
      </c>
      <c r="I369" s="21" t="n">
        <v>2.045393251</v>
      </c>
      <c r="J369" s="21" t="n">
        <v>0.49</v>
      </c>
      <c r="K369" s="21"/>
      <c r="L369" s="21"/>
      <c r="M369" s="21"/>
      <c r="N369" s="21"/>
    </row>
    <row r="370" customFormat="false" ht="16" hidden="true" customHeight="false" outlineLevel="0" collapsed="false">
      <c r="A370" s="4" t="s">
        <v>189</v>
      </c>
      <c r="B370" s="4" t="str">
        <f aca="false">A370&amp;MID(C370,5,1)</f>
        <v>CRUK0050_SU_T1-R1a</v>
      </c>
      <c r="C370" s="4" t="s">
        <v>297</v>
      </c>
      <c r="D370" s="4" t="s">
        <v>818</v>
      </c>
      <c r="E370" s="4" t="s">
        <v>397</v>
      </c>
      <c r="F370" s="4" t="s">
        <v>798</v>
      </c>
      <c r="G370" s="4" t="s">
        <v>308</v>
      </c>
      <c r="H370" s="4" t="n">
        <f aca="false">FALSE()</f>
        <v>0</v>
      </c>
      <c r="I370" s="21" t="n">
        <v>3.780994886</v>
      </c>
      <c r="J370" s="21" t="n">
        <v>0.62</v>
      </c>
      <c r="K370" s="21"/>
      <c r="L370" s="21"/>
      <c r="M370" s="21"/>
      <c r="N370" s="21"/>
    </row>
    <row r="371" customFormat="false" ht="16" hidden="true" customHeight="false" outlineLevel="0" collapsed="false">
      <c r="A371" s="4" t="s">
        <v>189</v>
      </c>
      <c r="B371" s="4" t="str">
        <f aca="false">A371&amp;MID(C371,5,1)</f>
        <v>CRUK0050_SU_T1-R1b</v>
      </c>
      <c r="C371" s="4" t="s">
        <v>819</v>
      </c>
      <c r="D371" s="4" t="s">
        <v>405</v>
      </c>
      <c r="E371" s="4" t="s">
        <v>349</v>
      </c>
      <c r="F371" s="4" t="s">
        <v>397</v>
      </c>
      <c r="G371" s="4" t="s">
        <v>318</v>
      </c>
      <c r="H371" s="4" t="n">
        <f aca="false">FALSE()</f>
        <v>0</v>
      </c>
      <c r="I371" s="21" t="n">
        <v>3.780994886</v>
      </c>
      <c r="J371" s="21" t="n">
        <v>0.62</v>
      </c>
      <c r="K371" s="21"/>
      <c r="L371" s="21"/>
      <c r="M371" s="21"/>
      <c r="N371" s="21"/>
    </row>
    <row r="372" customFormat="false" ht="16" hidden="true" customHeight="false" outlineLevel="0" collapsed="false">
      <c r="A372" s="4" t="s">
        <v>189</v>
      </c>
      <c r="B372" s="4" t="str">
        <f aca="false">A372&amp;MID(C372,5,1)</f>
        <v>CRUK0050_SU_T1-R1c</v>
      </c>
      <c r="C372" s="4" t="s">
        <v>306</v>
      </c>
      <c r="D372" s="4" t="s">
        <v>409</v>
      </c>
      <c r="E372" s="4" t="s">
        <v>645</v>
      </c>
      <c r="F372" s="4" t="s">
        <v>549</v>
      </c>
      <c r="G372" s="4" t="s">
        <v>598</v>
      </c>
      <c r="H372" s="4" t="n">
        <f aca="false">FALSE()</f>
        <v>0</v>
      </c>
      <c r="I372" s="21" t="n">
        <v>3.780994886</v>
      </c>
      <c r="J372" s="21" t="n">
        <v>0.62</v>
      </c>
      <c r="K372" s="21"/>
      <c r="L372" s="21"/>
      <c r="M372" s="21"/>
      <c r="N372" s="21"/>
    </row>
    <row r="373" customFormat="false" ht="16" hidden="true" customHeight="false" outlineLevel="0" collapsed="false">
      <c r="A373" s="4" t="s">
        <v>820</v>
      </c>
      <c r="B373" s="4" t="str">
        <f aca="false">A373&amp;MID(C373,5,1)</f>
        <v>CRUK0050_SU_T1-R2a</v>
      </c>
      <c r="C373" s="4" t="s">
        <v>297</v>
      </c>
      <c r="D373" s="4" t="s">
        <v>818</v>
      </c>
      <c r="E373" s="4" t="s">
        <v>660</v>
      </c>
      <c r="F373" s="4" t="s">
        <v>798</v>
      </c>
      <c r="G373" s="4" t="s">
        <v>448</v>
      </c>
      <c r="H373" s="4" t="n">
        <f aca="false">FALSE()</f>
        <v>0</v>
      </c>
      <c r="I373" s="21" t="n">
        <v>3.68316132</v>
      </c>
      <c r="J373" s="21" t="n">
        <v>0.56</v>
      </c>
      <c r="K373" s="21"/>
      <c r="L373" s="21"/>
      <c r="M373" s="21"/>
      <c r="N373" s="21"/>
    </row>
    <row r="374" customFormat="false" ht="16" hidden="true" customHeight="false" outlineLevel="0" collapsed="false">
      <c r="A374" s="4" t="s">
        <v>820</v>
      </c>
      <c r="B374" s="4" t="str">
        <f aca="false">A374&amp;MID(C374,5,1)</f>
        <v>CRUK0050_SU_T1-R2b</v>
      </c>
      <c r="C374" s="4" t="s">
        <v>819</v>
      </c>
      <c r="D374" s="4" t="s">
        <v>405</v>
      </c>
      <c r="E374" s="4" t="s">
        <v>353</v>
      </c>
      <c r="F374" s="4" t="s">
        <v>596</v>
      </c>
      <c r="G374" s="4" t="s">
        <v>321</v>
      </c>
      <c r="H374" s="4" t="n">
        <f aca="false">FALSE()</f>
        <v>0</v>
      </c>
      <c r="I374" s="21" t="n">
        <v>3.68316132</v>
      </c>
      <c r="J374" s="21" t="n">
        <v>0.56</v>
      </c>
      <c r="K374" s="21"/>
      <c r="L374" s="21"/>
      <c r="M374" s="21"/>
      <c r="N374" s="21"/>
    </row>
    <row r="375" customFormat="false" ht="16" hidden="true" customHeight="false" outlineLevel="0" collapsed="false">
      <c r="A375" s="4" t="s">
        <v>820</v>
      </c>
      <c r="B375" s="4" t="str">
        <f aca="false">A375&amp;MID(C375,5,1)</f>
        <v>CRUK0050_SU_T1-R2c</v>
      </c>
      <c r="C375" s="4" t="s">
        <v>306</v>
      </c>
      <c r="D375" s="4" t="s">
        <v>409</v>
      </c>
      <c r="E375" s="4" t="s">
        <v>287</v>
      </c>
      <c r="F375" s="4" t="s">
        <v>596</v>
      </c>
      <c r="G375" s="4" t="s">
        <v>293</v>
      </c>
      <c r="H375" s="4" t="n">
        <f aca="false">FALSE()</f>
        <v>0</v>
      </c>
      <c r="I375" s="21" t="n">
        <v>3.68316132</v>
      </c>
      <c r="J375" s="21" t="n">
        <v>0.56</v>
      </c>
      <c r="K375" s="21"/>
      <c r="L375" s="21"/>
      <c r="M375" s="21"/>
      <c r="N375" s="21"/>
    </row>
    <row r="376" customFormat="false" ht="16" hidden="true" customHeight="false" outlineLevel="0" collapsed="false">
      <c r="A376" s="4" t="s">
        <v>821</v>
      </c>
      <c r="B376" s="4" t="str">
        <f aca="false">A376&amp;MID(C376,5,1)</f>
        <v>CRUK0050_SU_T1-R3a</v>
      </c>
      <c r="C376" s="4" t="s">
        <v>297</v>
      </c>
      <c r="D376" s="4" t="s">
        <v>818</v>
      </c>
      <c r="E376" s="4" t="s">
        <v>382</v>
      </c>
      <c r="F376" s="4" t="s">
        <v>506</v>
      </c>
      <c r="G376" s="4" t="s">
        <v>741</v>
      </c>
      <c r="H376" s="4" t="n">
        <f aca="false">FALSE()</f>
        <v>0</v>
      </c>
      <c r="I376" s="21" t="n">
        <v>3.77958159</v>
      </c>
      <c r="J376" s="21" t="n">
        <v>0.45</v>
      </c>
      <c r="K376" s="21"/>
      <c r="L376" s="21"/>
      <c r="M376" s="21"/>
      <c r="N376" s="21"/>
    </row>
    <row r="377" customFormat="false" ht="16" hidden="true" customHeight="false" outlineLevel="0" collapsed="false">
      <c r="A377" s="4" t="s">
        <v>821</v>
      </c>
      <c r="B377" s="4" t="str">
        <f aca="false">A377&amp;MID(C377,5,1)</f>
        <v>CRUK0050_SU_T1-R3b</v>
      </c>
      <c r="C377" s="4" t="s">
        <v>819</v>
      </c>
      <c r="D377" s="4" t="s">
        <v>405</v>
      </c>
      <c r="E377" s="4" t="s">
        <v>312</v>
      </c>
      <c r="F377" s="4" t="s">
        <v>484</v>
      </c>
      <c r="G377" s="4" t="s">
        <v>612</v>
      </c>
      <c r="H377" s="4" t="n">
        <f aca="false">FALSE()</f>
        <v>0</v>
      </c>
      <c r="I377" s="21" t="n">
        <v>3.77958159</v>
      </c>
      <c r="J377" s="21" t="n">
        <v>0.45</v>
      </c>
      <c r="K377" s="21"/>
      <c r="L377" s="21"/>
      <c r="M377" s="21"/>
      <c r="N377" s="21"/>
    </row>
    <row r="378" customFormat="false" ht="16" hidden="true" customHeight="false" outlineLevel="0" collapsed="false">
      <c r="A378" s="4" t="s">
        <v>821</v>
      </c>
      <c r="B378" s="4" t="str">
        <f aca="false">A378&amp;MID(C378,5,1)</f>
        <v>CRUK0050_SU_T1-R3c</v>
      </c>
      <c r="C378" s="4" t="s">
        <v>306</v>
      </c>
      <c r="D378" s="4" t="s">
        <v>409</v>
      </c>
      <c r="E378" s="4" t="s">
        <v>394</v>
      </c>
      <c r="F378" s="4" t="s">
        <v>715</v>
      </c>
      <c r="G378" s="4" t="s">
        <v>488</v>
      </c>
      <c r="H378" s="4" t="n">
        <f aca="false">FALSE()</f>
        <v>0</v>
      </c>
      <c r="I378" s="21" t="n">
        <v>3.77958159</v>
      </c>
      <c r="J378" s="21" t="n">
        <v>0.45</v>
      </c>
      <c r="K378" s="21"/>
      <c r="L378" s="21"/>
      <c r="M378" s="21"/>
      <c r="N378" s="21"/>
    </row>
    <row r="379" customFormat="false" ht="16" hidden="true" customHeight="false" outlineLevel="0" collapsed="false">
      <c r="A379" s="4" t="s">
        <v>822</v>
      </c>
      <c r="B379" s="4" t="str">
        <f aca="false">A379&amp;MID(C379,5,1)</f>
        <v>CRUK0050_SU_T1-R4a</v>
      </c>
      <c r="C379" s="4" t="s">
        <v>297</v>
      </c>
      <c r="D379" s="4" t="s">
        <v>818</v>
      </c>
      <c r="E379" s="4" t="s">
        <v>380</v>
      </c>
      <c r="F379" s="4" t="s">
        <v>506</v>
      </c>
      <c r="G379" s="4" t="s">
        <v>418</v>
      </c>
      <c r="H379" s="4" t="n">
        <f aca="false">FALSE()</f>
        <v>0</v>
      </c>
      <c r="I379" s="21" t="n">
        <v>3.756262204</v>
      </c>
      <c r="J379" s="21" t="n">
        <v>0.44</v>
      </c>
      <c r="K379" s="21"/>
      <c r="L379" s="21"/>
      <c r="M379" s="21"/>
      <c r="N379" s="21"/>
    </row>
    <row r="380" customFormat="false" ht="16" hidden="true" customHeight="false" outlineLevel="0" collapsed="false">
      <c r="A380" s="4" t="s">
        <v>822</v>
      </c>
      <c r="B380" s="4" t="str">
        <f aca="false">A380&amp;MID(C380,5,1)</f>
        <v>CRUK0050_SU_T1-R4b</v>
      </c>
      <c r="C380" s="4" t="s">
        <v>819</v>
      </c>
      <c r="D380" s="4" t="s">
        <v>405</v>
      </c>
      <c r="E380" s="4" t="s">
        <v>798</v>
      </c>
      <c r="F380" s="4" t="s">
        <v>666</v>
      </c>
      <c r="G380" s="4" t="s">
        <v>618</v>
      </c>
      <c r="H380" s="4" t="n">
        <f aca="false">FALSE()</f>
        <v>0</v>
      </c>
      <c r="I380" s="21" t="n">
        <v>3.756262204</v>
      </c>
      <c r="J380" s="21" t="n">
        <v>0.44</v>
      </c>
      <c r="K380" s="21"/>
      <c r="L380" s="21"/>
      <c r="M380" s="21"/>
      <c r="N380" s="21"/>
    </row>
    <row r="381" customFormat="false" ht="16" hidden="true" customHeight="false" outlineLevel="0" collapsed="false">
      <c r="A381" s="4" t="s">
        <v>822</v>
      </c>
      <c r="B381" s="4" t="str">
        <f aca="false">A381&amp;MID(C381,5,1)</f>
        <v>CRUK0050_SU_T1-R4c</v>
      </c>
      <c r="C381" s="4" t="s">
        <v>306</v>
      </c>
      <c r="D381" s="4" t="s">
        <v>409</v>
      </c>
      <c r="E381" s="4" t="s">
        <v>823</v>
      </c>
      <c r="F381" s="4" t="s">
        <v>639</v>
      </c>
      <c r="G381" s="4" t="s">
        <v>824</v>
      </c>
      <c r="H381" s="4" t="n">
        <f aca="false">FALSE()</f>
        <v>0</v>
      </c>
      <c r="I381" s="21" t="n">
        <v>3.756262204</v>
      </c>
      <c r="J381" s="21" t="n">
        <v>0.44</v>
      </c>
      <c r="K381" s="21"/>
      <c r="L381" s="21"/>
      <c r="M381" s="21"/>
      <c r="N381" s="21"/>
    </row>
    <row r="382" customFormat="false" ht="16" hidden="true" customHeight="false" outlineLevel="0" collapsed="false">
      <c r="A382" s="4" t="s">
        <v>825</v>
      </c>
      <c r="B382" s="4" t="str">
        <f aca="false">A382&amp;MID(C382,5,1)</f>
        <v>CRUK0050_SU_T1-R5a</v>
      </c>
      <c r="C382" s="4" t="s">
        <v>297</v>
      </c>
      <c r="D382" s="4" t="s">
        <v>818</v>
      </c>
      <c r="E382" s="4" t="s">
        <v>500</v>
      </c>
      <c r="F382" s="4" t="s">
        <v>336</v>
      </c>
      <c r="G382" s="4" t="s">
        <v>356</v>
      </c>
      <c r="H382" s="4" t="n">
        <f aca="false">FALSE()</f>
        <v>0</v>
      </c>
      <c r="I382" s="21" t="n">
        <v>3.713100883</v>
      </c>
      <c r="J382" s="21" t="n">
        <v>0.51</v>
      </c>
      <c r="K382" s="21"/>
      <c r="L382" s="21"/>
      <c r="M382" s="21"/>
      <c r="N382" s="21"/>
    </row>
    <row r="383" customFormat="false" ht="16" hidden="true" customHeight="false" outlineLevel="0" collapsed="false">
      <c r="A383" s="4" t="s">
        <v>825</v>
      </c>
      <c r="B383" s="4" t="str">
        <f aca="false">A383&amp;MID(C383,5,1)</f>
        <v>CRUK0050_SU_T1-R5b</v>
      </c>
      <c r="C383" s="4" t="s">
        <v>819</v>
      </c>
      <c r="D383" s="4" t="s">
        <v>405</v>
      </c>
      <c r="E383" s="4" t="s">
        <v>500</v>
      </c>
      <c r="F383" s="4" t="s">
        <v>336</v>
      </c>
      <c r="G383" s="4" t="s">
        <v>309</v>
      </c>
      <c r="H383" s="4" t="n">
        <f aca="false">FALSE()</f>
        <v>0</v>
      </c>
      <c r="I383" s="21" t="n">
        <v>3.713100883</v>
      </c>
      <c r="J383" s="21" t="n">
        <v>0.51</v>
      </c>
      <c r="K383" s="21"/>
      <c r="L383" s="21"/>
      <c r="M383" s="21"/>
      <c r="N383" s="21"/>
    </row>
    <row r="384" customFormat="false" ht="16" hidden="true" customHeight="false" outlineLevel="0" collapsed="false">
      <c r="A384" s="4" t="s">
        <v>825</v>
      </c>
      <c r="B384" s="4" t="str">
        <f aca="false">A384&amp;MID(C384,5,1)</f>
        <v>CRUK0050_SU_T1-R5c</v>
      </c>
      <c r="C384" s="4" t="s">
        <v>306</v>
      </c>
      <c r="D384" s="4" t="s">
        <v>409</v>
      </c>
      <c r="E384" s="4" t="s">
        <v>512</v>
      </c>
      <c r="F384" s="4" t="s">
        <v>826</v>
      </c>
      <c r="G384" s="4" t="s">
        <v>347</v>
      </c>
      <c r="H384" s="4" t="n">
        <f aca="false">FALSE()</f>
        <v>0</v>
      </c>
      <c r="I384" s="21" t="n">
        <v>3.713100883</v>
      </c>
      <c r="J384" s="21" t="n">
        <v>0.51</v>
      </c>
      <c r="K384" s="21"/>
      <c r="L384" s="21"/>
      <c r="M384" s="21"/>
      <c r="N384" s="21"/>
    </row>
    <row r="385" customFormat="false" ht="16" hidden="true" customHeight="false" outlineLevel="0" collapsed="false">
      <c r="A385" s="4" t="s">
        <v>191</v>
      </c>
      <c r="B385" s="4" t="str">
        <f aca="false">A385&amp;MID(C385,5,1)</f>
        <v>CRUK0051_SU_T1-R2a</v>
      </c>
      <c r="C385" s="4" t="s">
        <v>297</v>
      </c>
      <c r="D385" s="4" t="s">
        <v>607</v>
      </c>
      <c r="E385" s="4" t="s">
        <v>305</v>
      </c>
      <c r="F385" s="4" t="s">
        <v>292</v>
      </c>
      <c r="G385" s="4" t="s">
        <v>366</v>
      </c>
      <c r="H385" s="4" t="n">
        <f aca="false">TRUE()</f>
        <v>1</v>
      </c>
      <c r="I385" s="21" t="n">
        <v>4.8483001</v>
      </c>
      <c r="J385" s="21" t="n">
        <v>0.14</v>
      </c>
      <c r="K385" s="21"/>
      <c r="L385" s="21"/>
      <c r="M385" s="21"/>
      <c r="N385" s="21"/>
    </row>
    <row r="386" customFormat="false" ht="16" hidden="true" customHeight="false" outlineLevel="0" collapsed="false">
      <c r="A386" s="4" t="s">
        <v>191</v>
      </c>
      <c r="B386" s="4" t="str">
        <f aca="false">A386&amp;MID(C386,5,1)</f>
        <v>CRUK0051_SU_T1-R2b</v>
      </c>
      <c r="C386" s="4" t="s">
        <v>613</v>
      </c>
      <c r="D386" s="4" t="s">
        <v>653</v>
      </c>
      <c r="E386" s="4" t="s">
        <v>827</v>
      </c>
      <c r="F386" s="4" t="s">
        <v>627</v>
      </c>
      <c r="G386" s="4" t="s">
        <v>632</v>
      </c>
      <c r="H386" s="4" t="n">
        <f aca="false">FALSE()</f>
        <v>0</v>
      </c>
      <c r="I386" s="21" t="n">
        <v>4.8483001</v>
      </c>
      <c r="J386" s="21" t="n">
        <v>0.14</v>
      </c>
      <c r="K386" s="21"/>
      <c r="L386" s="21"/>
      <c r="M386" s="21"/>
      <c r="N386" s="21"/>
    </row>
    <row r="387" customFormat="false" ht="16" hidden="true" customHeight="false" outlineLevel="0" collapsed="false">
      <c r="A387" s="4" t="s">
        <v>191</v>
      </c>
      <c r="B387" s="4" t="str">
        <f aca="false">A387&amp;MID(C387,5,1)</f>
        <v>CRUK0051_SU_T1-R2c</v>
      </c>
      <c r="C387" s="4" t="s">
        <v>553</v>
      </c>
      <c r="D387" s="4" t="s">
        <v>601</v>
      </c>
      <c r="E387" s="4" t="s">
        <v>556</v>
      </c>
      <c r="F387" s="4" t="s">
        <v>337</v>
      </c>
      <c r="G387" s="4" t="s">
        <v>389</v>
      </c>
      <c r="H387" s="4" t="n">
        <f aca="false">FALSE()</f>
        <v>0</v>
      </c>
      <c r="I387" s="21" t="n">
        <v>4.8483001</v>
      </c>
      <c r="J387" s="21" t="n">
        <v>0.14</v>
      </c>
      <c r="K387" s="21"/>
      <c r="L387" s="21"/>
      <c r="M387" s="21"/>
      <c r="N387" s="21"/>
    </row>
    <row r="388" customFormat="false" ht="16" hidden="true" customHeight="false" outlineLevel="0" collapsed="false">
      <c r="A388" s="4" t="s">
        <v>828</v>
      </c>
      <c r="B388" s="4" t="str">
        <f aca="false">A388&amp;MID(C388,5,1)</f>
        <v>CRUK0051_SU_T1-R3a</v>
      </c>
      <c r="C388" s="4" t="s">
        <v>297</v>
      </c>
      <c r="D388" s="4" t="s">
        <v>607</v>
      </c>
      <c r="E388" s="4" t="s">
        <v>304</v>
      </c>
      <c r="F388" s="4" t="s">
        <v>757</v>
      </c>
      <c r="G388" s="4" t="s">
        <v>289</v>
      </c>
      <c r="H388" s="4" t="n">
        <f aca="false">FALSE()</f>
        <v>0</v>
      </c>
      <c r="I388" s="21" t="n">
        <v>4.797446564</v>
      </c>
      <c r="J388" s="21" t="n">
        <v>0.24</v>
      </c>
      <c r="K388" s="21"/>
      <c r="L388" s="21"/>
      <c r="M388" s="21"/>
      <c r="N388" s="21"/>
    </row>
    <row r="389" customFormat="false" ht="16" hidden="true" customHeight="false" outlineLevel="0" collapsed="false">
      <c r="A389" s="4" t="s">
        <v>828</v>
      </c>
      <c r="B389" s="4" t="str">
        <f aca="false">A389&amp;MID(C389,5,1)</f>
        <v>CRUK0051_SU_T1-R3b</v>
      </c>
      <c r="C389" s="4" t="s">
        <v>613</v>
      </c>
      <c r="D389" s="4" t="s">
        <v>653</v>
      </c>
      <c r="E389" s="4" t="s">
        <v>327</v>
      </c>
      <c r="F389" s="4" t="s">
        <v>829</v>
      </c>
      <c r="G389" s="4" t="s">
        <v>366</v>
      </c>
      <c r="H389" s="4" t="n">
        <f aca="false">FALSE()</f>
        <v>0</v>
      </c>
      <c r="I389" s="21" t="n">
        <v>4.797446564</v>
      </c>
      <c r="J389" s="21" t="n">
        <v>0.24</v>
      </c>
      <c r="K389" s="21"/>
      <c r="L389" s="21"/>
      <c r="M389" s="21"/>
      <c r="N389" s="21"/>
    </row>
    <row r="390" customFormat="false" ht="16" hidden="true" customHeight="false" outlineLevel="0" collapsed="false">
      <c r="A390" s="4" t="s">
        <v>828</v>
      </c>
      <c r="B390" s="4" t="str">
        <f aca="false">A390&amp;MID(C390,5,1)</f>
        <v>CRUK0051_SU_T1-R3c</v>
      </c>
      <c r="C390" s="4" t="s">
        <v>553</v>
      </c>
      <c r="D390" s="4" t="s">
        <v>601</v>
      </c>
      <c r="E390" s="4" t="s">
        <v>319</v>
      </c>
      <c r="F390" s="4" t="s">
        <v>640</v>
      </c>
      <c r="G390" s="4" t="s">
        <v>289</v>
      </c>
      <c r="H390" s="4" t="n">
        <f aca="false">FALSE()</f>
        <v>0</v>
      </c>
      <c r="I390" s="21" t="n">
        <v>4.797446564</v>
      </c>
      <c r="J390" s="21" t="n">
        <v>0.24</v>
      </c>
      <c r="K390" s="21"/>
      <c r="L390" s="21"/>
      <c r="M390" s="21"/>
      <c r="N390" s="21"/>
    </row>
    <row r="391" customFormat="false" ht="16" hidden="true" customHeight="false" outlineLevel="0" collapsed="false">
      <c r="A391" s="4" t="s">
        <v>830</v>
      </c>
      <c r="B391" s="4" t="str">
        <f aca="false">A391&amp;MID(C391,5,1)</f>
        <v>CRUK0051_SU_T1-R4a</v>
      </c>
      <c r="C391" s="4" t="s">
        <v>297</v>
      </c>
      <c r="D391" s="4" t="s">
        <v>607</v>
      </c>
      <c r="E391" s="4" t="s">
        <v>488</v>
      </c>
      <c r="F391" s="4" t="s">
        <v>382</v>
      </c>
      <c r="G391" s="4" t="s">
        <v>289</v>
      </c>
      <c r="H391" s="4" t="n">
        <f aca="false">TRUE()</f>
        <v>1</v>
      </c>
      <c r="I391" s="21" t="n">
        <v>4.702571367</v>
      </c>
      <c r="J391" s="21" t="n">
        <v>0.11</v>
      </c>
      <c r="K391" s="21"/>
      <c r="L391" s="21"/>
      <c r="M391" s="21"/>
      <c r="N391" s="21"/>
    </row>
    <row r="392" customFormat="false" ht="16" hidden="true" customHeight="false" outlineLevel="0" collapsed="false">
      <c r="A392" s="4" t="s">
        <v>830</v>
      </c>
      <c r="B392" s="4" t="str">
        <f aca="false">A392&amp;MID(C392,5,1)</f>
        <v>CRUK0051_SU_T1-R4b</v>
      </c>
      <c r="C392" s="4" t="s">
        <v>613</v>
      </c>
      <c r="D392" s="4" t="s">
        <v>653</v>
      </c>
      <c r="E392" s="4" t="s">
        <v>639</v>
      </c>
      <c r="F392" s="4" t="s">
        <v>414</v>
      </c>
      <c r="G392" s="4" t="s">
        <v>424</v>
      </c>
      <c r="H392" s="4" t="n">
        <f aca="false">FALSE()</f>
        <v>0</v>
      </c>
      <c r="I392" s="21" t="n">
        <v>4.702571367</v>
      </c>
      <c r="J392" s="21" t="n">
        <v>0.11</v>
      </c>
      <c r="K392" s="21"/>
      <c r="L392" s="21"/>
      <c r="M392" s="21"/>
      <c r="N392" s="21"/>
    </row>
    <row r="393" customFormat="false" ht="16" hidden="true" customHeight="false" outlineLevel="0" collapsed="false">
      <c r="A393" s="4" t="s">
        <v>830</v>
      </c>
      <c r="B393" s="4" t="str">
        <f aca="false">A393&amp;MID(C393,5,1)</f>
        <v>CRUK0051_SU_T1-R4c</v>
      </c>
      <c r="C393" s="4" t="s">
        <v>553</v>
      </c>
      <c r="D393" s="4" t="s">
        <v>601</v>
      </c>
      <c r="E393" s="4" t="s">
        <v>831</v>
      </c>
      <c r="F393" s="4" t="s">
        <v>832</v>
      </c>
      <c r="G393" s="4" t="s">
        <v>381</v>
      </c>
      <c r="H393" s="4" t="n">
        <f aca="false">FALSE()</f>
        <v>0</v>
      </c>
      <c r="I393" s="21" t="n">
        <v>4.702571367</v>
      </c>
      <c r="J393" s="21" t="n">
        <v>0.11</v>
      </c>
      <c r="K393" s="21"/>
      <c r="L393" s="21"/>
      <c r="M393" s="21"/>
      <c r="N393" s="21"/>
    </row>
    <row r="394" customFormat="false" ht="16" hidden="true" customHeight="false" outlineLevel="0" collapsed="false">
      <c r="A394" s="4" t="s">
        <v>193</v>
      </c>
      <c r="B394" s="4" t="str">
        <f aca="false">A394&amp;MID(C394,5,1)</f>
        <v>CRUK0052_SU_T1-R1a</v>
      </c>
      <c r="C394" s="4" t="s">
        <v>285</v>
      </c>
      <c r="D394" s="4" t="s">
        <v>833</v>
      </c>
      <c r="E394" s="4" t="s">
        <v>478</v>
      </c>
      <c r="F394" s="4" t="s">
        <v>678</v>
      </c>
      <c r="G394" s="4" t="s">
        <v>420</v>
      </c>
      <c r="H394" s="4" t="n">
        <f aca="false">FALSE()</f>
        <v>0</v>
      </c>
      <c r="I394" s="21" t="n">
        <v>2.899925635</v>
      </c>
      <c r="J394" s="21" t="n">
        <v>0.35</v>
      </c>
      <c r="K394" s="21"/>
      <c r="L394" s="21"/>
      <c r="M394" s="21"/>
      <c r="N394" s="21"/>
    </row>
    <row r="395" customFormat="false" ht="16" hidden="true" customHeight="false" outlineLevel="0" collapsed="false">
      <c r="A395" s="4" t="s">
        <v>193</v>
      </c>
      <c r="B395" s="4" t="str">
        <f aca="false">A395&amp;MID(C395,5,1)</f>
        <v>CRUK0052_SU_T1-R1b</v>
      </c>
      <c r="C395" s="4" t="s">
        <v>834</v>
      </c>
      <c r="D395" s="4" t="s">
        <v>550</v>
      </c>
      <c r="E395" s="4" t="s">
        <v>577</v>
      </c>
      <c r="F395" s="4" t="s">
        <v>640</v>
      </c>
      <c r="G395" s="4" t="s">
        <v>399</v>
      </c>
      <c r="H395" s="4" t="n">
        <f aca="false">FALSE()</f>
        <v>0</v>
      </c>
      <c r="I395" s="21" t="n">
        <v>2.899925635</v>
      </c>
      <c r="J395" s="21" t="n">
        <v>0.35</v>
      </c>
      <c r="K395" s="21"/>
      <c r="L395" s="21"/>
      <c r="M395" s="21"/>
      <c r="N395" s="21"/>
    </row>
    <row r="396" customFormat="false" ht="16" hidden="true" customHeight="false" outlineLevel="0" collapsed="false">
      <c r="A396" s="4" t="s">
        <v>193</v>
      </c>
      <c r="B396" s="4" t="str">
        <f aca="false">A396&amp;MID(C396,5,1)</f>
        <v>CRUK0052_SU_T1-R1c</v>
      </c>
      <c r="C396" s="4" t="s">
        <v>409</v>
      </c>
      <c r="D396" s="4" t="s">
        <v>553</v>
      </c>
      <c r="E396" s="4" t="s">
        <v>835</v>
      </c>
      <c r="F396" s="4" t="s">
        <v>658</v>
      </c>
      <c r="G396" s="4" t="s">
        <v>836</v>
      </c>
      <c r="H396" s="4" t="n">
        <f aca="false">FALSE()</f>
        <v>0</v>
      </c>
      <c r="I396" s="21" t="n">
        <v>2.899925635</v>
      </c>
      <c r="J396" s="21" t="n">
        <v>0.35</v>
      </c>
      <c r="K396" s="21"/>
      <c r="L396" s="21"/>
      <c r="M396" s="21"/>
      <c r="N396" s="21"/>
    </row>
    <row r="397" customFormat="false" ht="16" hidden="true" customHeight="false" outlineLevel="0" collapsed="false">
      <c r="A397" s="4" t="s">
        <v>837</v>
      </c>
      <c r="B397" s="4" t="str">
        <f aca="false">A397&amp;MID(C397,5,1)</f>
        <v>CRUK0052_SU_T1-R3a</v>
      </c>
      <c r="C397" s="4" t="s">
        <v>285</v>
      </c>
      <c r="D397" s="4" t="s">
        <v>833</v>
      </c>
      <c r="E397" s="4" t="s">
        <v>792</v>
      </c>
      <c r="F397" s="4" t="s">
        <v>838</v>
      </c>
      <c r="G397" s="4" t="s">
        <v>710</v>
      </c>
      <c r="H397" s="4" t="n">
        <f aca="false">FALSE()</f>
        <v>0</v>
      </c>
      <c r="I397" s="21" t="n">
        <v>3.924961932</v>
      </c>
      <c r="J397" s="21" t="n">
        <v>0.13</v>
      </c>
      <c r="K397" s="21"/>
      <c r="L397" s="21"/>
      <c r="M397" s="21"/>
      <c r="N397" s="21"/>
    </row>
    <row r="398" customFormat="false" ht="16" hidden="true" customHeight="false" outlineLevel="0" collapsed="false">
      <c r="A398" s="4" t="s">
        <v>837</v>
      </c>
      <c r="B398" s="4" t="str">
        <f aca="false">A398&amp;MID(C398,5,1)</f>
        <v>CRUK0052_SU_T1-R3b</v>
      </c>
      <c r="C398" s="4" t="s">
        <v>834</v>
      </c>
      <c r="D398" s="4" t="s">
        <v>550</v>
      </c>
      <c r="E398" s="4" t="s">
        <v>572</v>
      </c>
      <c r="F398" s="4" t="s">
        <v>725</v>
      </c>
      <c r="G398" s="4" t="s">
        <v>345</v>
      </c>
      <c r="H398" s="4" t="n">
        <f aca="false">FALSE()</f>
        <v>0</v>
      </c>
      <c r="I398" s="21" t="n">
        <v>3.924961932</v>
      </c>
      <c r="J398" s="21" t="n">
        <v>0.13</v>
      </c>
      <c r="K398" s="21"/>
      <c r="L398" s="21"/>
      <c r="M398" s="21"/>
      <c r="N398" s="21"/>
    </row>
    <row r="399" customFormat="false" ht="16" hidden="true" customHeight="false" outlineLevel="0" collapsed="false">
      <c r="A399" s="4" t="s">
        <v>837</v>
      </c>
      <c r="B399" s="4" t="str">
        <f aca="false">A399&amp;MID(C399,5,1)</f>
        <v>CRUK0052_SU_T1-R3c</v>
      </c>
      <c r="C399" s="4" t="s">
        <v>409</v>
      </c>
      <c r="D399" s="4" t="s">
        <v>553</v>
      </c>
      <c r="E399" s="4" t="s">
        <v>507</v>
      </c>
      <c r="F399" s="4" t="s">
        <v>380</v>
      </c>
      <c r="G399" s="4" t="s">
        <v>305</v>
      </c>
      <c r="H399" s="4" t="n">
        <f aca="false">FALSE()</f>
        <v>0</v>
      </c>
      <c r="I399" s="21" t="n">
        <v>3.924961932</v>
      </c>
      <c r="J399" s="21" t="n">
        <v>0.13</v>
      </c>
      <c r="K399" s="21"/>
      <c r="L399" s="21"/>
      <c r="M399" s="21"/>
      <c r="N399" s="21"/>
    </row>
    <row r="400" customFormat="false" ht="16" hidden="true" customHeight="false" outlineLevel="0" collapsed="false">
      <c r="A400" s="4" t="s">
        <v>839</v>
      </c>
      <c r="B400" s="4" t="str">
        <f aca="false">A400&amp;MID(C400,5,1)</f>
        <v>CRUK0052_SU_T1-R4a</v>
      </c>
      <c r="C400" s="4" t="s">
        <v>285</v>
      </c>
      <c r="D400" s="4" t="s">
        <v>833</v>
      </c>
      <c r="E400" s="4" t="s">
        <v>590</v>
      </c>
      <c r="F400" s="4" t="s">
        <v>536</v>
      </c>
      <c r="G400" s="4" t="s">
        <v>632</v>
      </c>
      <c r="H400" s="4" t="n">
        <f aca="false">FALSE()</f>
        <v>0</v>
      </c>
      <c r="I400" s="21" t="n">
        <v>2.947962038</v>
      </c>
      <c r="J400" s="21" t="n">
        <v>0.15</v>
      </c>
      <c r="K400" s="21"/>
      <c r="L400" s="21"/>
      <c r="M400" s="21"/>
      <c r="N400" s="21"/>
    </row>
    <row r="401" customFormat="false" ht="16" hidden="true" customHeight="false" outlineLevel="0" collapsed="false">
      <c r="A401" s="4" t="s">
        <v>839</v>
      </c>
      <c r="B401" s="4" t="str">
        <f aca="false">A401&amp;MID(C401,5,1)</f>
        <v>CRUK0052_SU_T1-R4b</v>
      </c>
      <c r="C401" s="4" t="s">
        <v>834</v>
      </c>
      <c r="D401" s="4" t="s">
        <v>550</v>
      </c>
      <c r="E401" s="4" t="s">
        <v>622</v>
      </c>
      <c r="F401" s="4" t="s">
        <v>554</v>
      </c>
      <c r="G401" s="4" t="s">
        <v>840</v>
      </c>
      <c r="H401" s="4" t="n">
        <f aca="false">FALSE()</f>
        <v>0</v>
      </c>
      <c r="I401" s="21" t="n">
        <v>2.947962038</v>
      </c>
      <c r="J401" s="21" t="n">
        <v>0.15</v>
      </c>
      <c r="K401" s="21"/>
      <c r="L401" s="21"/>
      <c r="M401" s="21"/>
      <c r="N401" s="21"/>
    </row>
    <row r="402" customFormat="false" ht="16" hidden="true" customHeight="false" outlineLevel="0" collapsed="false">
      <c r="A402" s="4" t="s">
        <v>839</v>
      </c>
      <c r="B402" s="4" t="str">
        <f aca="false">A402&amp;MID(C402,5,1)</f>
        <v>CRUK0052_SU_T1-R4c</v>
      </c>
      <c r="C402" s="4" t="s">
        <v>409</v>
      </c>
      <c r="D402" s="4" t="s">
        <v>553</v>
      </c>
      <c r="E402" s="4" t="s">
        <v>841</v>
      </c>
      <c r="F402" s="4" t="s">
        <v>842</v>
      </c>
      <c r="G402" s="4" t="s">
        <v>513</v>
      </c>
      <c r="H402" s="4" t="n">
        <f aca="false">FALSE()</f>
        <v>0</v>
      </c>
      <c r="I402" s="21" t="n">
        <v>2.947962038</v>
      </c>
      <c r="J402" s="21" t="n">
        <v>0.15</v>
      </c>
      <c r="K402" s="21"/>
      <c r="L402" s="21"/>
      <c r="M402" s="21"/>
      <c r="N402" s="21"/>
    </row>
    <row r="403" customFormat="false" ht="16" hidden="true" customHeight="false" outlineLevel="0" collapsed="false">
      <c r="A403" s="4" t="s">
        <v>843</v>
      </c>
      <c r="B403" s="4" t="str">
        <f aca="false">A403&amp;MID(C403,5,1)</f>
        <v>CRUK0053_SU_T1-R2a</v>
      </c>
      <c r="C403" s="4" t="s">
        <v>285</v>
      </c>
      <c r="D403" s="4" t="s">
        <v>297</v>
      </c>
      <c r="E403" s="4" t="s">
        <v>844</v>
      </c>
      <c r="F403" s="4" t="s">
        <v>497</v>
      </c>
      <c r="G403" s="4" t="s">
        <v>289</v>
      </c>
      <c r="H403" s="4" t="n">
        <f aca="false">FALSE()</f>
        <v>0</v>
      </c>
      <c r="I403" s="21" t="n">
        <v>2.374623278</v>
      </c>
      <c r="J403" s="21" t="n">
        <v>0.61</v>
      </c>
      <c r="K403" s="21"/>
      <c r="L403" s="21"/>
      <c r="M403" s="22"/>
      <c r="N403" s="21"/>
    </row>
    <row r="404" customFormat="false" ht="16" hidden="true" customHeight="false" outlineLevel="0" collapsed="false">
      <c r="A404" s="4" t="s">
        <v>843</v>
      </c>
      <c r="B404" s="4" t="str">
        <f aca="false">A404&amp;MID(C404,5,1)</f>
        <v>CRUK0053_SU_T1-R2b</v>
      </c>
      <c r="C404" s="4" t="s">
        <v>613</v>
      </c>
      <c r="D404" s="4" t="s">
        <v>454</v>
      </c>
      <c r="E404" s="4" t="s">
        <v>845</v>
      </c>
      <c r="F404" s="4" t="s">
        <v>326</v>
      </c>
      <c r="G404" s="4" t="s">
        <v>289</v>
      </c>
      <c r="H404" s="4" t="n">
        <f aca="false">FALSE()</f>
        <v>0</v>
      </c>
      <c r="I404" s="21" t="n">
        <v>2.374623278</v>
      </c>
      <c r="J404" s="21" t="n">
        <v>0.61</v>
      </c>
      <c r="K404" s="21"/>
      <c r="L404" s="21"/>
      <c r="M404" s="22"/>
      <c r="N404" s="21"/>
    </row>
    <row r="405" customFormat="false" ht="16" hidden="true" customHeight="false" outlineLevel="0" collapsed="false">
      <c r="A405" s="4" t="s">
        <v>843</v>
      </c>
      <c r="B405" s="4" t="str">
        <f aca="false">A405&amp;MID(C405,5,1)</f>
        <v>CRUK0053_SU_T1-R2c</v>
      </c>
      <c r="C405" s="4" t="s">
        <v>457</v>
      </c>
      <c r="D405" s="4" t="s">
        <v>601</v>
      </c>
      <c r="E405" s="4" t="s">
        <v>831</v>
      </c>
      <c r="F405" s="4" t="s">
        <v>846</v>
      </c>
      <c r="G405" s="4" t="s">
        <v>289</v>
      </c>
      <c r="H405" s="4" t="n">
        <f aca="false">FALSE()</f>
        <v>0</v>
      </c>
      <c r="I405" s="21" t="n">
        <v>2.374623278</v>
      </c>
      <c r="J405" s="21" t="n">
        <v>0.61</v>
      </c>
      <c r="K405" s="21"/>
      <c r="L405" s="21"/>
      <c r="M405" s="22"/>
      <c r="N405" s="21"/>
    </row>
    <row r="406" customFormat="false" ht="16" hidden="true" customHeight="false" outlineLevel="0" collapsed="false">
      <c r="A406" s="4" t="s">
        <v>196</v>
      </c>
      <c r="B406" s="4" t="str">
        <f aca="false">A406&amp;MID(C406,5,1)</f>
        <v>CRUK0054_SU_T1-R1b</v>
      </c>
      <c r="C406" s="4" t="s">
        <v>302</v>
      </c>
      <c r="D406" s="4" t="s">
        <v>425</v>
      </c>
      <c r="E406" s="4" t="s">
        <v>756</v>
      </c>
      <c r="F406" s="4" t="s">
        <v>847</v>
      </c>
      <c r="G406" s="4" t="s">
        <v>381</v>
      </c>
      <c r="H406" s="4" t="n">
        <f aca="false">FALSE()</f>
        <v>0</v>
      </c>
      <c r="I406" s="21" t="n">
        <v>3.756103244</v>
      </c>
      <c r="J406" s="21" t="n">
        <v>0.29</v>
      </c>
      <c r="K406" s="21"/>
      <c r="L406" s="21"/>
      <c r="M406" s="21"/>
      <c r="N406" s="21"/>
    </row>
    <row r="407" customFormat="false" ht="16" hidden="true" customHeight="false" outlineLevel="0" collapsed="false">
      <c r="A407" s="4" t="s">
        <v>196</v>
      </c>
      <c r="B407" s="4" t="str">
        <f aca="false">A407&amp;MID(C407,5,1)</f>
        <v>CRUK0054_SU_T1-R1c</v>
      </c>
      <c r="C407" s="4" t="s">
        <v>306</v>
      </c>
      <c r="D407" s="4" t="s">
        <v>428</v>
      </c>
      <c r="E407" s="4" t="s">
        <v>848</v>
      </c>
      <c r="F407" s="4" t="s">
        <v>649</v>
      </c>
      <c r="G407" s="4" t="s">
        <v>334</v>
      </c>
      <c r="H407" s="4" t="n">
        <f aca="false">FALSE()</f>
        <v>0</v>
      </c>
      <c r="I407" s="21" t="n">
        <v>3.756103244</v>
      </c>
      <c r="J407" s="21" t="n">
        <v>0.29</v>
      </c>
      <c r="K407" s="21"/>
      <c r="L407" s="21"/>
      <c r="M407" s="21"/>
      <c r="N407" s="21"/>
    </row>
    <row r="408" customFormat="false" ht="16" hidden="true" customHeight="false" outlineLevel="0" collapsed="false">
      <c r="A408" s="4" t="s">
        <v>849</v>
      </c>
      <c r="B408" s="4" t="str">
        <f aca="false">A408&amp;MID(C408,5,1)</f>
        <v>CRUK0054_SU_T1-R2b</v>
      </c>
      <c r="C408" s="4" t="s">
        <v>302</v>
      </c>
      <c r="D408" s="4" t="s">
        <v>425</v>
      </c>
      <c r="E408" s="4" t="s">
        <v>385</v>
      </c>
      <c r="F408" s="4" t="s">
        <v>335</v>
      </c>
      <c r="G408" s="4" t="s">
        <v>414</v>
      </c>
      <c r="H408" s="4" t="n">
        <f aca="false">FALSE()</f>
        <v>0</v>
      </c>
      <c r="I408" s="21" t="n">
        <v>3.609069726</v>
      </c>
      <c r="J408" s="21" t="n">
        <v>0.41</v>
      </c>
      <c r="K408" s="21"/>
      <c r="L408" s="21"/>
      <c r="M408" s="21"/>
      <c r="N408" s="21"/>
    </row>
    <row r="409" customFormat="false" ht="16" hidden="true" customHeight="false" outlineLevel="0" collapsed="false">
      <c r="A409" s="4" t="s">
        <v>849</v>
      </c>
      <c r="B409" s="4" t="str">
        <f aca="false">A409&amp;MID(C409,5,1)</f>
        <v>CRUK0054_SU_T1-R2c</v>
      </c>
      <c r="C409" s="4" t="s">
        <v>306</v>
      </c>
      <c r="D409" s="4" t="s">
        <v>428</v>
      </c>
      <c r="E409" s="4" t="s">
        <v>549</v>
      </c>
      <c r="F409" s="4" t="s">
        <v>382</v>
      </c>
      <c r="G409" s="4" t="s">
        <v>341</v>
      </c>
      <c r="H409" s="4" t="n">
        <f aca="false">FALSE()</f>
        <v>0</v>
      </c>
      <c r="I409" s="21" t="n">
        <v>3.609069726</v>
      </c>
      <c r="J409" s="21" t="n">
        <v>0.41</v>
      </c>
      <c r="K409" s="21"/>
      <c r="L409" s="21"/>
      <c r="M409" s="21"/>
      <c r="N409" s="21"/>
    </row>
    <row r="410" customFormat="false" ht="16" hidden="true" customHeight="false" outlineLevel="0" collapsed="false">
      <c r="A410" s="4" t="s">
        <v>850</v>
      </c>
      <c r="B410" s="4" t="str">
        <f aca="false">A410&amp;MID(C410,5,1)</f>
        <v>CRUK0055_SU_T1-R2a</v>
      </c>
      <c r="C410" s="4" t="s">
        <v>807</v>
      </c>
      <c r="D410" s="4" t="s">
        <v>403</v>
      </c>
      <c r="E410" s="4" t="s">
        <v>851</v>
      </c>
      <c r="F410" s="4" t="s">
        <v>852</v>
      </c>
      <c r="G410" s="4" t="s">
        <v>399</v>
      </c>
      <c r="H410" s="4" t="n">
        <f aca="false">FALSE()</f>
        <v>0</v>
      </c>
      <c r="I410" s="21" t="n">
        <v>3.760756468</v>
      </c>
      <c r="J410" s="21" t="n">
        <v>0.26</v>
      </c>
      <c r="K410" s="21"/>
      <c r="L410" s="21"/>
      <c r="M410" s="21"/>
      <c r="N410" s="21"/>
    </row>
    <row r="411" customFormat="false" ht="16" hidden="true" customHeight="false" outlineLevel="0" collapsed="false">
      <c r="A411" s="4" t="s">
        <v>850</v>
      </c>
      <c r="B411" s="4" t="str">
        <f aca="false">A411&amp;MID(C411,5,1)</f>
        <v>CRUK0055_SU_T1-R2b</v>
      </c>
      <c r="C411" s="4" t="s">
        <v>324</v>
      </c>
      <c r="D411" s="4" t="s">
        <v>853</v>
      </c>
      <c r="E411" s="4" t="s">
        <v>854</v>
      </c>
      <c r="F411" s="4" t="s">
        <v>855</v>
      </c>
      <c r="G411" s="4" t="s">
        <v>396</v>
      </c>
      <c r="H411" s="4" t="n">
        <f aca="false">FALSE()</f>
        <v>0</v>
      </c>
      <c r="I411" s="21" t="n">
        <v>3.760756468</v>
      </c>
      <c r="J411" s="21" t="n">
        <v>0.26</v>
      </c>
      <c r="K411" s="21"/>
      <c r="L411" s="21"/>
      <c r="M411" s="21"/>
      <c r="N411" s="21"/>
    </row>
    <row r="412" customFormat="false" ht="16" hidden="true" customHeight="false" outlineLevel="0" collapsed="false">
      <c r="A412" s="4" t="s">
        <v>850</v>
      </c>
      <c r="B412" s="4" t="str">
        <f aca="false">A412&amp;MID(C412,5,1)</f>
        <v>CRUK0055_SU_T1-R2c</v>
      </c>
      <c r="C412" s="4" t="s">
        <v>856</v>
      </c>
      <c r="D412" s="4" t="s">
        <v>857</v>
      </c>
      <c r="E412" s="4" t="s">
        <v>858</v>
      </c>
      <c r="F412" s="4" t="s">
        <v>859</v>
      </c>
      <c r="G412" s="4" t="s">
        <v>784</v>
      </c>
      <c r="H412" s="4" t="n">
        <f aca="false">FALSE()</f>
        <v>0</v>
      </c>
      <c r="I412" s="21" t="n">
        <v>3.760756468</v>
      </c>
      <c r="J412" s="21" t="n">
        <v>0.26</v>
      </c>
      <c r="K412" s="21"/>
      <c r="L412" s="21"/>
      <c r="M412" s="21"/>
      <c r="N412" s="21"/>
    </row>
    <row r="413" customFormat="false" ht="16" hidden="true" customHeight="false" outlineLevel="0" collapsed="false">
      <c r="A413" s="4" t="s">
        <v>202</v>
      </c>
      <c r="B413" s="4" t="str">
        <f aca="false">A413&amp;MID(C413,5,1)</f>
        <v>CRUK0056_SU_T1-R1a</v>
      </c>
      <c r="C413" s="4" t="s">
        <v>285</v>
      </c>
      <c r="D413" s="4" t="s">
        <v>860</v>
      </c>
      <c r="E413" s="4" t="s">
        <v>419</v>
      </c>
      <c r="F413" s="4" t="s">
        <v>861</v>
      </c>
      <c r="G413" s="4" t="s">
        <v>366</v>
      </c>
      <c r="H413" s="4" t="n">
        <f aca="false">FALSE()</f>
        <v>0</v>
      </c>
      <c r="I413" s="21" t="n">
        <v>3.324331932</v>
      </c>
      <c r="J413" s="21" t="n">
        <v>0.19</v>
      </c>
      <c r="K413" s="21"/>
      <c r="L413" s="21"/>
      <c r="M413" s="21"/>
      <c r="N413" s="21"/>
    </row>
    <row r="414" customFormat="false" ht="16" hidden="true" customHeight="false" outlineLevel="0" collapsed="false">
      <c r="A414" s="4" t="s">
        <v>202</v>
      </c>
      <c r="B414" s="4" t="str">
        <f aca="false">A414&amp;MID(C414,5,1)</f>
        <v>CRUK0056_SU_T1-R1b</v>
      </c>
      <c r="C414" s="4" t="s">
        <v>405</v>
      </c>
      <c r="D414" s="4" t="s">
        <v>425</v>
      </c>
      <c r="E414" s="4" t="s">
        <v>377</v>
      </c>
      <c r="F414" s="4" t="s">
        <v>694</v>
      </c>
      <c r="G414" s="4" t="s">
        <v>289</v>
      </c>
      <c r="H414" s="4" t="n">
        <f aca="false">FALSE()</f>
        <v>0</v>
      </c>
      <c r="I414" s="21" t="n">
        <v>3.324331932</v>
      </c>
      <c r="J414" s="21" t="n">
        <v>0.19</v>
      </c>
      <c r="K414" s="21"/>
      <c r="L414" s="21"/>
      <c r="M414" s="21"/>
      <c r="N414" s="21"/>
    </row>
    <row r="415" customFormat="false" ht="16" hidden="true" customHeight="false" outlineLevel="0" collapsed="false">
      <c r="A415" s="4" t="s">
        <v>202</v>
      </c>
      <c r="B415" s="4" t="str">
        <f aca="false">A415&amp;MID(C415,5,1)</f>
        <v>CRUK0056_SU_T1-R1c</v>
      </c>
      <c r="C415" s="4" t="s">
        <v>809</v>
      </c>
      <c r="D415" s="4" t="s">
        <v>483</v>
      </c>
      <c r="E415" s="4" t="s">
        <v>712</v>
      </c>
      <c r="F415" s="4" t="s">
        <v>361</v>
      </c>
      <c r="G415" s="4" t="s">
        <v>289</v>
      </c>
      <c r="H415" s="4" t="n">
        <f aca="false">FALSE()</f>
        <v>0</v>
      </c>
      <c r="I415" s="21" t="n">
        <v>3.324331932</v>
      </c>
      <c r="J415" s="21" t="n">
        <v>0.19</v>
      </c>
      <c r="K415" s="21"/>
      <c r="L415" s="21"/>
      <c r="M415" s="21"/>
      <c r="N415" s="21"/>
    </row>
    <row r="416" customFormat="false" ht="16" hidden="true" customHeight="false" outlineLevel="0" collapsed="false">
      <c r="A416" s="4" t="s">
        <v>862</v>
      </c>
      <c r="B416" s="4" t="str">
        <f aca="false">A416&amp;MID(C416,5,1)</f>
        <v>CRUK0056_SU_T1-R2a</v>
      </c>
      <c r="C416" s="4" t="s">
        <v>285</v>
      </c>
      <c r="D416" s="4" t="s">
        <v>860</v>
      </c>
      <c r="E416" s="4" t="s">
        <v>574</v>
      </c>
      <c r="F416" s="4" t="s">
        <v>342</v>
      </c>
      <c r="G416" s="4" t="s">
        <v>289</v>
      </c>
      <c r="H416" s="4" t="n">
        <f aca="false">FALSE()</f>
        <v>0</v>
      </c>
      <c r="I416" s="21" t="n">
        <v>4.545907148</v>
      </c>
      <c r="J416" s="21" t="n">
        <v>0.16</v>
      </c>
      <c r="K416" s="21"/>
      <c r="L416" s="21"/>
      <c r="M416" s="22"/>
      <c r="N416" s="21"/>
    </row>
    <row r="417" customFormat="false" ht="16" hidden="true" customHeight="false" outlineLevel="0" collapsed="false">
      <c r="A417" s="4" t="s">
        <v>862</v>
      </c>
      <c r="B417" s="4" t="str">
        <f aca="false">A417&amp;MID(C417,5,1)</f>
        <v>CRUK0056_SU_T1-R2b</v>
      </c>
      <c r="C417" s="4" t="s">
        <v>405</v>
      </c>
      <c r="D417" s="4" t="s">
        <v>425</v>
      </c>
      <c r="E417" s="4" t="s">
        <v>848</v>
      </c>
      <c r="F417" s="4" t="s">
        <v>666</v>
      </c>
      <c r="G417" s="4" t="s">
        <v>289</v>
      </c>
      <c r="H417" s="4" t="n">
        <f aca="false">FALSE()</f>
        <v>0</v>
      </c>
      <c r="I417" s="21" t="n">
        <v>4.545907148</v>
      </c>
      <c r="J417" s="21" t="n">
        <v>0.16</v>
      </c>
      <c r="K417" s="21"/>
      <c r="L417" s="21"/>
      <c r="M417" s="22"/>
      <c r="N417" s="21"/>
    </row>
    <row r="418" customFormat="false" ht="16" hidden="true" customHeight="false" outlineLevel="0" collapsed="false">
      <c r="A418" s="4" t="s">
        <v>862</v>
      </c>
      <c r="B418" s="4" t="str">
        <f aca="false">A418&amp;MID(C418,5,1)</f>
        <v>CRUK0056_SU_T1-R2c</v>
      </c>
      <c r="C418" s="4" t="s">
        <v>809</v>
      </c>
      <c r="D418" s="4" t="s">
        <v>483</v>
      </c>
      <c r="E418" s="4" t="s">
        <v>500</v>
      </c>
      <c r="F418" s="4" t="s">
        <v>350</v>
      </c>
      <c r="G418" s="4" t="s">
        <v>488</v>
      </c>
      <c r="H418" s="4" t="n">
        <f aca="false">FALSE()</f>
        <v>0</v>
      </c>
      <c r="I418" s="21" t="n">
        <v>4.545907148</v>
      </c>
      <c r="J418" s="21" t="n">
        <v>0.16</v>
      </c>
      <c r="K418" s="21"/>
      <c r="L418" s="21"/>
      <c r="M418" s="21"/>
      <c r="N418" s="21"/>
    </row>
    <row r="419" customFormat="false" ht="16" hidden="true" customHeight="false" outlineLevel="0" collapsed="false">
      <c r="A419" s="4" t="s">
        <v>863</v>
      </c>
      <c r="B419" s="4" t="str">
        <f aca="false">A419&amp;MID(C419,5,1)</f>
        <v>CRUK0056_SU_T1-R3a</v>
      </c>
      <c r="C419" s="4" t="s">
        <v>285</v>
      </c>
      <c r="D419" s="4" t="s">
        <v>860</v>
      </c>
      <c r="E419" s="4" t="s">
        <v>803</v>
      </c>
      <c r="F419" s="4" t="s">
        <v>512</v>
      </c>
      <c r="G419" s="4" t="s">
        <v>289</v>
      </c>
      <c r="H419" s="4" t="n">
        <f aca="false">FALSE()</f>
        <v>0</v>
      </c>
      <c r="I419" s="21" t="n">
        <v>3.469837975</v>
      </c>
      <c r="J419" s="21" t="n">
        <v>0.21</v>
      </c>
      <c r="K419" s="21"/>
      <c r="L419" s="21"/>
      <c r="M419" s="21"/>
      <c r="N419" s="21"/>
    </row>
    <row r="420" customFormat="false" ht="16" hidden="true" customHeight="false" outlineLevel="0" collapsed="false">
      <c r="A420" s="4" t="s">
        <v>863</v>
      </c>
      <c r="B420" s="4" t="str">
        <f aca="false">A420&amp;MID(C420,5,1)</f>
        <v>CRUK0056_SU_T1-R3b</v>
      </c>
      <c r="C420" s="4" t="s">
        <v>405</v>
      </c>
      <c r="D420" s="4" t="s">
        <v>425</v>
      </c>
      <c r="E420" s="4" t="s">
        <v>377</v>
      </c>
      <c r="F420" s="4" t="s">
        <v>824</v>
      </c>
      <c r="G420" s="4" t="s">
        <v>289</v>
      </c>
      <c r="H420" s="4" t="n">
        <f aca="false">FALSE()</f>
        <v>0</v>
      </c>
      <c r="I420" s="21" t="n">
        <v>3.469837975</v>
      </c>
      <c r="J420" s="21" t="n">
        <v>0.21</v>
      </c>
      <c r="K420" s="21"/>
      <c r="L420" s="21"/>
      <c r="M420" s="21"/>
      <c r="N420" s="21"/>
    </row>
    <row r="421" customFormat="false" ht="16" hidden="true" customHeight="false" outlineLevel="0" collapsed="false">
      <c r="A421" s="4" t="s">
        <v>863</v>
      </c>
      <c r="B421" s="4" t="str">
        <f aca="false">A421&amp;MID(C421,5,1)</f>
        <v>CRUK0056_SU_T1-R3c</v>
      </c>
      <c r="C421" s="4" t="s">
        <v>809</v>
      </c>
      <c r="D421" s="4" t="s">
        <v>483</v>
      </c>
      <c r="E421" s="4" t="s">
        <v>805</v>
      </c>
      <c r="F421" s="4" t="s">
        <v>386</v>
      </c>
      <c r="G421" s="4" t="s">
        <v>289</v>
      </c>
      <c r="H421" s="4" t="n">
        <f aca="false">FALSE()</f>
        <v>0</v>
      </c>
      <c r="I421" s="21" t="n">
        <v>3.469837975</v>
      </c>
      <c r="J421" s="21" t="n">
        <v>0.21</v>
      </c>
      <c r="K421" s="21"/>
      <c r="L421" s="21"/>
      <c r="M421" s="21"/>
      <c r="N421" s="21"/>
    </row>
    <row r="422" customFormat="false" ht="16" hidden="true" customHeight="false" outlineLevel="0" collapsed="false">
      <c r="A422" s="4" t="s">
        <v>203</v>
      </c>
      <c r="B422" s="4" t="str">
        <f aca="false">A422&amp;MID(C422,5,1)</f>
        <v>CRUK0057_SU_T1-R1a</v>
      </c>
      <c r="C422" s="4" t="s">
        <v>523</v>
      </c>
      <c r="D422" s="4" t="s">
        <v>714</v>
      </c>
      <c r="E422" s="4" t="s">
        <v>326</v>
      </c>
      <c r="F422" s="4" t="s">
        <v>864</v>
      </c>
      <c r="G422" s="4" t="s">
        <v>289</v>
      </c>
      <c r="H422" s="4" t="n">
        <f aca="false">FALSE()</f>
        <v>0</v>
      </c>
      <c r="I422" s="21" t="n">
        <v>3.82833502</v>
      </c>
      <c r="J422" s="21" t="n">
        <v>0.23</v>
      </c>
      <c r="K422" s="21"/>
      <c r="L422" s="21"/>
      <c r="M422" s="22"/>
      <c r="N422" s="21"/>
    </row>
    <row r="423" customFormat="false" ht="16" hidden="true" customHeight="false" outlineLevel="0" collapsed="false">
      <c r="A423" s="4" t="s">
        <v>203</v>
      </c>
      <c r="B423" s="4" t="str">
        <f aca="false">A423&amp;MID(C423,5,1)</f>
        <v>CRUK0057_SU_T1-R1b</v>
      </c>
      <c r="C423" s="4" t="s">
        <v>865</v>
      </c>
      <c r="D423" s="4" t="s">
        <v>613</v>
      </c>
      <c r="E423" s="4" t="s">
        <v>801</v>
      </c>
      <c r="F423" s="4" t="s">
        <v>339</v>
      </c>
      <c r="G423" s="4" t="s">
        <v>321</v>
      </c>
      <c r="H423" s="4" t="n">
        <f aca="false">FALSE()</f>
        <v>0</v>
      </c>
      <c r="I423" s="21" t="n">
        <v>3.82833502</v>
      </c>
      <c r="J423" s="21" t="n">
        <v>0.23</v>
      </c>
      <c r="K423" s="21"/>
      <c r="L423" s="21"/>
      <c r="M423" s="21"/>
      <c r="N423" s="21"/>
    </row>
    <row r="424" customFormat="false" ht="16" hidden="true" customHeight="false" outlineLevel="0" collapsed="false">
      <c r="A424" s="4" t="s">
        <v>203</v>
      </c>
      <c r="B424" s="4" t="str">
        <f aca="false">A424&amp;MID(C424,5,1)</f>
        <v>CRUK0057_SU_T1-R1c</v>
      </c>
      <c r="C424" s="4" t="s">
        <v>866</v>
      </c>
      <c r="D424" s="4" t="s">
        <v>601</v>
      </c>
      <c r="E424" s="4" t="s">
        <v>867</v>
      </c>
      <c r="F424" s="4" t="s">
        <v>574</v>
      </c>
      <c r="G424" s="4" t="s">
        <v>396</v>
      </c>
      <c r="H424" s="4" t="n">
        <f aca="false">FALSE()</f>
        <v>0</v>
      </c>
      <c r="I424" s="21" t="n">
        <v>3.82833502</v>
      </c>
      <c r="J424" s="21" t="n">
        <v>0.23</v>
      </c>
      <c r="K424" s="21"/>
      <c r="L424" s="21"/>
      <c r="M424" s="21"/>
      <c r="N424" s="21"/>
    </row>
    <row r="425" customFormat="false" ht="16" hidden="true" customHeight="false" outlineLevel="0" collapsed="false">
      <c r="A425" s="4" t="s">
        <v>868</v>
      </c>
      <c r="B425" s="4" t="str">
        <f aca="false">A425&amp;MID(C425,5,1)</f>
        <v>CRUK0057_SU_T1-R2a</v>
      </c>
      <c r="C425" s="4" t="s">
        <v>523</v>
      </c>
      <c r="D425" s="4" t="s">
        <v>714</v>
      </c>
      <c r="E425" s="4" t="s">
        <v>320</v>
      </c>
      <c r="F425" s="4" t="s">
        <v>447</v>
      </c>
      <c r="G425" s="4" t="s">
        <v>289</v>
      </c>
      <c r="H425" s="4" t="n">
        <f aca="false">FALSE()</f>
        <v>0</v>
      </c>
      <c r="I425" s="21" t="n">
        <v>3.843534154</v>
      </c>
      <c r="J425" s="21" t="n">
        <v>0.32</v>
      </c>
      <c r="K425" s="21"/>
      <c r="L425" s="21"/>
      <c r="M425" s="22"/>
      <c r="N425" s="21"/>
    </row>
    <row r="426" customFormat="false" ht="16" hidden="true" customHeight="false" outlineLevel="0" collapsed="false">
      <c r="A426" s="4" t="s">
        <v>868</v>
      </c>
      <c r="B426" s="4" t="str">
        <f aca="false">A426&amp;MID(C426,5,1)</f>
        <v>CRUK0057_SU_T1-R2b</v>
      </c>
      <c r="C426" s="4" t="s">
        <v>865</v>
      </c>
      <c r="D426" s="4" t="s">
        <v>613</v>
      </c>
      <c r="E426" s="4" t="s">
        <v>869</v>
      </c>
      <c r="F426" s="4" t="s">
        <v>767</v>
      </c>
      <c r="G426" s="4" t="s">
        <v>381</v>
      </c>
      <c r="H426" s="4" t="n">
        <f aca="false">FALSE()</f>
        <v>0</v>
      </c>
      <c r="I426" s="21" t="n">
        <v>3.843534154</v>
      </c>
      <c r="J426" s="21" t="n">
        <v>0.32</v>
      </c>
      <c r="K426" s="21"/>
      <c r="L426" s="21"/>
      <c r="M426" s="21"/>
      <c r="N426" s="21"/>
    </row>
    <row r="427" customFormat="false" ht="16" hidden="true" customHeight="false" outlineLevel="0" collapsed="false">
      <c r="A427" s="4" t="s">
        <v>868</v>
      </c>
      <c r="B427" s="4" t="str">
        <f aca="false">A427&amp;MID(C427,5,1)</f>
        <v>CRUK0057_SU_T1-R2c</v>
      </c>
      <c r="C427" s="4" t="s">
        <v>866</v>
      </c>
      <c r="D427" s="4" t="s">
        <v>601</v>
      </c>
      <c r="E427" s="4" t="s">
        <v>870</v>
      </c>
      <c r="F427" s="4" t="s">
        <v>574</v>
      </c>
      <c r="G427" s="4" t="s">
        <v>784</v>
      </c>
      <c r="H427" s="4" t="n">
        <f aca="false">FALSE()</f>
        <v>0</v>
      </c>
      <c r="I427" s="21" t="n">
        <v>3.843534154</v>
      </c>
      <c r="J427" s="21" t="n">
        <v>0.32</v>
      </c>
      <c r="K427" s="21"/>
      <c r="L427" s="21"/>
      <c r="M427" s="21"/>
      <c r="N427" s="21"/>
    </row>
    <row r="428" customFormat="false" ht="16" hidden="true" customHeight="false" outlineLevel="0" collapsed="false">
      <c r="A428" s="4" t="s">
        <v>205</v>
      </c>
      <c r="B428" s="4" t="str">
        <f aca="false">A428&amp;MID(C428,5,1)</f>
        <v>CRUK0058_SU_T1-R1a</v>
      </c>
      <c r="C428" s="4" t="s">
        <v>436</v>
      </c>
      <c r="D428" s="4" t="s">
        <v>871</v>
      </c>
      <c r="E428" s="4" t="s">
        <v>397</v>
      </c>
      <c r="F428" s="4" t="s">
        <v>740</v>
      </c>
      <c r="G428" s="4" t="s">
        <v>289</v>
      </c>
      <c r="H428" s="4" t="n">
        <f aca="false">FALSE()</f>
        <v>0</v>
      </c>
      <c r="I428" s="21" t="n">
        <v>4.665552951</v>
      </c>
      <c r="J428" s="21" t="n">
        <v>0.32</v>
      </c>
      <c r="K428" s="21"/>
      <c r="L428" s="21"/>
      <c r="M428" s="21"/>
      <c r="N428" s="21"/>
    </row>
    <row r="429" customFormat="false" ht="16" hidden="true" customHeight="false" outlineLevel="0" collapsed="false">
      <c r="A429" s="4" t="s">
        <v>205</v>
      </c>
      <c r="B429" s="4" t="str">
        <f aca="false">A429&amp;MID(C429,5,1)</f>
        <v>CRUK0058_SU_T1-R1b</v>
      </c>
      <c r="C429" s="4" t="s">
        <v>372</v>
      </c>
      <c r="D429" s="4" t="s">
        <v>872</v>
      </c>
      <c r="E429" s="4" t="s">
        <v>781</v>
      </c>
      <c r="F429" s="4" t="s">
        <v>873</v>
      </c>
      <c r="G429" s="4" t="s">
        <v>389</v>
      </c>
      <c r="H429" s="4" t="n">
        <f aca="false">FALSE()</f>
        <v>0</v>
      </c>
      <c r="I429" s="21" t="n">
        <v>4.665552951</v>
      </c>
      <c r="J429" s="21" t="n">
        <v>0.32</v>
      </c>
      <c r="K429" s="21"/>
      <c r="L429" s="21"/>
      <c r="M429" s="21"/>
      <c r="N429" s="21"/>
    </row>
    <row r="430" customFormat="false" ht="16" hidden="true" customHeight="false" outlineLevel="0" collapsed="false">
      <c r="A430" s="4" t="s">
        <v>205</v>
      </c>
      <c r="B430" s="4" t="str">
        <f aca="false">A430&amp;MID(C430,5,1)</f>
        <v>CRUK0058_SU_T1-R1c</v>
      </c>
      <c r="C430" s="4" t="s">
        <v>409</v>
      </c>
      <c r="D430" s="4" t="s">
        <v>376</v>
      </c>
      <c r="E430" s="4" t="s">
        <v>620</v>
      </c>
      <c r="F430" s="4" t="s">
        <v>534</v>
      </c>
      <c r="G430" s="4" t="s">
        <v>289</v>
      </c>
      <c r="H430" s="4" t="n">
        <f aca="false">FALSE()</f>
        <v>0</v>
      </c>
      <c r="I430" s="21" t="n">
        <v>4.665552951</v>
      </c>
      <c r="J430" s="21" t="n">
        <v>0.32</v>
      </c>
      <c r="K430" s="21"/>
      <c r="L430" s="21"/>
      <c r="M430" s="21"/>
      <c r="N430" s="21"/>
    </row>
    <row r="431" customFormat="false" ht="16" hidden="true" customHeight="false" outlineLevel="0" collapsed="false">
      <c r="A431" s="4" t="s">
        <v>874</v>
      </c>
      <c r="B431" s="4" t="str">
        <f aca="false">A431&amp;MID(C431,5,1)</f>
        <v>CRUK0058_SU_T1-R2a</v>
      </c>
      <c r="C431" s="4" t="s">
        <v>436</v>
      </c>
      <c r="D431" s="4" t="s">
        <v>871</v>
      </c>
      <c r="E431" s="4" t="s">
        <v>291</v>
      </c>
      <c r="F431" s="4" t="s">
        <v>801</v>
      </c>
      <c r="G431" s="4" t="s">
        <v>366</v>
      </c>
      <c r="H431" s="4" t="n">
        <f aca="false">FALSE()</f>
        <v>0</v>
      </c>
      <c r="I431" s="21" t="n">
        <v>4.517842774</v>
      </c>
      <c r="J431" s="21" t="n">
        <v>0.42</v>
      </c>
      <c r="K431" s="21"/>
      <c r="L431" s="21"/>
      <c r="M431" s="21"/>
      <c r="N431" s="21"/>
    </row>
    <row r="432" customFormat="false" ht="16" hidden="true" customHeight="false" outlineLevel="0" collapsed="false">
      <c r="A432" s="4" t="s">
        <v>874</v>
      </c>
      <c r="B432" s="4" t="str">
        <f aca="false">A432&amp;MID(C432,5,1)</f>
        <v>CRUK0058_SU_T1-R2b</v>
      </c>
      <c r="C432" s="4" t="s">
        <v>372</v>
      </c>
      <c r="D432" s="4" t="s">
        <v>872</v>
      </c>
      <c r="E432" s="4" t="s">
        <v>781</v>
      </c>
      <c r="F432" s="4" t="s">
        <v>723</v>
      </c>
      <c r="G432" s="4" t="s">
        <v>366</v>
      </c>
      <c r="H432" s="4" t="n">
        <f aca="false">FALSE()</f>
        <v>0</v>
      </c>
      <c r="I432" s="21" t="n">
        <v>4.517842774</v>
      </c>
      <c r="J432" s="21" t="n">
        <v>0.42</v>
      </c>
      <c r="K432" s="21"/>
      <c r="L432" s="21"/>
      <c r="M432" s="21"/>
      <c r="N432" s="21"/>
    </row>
    <row r="433" customFormat="false" ht="16" hidden="true" customHeight="false" outlineLevel="0" collapsed="false">
      <c r="A433" s="4" t="s">
        <v>874</v>
      </c>
      <c r="B433" s="4" t="str">
        <f aca="false">A433&amp;MID(C433,5,1)</f>
        <v>CRUK0058_SU_T1-R2c</v>
      </c>
      <c r="C433" s="4" t="s">
        <v>409</v>
      </c>
      <c r="D433" s="4" t="s">
        <v>376</v>
      </c>
      <c r="E433" s="4" t="s">
        <v>842</v>
      </c>
      <c r="F433" s="4" t="s">
        <v>377</v>
      </c>
      <c r="G433" s="4" t="s">
        <v>366</v>
      </c>
      <c r="H433" s="4" t="n">
        <f aca="false">FALSE()</f>
        <v>0</v>
      </c>
      <c r="I433" s="21" t="n">
        <v>4.517842774</v>
      </c>
      <c r="J433" s="21" t="n">
        <v>0.42</v>
      </c>
      <c r="K433" s="21"/>
      <c r="L433" s="21"/>
      <c r="M433" s="21"/>
      <c r="N433" s="21"/>
    </row>
    <row r="434" customFormat="false" ht="16" hidden="true" customHeight="false" outlineLevel="0" collapsed="false">
      <c r="A434" s="4" t="s">
        <v>207</v>
      </c>
      <c r="B434" s="4" t="str">
        <f aca="false">A434&amp;MID(C434,5,1)</f>
        <v>CRUK0059_SU_T1-R1b</v>
      </c>
      <c r="C434" s="4" t="s">
        <v>324</v>
      </c>
      <c r="D434" s="4" t="s">
        <v>550</v>
      </c>
      <c r="E434" s="4" t="s">
        <v>832</v>
      </c>
      <c r="F434" s="4" t="s">
        <v>334</v>
      </c>
      <c r="G434" s="4" t="s">
        <v>517</v>
      </c>
      <c r="H434" s="4" t="n">
        <f aca="false">FALSE()</f>
        <v>0</v>
      </c>
      <c r="I434" s="21" t="n">
        <v>1.988649443</v>
      </c>
      <c r="J434" s="21" t="n">
        <v>0.28</v>
      </c>
      <c r="K434" s="21"/>
      <c r="L434" s="21"/>
      <c r="M434" s="21"/>
      <c r="N434" s="21"/>
    </row>
    <row r="435" customFormat="false" ht="16" hidden="true" customHeight="false" outlineLevel="0" collapsed="false">
      <c r="A435" s="4" t="s">
        <v>875</v>
      </c>
      <c r="B435" s="4" t="str">
        <f aca="false">A435&amp;MID(C435,5,1)</f>
        <v>CRUK0059_SU_T1-R2b</v>
      </c>
      <c r="C435" s="4" t="s">
        <v>324</v>
      </c>
      <c r="D435" s="4" t="s">
        <v>550</v>
      </c>
      <c r="E435" s="4" t="s">
        <v>539</v>
      </c>
      <c r="F435" s="4" t="s">
        <v>712</v>
      </c>
      <c r="G435" s="4" t="s">
        <v>343</v>
      </c>
      <c r="H435" s="4" t="n">
        <f aca="false">FALSE()</f>
        <v>0</v>
      </c>
      <c r="I435" s="21" t="n">
        <v>1.988578613</v>
      </c>
      <c r="J435" s="21" t="n">
        <v>0.34</v>
      </c>
      <c r="K435" s="21"/>
      <c r="L435" s="21"/>
      <c r="M435" s="21"/>
      <c r="N435" s="21"/>
    </row>
    <row r="436" customFormat="false" ht="16" hidden="true" customHeight="false" outlineLevel="0" collapsed="false">
      <c r="A436" s="4" t="s">
        <v>208</v>
      </c>
      <c r="B436" s="4" t="str">
        <f aca="false">A436&amp;MID(C436,5,1)</f>
        <v>CRUK0060_SU_T1-R1a</v>
      </c>
      <c r="C436" s="4" t="s">
        <v>451</v>
      </c>
      <c r="D436" s="4" t="s">
        <v>860</v>
      </c>
      <c r="E436" s="4" t="s">
        <v>336</v>
      </c>
      <c r="F436" s="4" t="s">
        <v>678</v>
      </c>
      <c r="G436" s="4" t="s">
        <v>289</v>
      </c>
      <c r="H436" s="4" t="n">
        <f aca="false">FALSE()</f>
        <v>0</v>
      </c>
      <c r="I436" s="21" t="n">
        <v>2.921719956</v>
      </c>
      <c r="J436" s="21" t="n">
        <v>0.14</v>
      </c>
      <c r="K436" s="21"/>
      <c r="L436" s="21"/>
      <c r="M436" s="21"/>
      <c r="N436" s="21"/>
    </row>
    <row r="437" customFormat="false" ht="16" hidden="true" customHeight="false" outlineLevel="0" collapsed="false">
      <c r="A437" s="4" t="s">
        <v>208</v>
      </c>
      <c r="B437" s="4" t="str">
        <f aca="false">A437&amp;MID(C437,5,1)</f>
        <v>CRUK0060_SU_T1-R1b</v>
      </c>
      <c r="C437" s="4" t="s">
        <v>405</v>
      </c>
      <c r="D437" s="4" t="s">
        <v>751</v>
      </c>
      <c r="E437" s="4" t="s">
        <v>544</v>
      </c>
      <c r="F437" s="4" t="s">
        <v>831</v>
      </c>
      <c r="G437" s="4" t="s">
        <v>634</v>
      </c>
      <c r="H437" s="4" t="n">
        <f aca="false">FALSE()</f>
        <v>0</v>
      </c>
      <c r="I437" s="21" t="n">
        <v>2.921719956</v>
      </c>
      <c r="J437" s="21" t="n">
        <v>0.14</v>
      </c>
      <c r="K437" s="21"/>
      <c r="L437" s="21"/>
      <c r="M437" s="21"/>
      <c r="N437" s="21"/>
    </row>
    <row r="438" customFormat="false" ht="16" hidden="true" customHeight="false" outlineLevel="0" collapsed="false">
      <c r="A438" s="4" t="s">
        <v>208</v>
      </c>
      <c r="B438" s="4" t="str">
        <f aca="false">A438&amp;MID(C438,5,1)</f>
        <v>CRUK0060_SU_T1-R1c</v>
      </c>
      <c r="C438" s="4" t="s">
        <v>876</v>
      </c>
      <c r="D438" s="4" t="s">
        <v>483</v>
      </c>
      <c r="E438" s="4" t="s">
        <v>501</v>
      </c>
      <c r="F438" s="4" t="s">
        <v>361</v>
      </c>
      <c r="G438" s="4" t="s">
        <v>358</v>
      </c>
      <c r="H438" s="4" t="n">
        <f aca="false">FALSE()</f>
        <v>0</v>
      </c>
      <c r="I438" s="21" t="n">
        <v>2.921719956</v>
      </c>
      <c r="J438" s="21" t="n">
        <v>0.14</v>
      </c>
      <c r="K438" s="21"/>
      <c r="L438" s="21"/>
      <c r="M438" s="21"/>
      <c r="N438" s="21"/>
    </row>
    <row r="439" customFormat="false" ht="16" hidden="true" customHeight="false" outlineLevel="0" collapsed="false">
      <c r="A439" s="4" t="s">
        <v>210</v>
      </c>
      <c r="B439" s="4" t="str">
        <f aca="false">A439&amp;MID(C439,5,1)</f>
        <v>CRUK0061_SU_T1-R1a</v>
      </c>
      <c r="C439" s="4" t="s">
        <v>285</v>
      </c>
      <c r="D439" s="4" t="s">
        <v>286</v>
      </c>
      <c r="E439" s="4" t="s">
        <v>640</v>
      </c>
      <c r="F439" s="4" t="s">
        <v>877</v>
      </c>
      <c r="G439" s="4" t="s">
        <v>289</v>
      </c>
      <c r="H439" s="4" t="n">
        <f aca="false">FALSE()</f>
        <v>0</v>
      </c>
      <c r="I439" s="21" t="n">
        <v>3.862021644</v>
      </c>
      <c r="J439" s="21" t="n">
        <v>0.61</v>
      </c>
      <c r="K439" s="21"/>
      <c r="L439" s="21"/>
      <c r="M439" s="22"/>
      <c r="N439" s="21"/>
    </row>
    <row r="440" customFormat="false" ht="16" hidden="true" customHeight="false" outlineLevel="0" collapsed="false">
      <c r="A440" s="4" t="s">
        <v>210</v>
      </c>
      <c r="B440" s="4" t="str">
        <f aca="false">A440&amp;MID(C440,5,1)</f>
        <v>CRUK0061_SU_T1-R1b</v>
      </c>
      <c r="C440" s="4" t="s">
        <v>624</v>
      </c>
      <c r="D440" s="4" t="s">
        <v>405</v>
      </c>
      <c r="E440" s="4" t="s">
        <v>385</v>
      </c>
      <c r="F440" s="4" t="s">
        <v>878</v>
      </c>
      <c r="G440" s="4" t="s">
        <v>289</v>
      </c>
      <c r="H440" s="4" t="n">
        <f aca="false">FALSE()</f>
        <v>0</v>
      </c>
      <c r="I440" s="21" t="n">
        <v>3.862021644</v>
      </c>
      <c r="J440" s="21" t="n">
        <v>0.61</v>
      </c>
      <c r="K440" s="21"/>
      <c r="L440" s="21"/>
      <c r="M440" s="22"/>
      <c r="N440" s="21"/>
    </row>
    <row r="441" customFormat="false" ht="16" hidden="true" customHeight="false" outlineLevel="0" collapsed="false">
      <c r="A441" s="4" t="s">
        <v>210</v>
      </c>
      <c r="B441" s="4" t="str">
        <f aca="false">A441&amp;MID(C441,5,1)</f>
        <v>CRUK0061_SU_T1-R1c</v>
      </c>
      <c r="C441" s="4" t="s">
        <v>601</v>
      </c>
      <c r="D441" s="4" t="s">
        <v>483</v>
      </c>
      <c r="E441" s="4" t="s">
        <v>827</v>
      </c>
      <c r="F441" s="4" t="s">
        <v>431</v>
      </c>
      <c r="G441" s="4" t="s">
        <v>289</v>
      </c>
      <c r="H441" s="4" t="n">
        <f aca="false">FALSE()</f>
        <v>0</v>
      </c>
      <c r="I441" s="21" t="n">
        <v>3.862021644</v>
      </c>
      <c r="J441" s="21" t="n">
        <v>0.61</v>
      </c>
      <c r="K441" s="21"/>
      <c r="L441" s="21"/>
      <c r="M441" s="22"/>
      <c r="N441" s="21"/>
    </row>
    <row r="442" customFormat="false" ht="16" hidden="true" customHeight="false" outlineLevel="0" collapsed="false">
      <c r="A442" s="4" t="s">
        <v>879</v>
      </c>
      <c r="B442" s="4" t="str">
        <f aca="false">A442&amp;MID(C442,5,1)</f>
        <v>CRUK0061_SU_T1-R2a</v>
      </c>
      <c r="C442" s="4" t="s">
        <v>285</v>
      </c>
      <c r="D442" s="4" t="s">
        <v>286</v>
      </c>
      <c r="E442" s="4" t="s">
        <v>803</v>
      </c>
      <c r="F442" s="4" t="s">
        <v>561</v>
      </c>
      <c r="G442" s="4" t="s">
        <v>384</v>
      </c>
      <c r="H442" s="4" t="n">
        <f aca="false">FALSE()</f>
        <v>0</v>
      </c>
      <c r="I442" s="21" t="n">
        <v>3.964458805</v>
      </c>
      <c r="J442" s="21" t="n">
        <v>0.13</v>
      </c>
      <c r="K442" s="21"/>
      <c r="L442" s="21"/>
      <c r="M442" s="21"/>
      <c r="N442" s="21"/>
    </row>
    <row r="443" customFormat="false" ht="16" hidden="true" customHeight="false" outlineLevel="0" collapsed="false">
      <c r="A443" s="4" t="s">
        <v>879</v>
      </c>
      <c r="B443" s="4" t="str">
        <f aca="false">A443&amp;MID(C443,5,1)</f>
        <v>CRUK0061_SU_T1-R2b</v>
      </c>
      <c r="C443" s="4" t="s">
        <v>624</v>
      </c>
      <c r="D443" s="4" t="s">
        <v>405</v>
      </c>
      <c r="E443" s="4" t="s">
        <v>371</v>
      </c>
      <c r="F443" s="4" t="s">
        <v>531</v>
      </c>
      <c r="G443" s="4" t="s">
        <v>289</v>
      </c>
      <c r="H443" s="4" t="n">
        <f aca="false">TRUE()</f>
        <v>1</v>
      </c>
      <c r="I443" s="21" t="n">
        <v>3.964458805</v>
      </c>
      <c r="J443" s="21" t="n">
        <v>0.13</v>
      </c>
      <c r="K443" s="21"/>
      <c r="L443" s="21"/>
      <c r="M443" s="21"/>
      <c r="N443" s="21"/>
    </row>
    <row r="444" customFormat="false" ht="16" hidden="true" customHeight="false" outlineLevel="0" collapsed="false">
      <c r="A444" s="4" t="s">
        <v>879</v>
      </c>
      <c r="B444" s="4" t="str">
        <f aca="false">A444&amp;MID(C444,5,1)</f>
        <v>CRUK0061_SU_T1-R2c</v>
      </c>
      <c r="C444" s="4" t="s">
        <v>601</v>
      </c>
      <c r="D444" s="4" t="s">
        <v>483</v>
      </c>
      <c r="E444" s="4" t="s">
        <v>713</v>
      </c>
      <c r="F444" s="4" t="s">
        <v>644</v>
      </c>
      <c r="G444" s="4" t="s">
        <v>366</v>
      </c>
      <c r="H444" s="4" t="n">
        <f aca="false">FALSE()</f>
        <v>0</v>
      </c>
      <c r="I444" s="21" t="n">
        <v>3.964458805</v>
      </c>
      <c r="J444" s="21" t="n">
        <v>0.13</v>
      </c>
      <c r="K444" s="21"/>
      <c r="L444" s="21"/>
      <c r="M444" s="21"/>
      <c r="N444" s="21"/>
    </row>
    <row r="445" customFormat="false" ht="16" hidden="true" customHeight="false" outlineLevel="0" collapsed="false">
      <c r="A445" s="4" t="s">
        <v>211</v>
      </c>
      <c r="B445" s="4" t="str">
        <f aca="false">A445&amp;MID(C445,5,1)</f>
        <v>CRUK0062_SU_T1-R1a</v>
      </c>
      <c r="C445" s="4" t="s">
        <v>880</v>
      </c>
      <c r="D445" s="4" t="s">
        <v>807</v>
      </c>
      <c r="E445" s="4" t="s">
        <v>708</v>
      </c>
      <c r="F445" s="4" t="s">
        <v>702</v>
      </c>
      <c r="G445" s="4" t="s">
        <v>289</v>
      </c>
      <c r="H445" s="4" t="n">
        <f aca="false">FALSE()</f>
        <v>0</v>
      </c>
      <c r="I445" s="21" t="n">
        <v>3.4224216</v>
      </c>
      <c r="J445" s="21" t="n">
        <v>0.32</v>
      </c>
      <c r="K445" s="21"/>
      <c r="L445" s="21"/>
      <c r="M445" s="22"/>
      <c r="N445" s="21"/>
    </row>
    <row r="446" customFormat="false" ht="16" hidden="true" customHeight="false" outlineLevel="0" collapsed="false">
      <c r="A446" s="4" t="s">
        <v>211</v>
      </c>
      <c r="B446" s="4" t="str">
        <f aca="false">A446&amp;MID(C446,5,1)</f>
        <v>CRUK0062_SU_T1-R1b</v>
      </c>
      <c r="C446" s="4" t="s">
        <v>881</v>
      </c>
      <c r="D446" s="4" t="s">
        <v>882</v>
      </c>
      <c r="E446" s="4" t="s">
        <v>333</v>
      </c>
      <c r="F446" s="4" t="s">
        <v>427</v>
      </c>
      <c r="G446" s="4" t="s">
        <v>289</v>
      </c>
      <c r="H446" s="4" t="n">
        <f aca="false">FALSE()</f>
        <v>0</v>
      </c>
      <c r="I446" s="21" t="n">
        <v>3.4224216</v>
      </c>
      <c r="J446" s="21" t="n">
        <v>0.32</v>
      </c>
      <c r="K446" s="21"/>
      <c r="L446" s="21"/>
      <c r="M446" s="22"/>
      <c r="N446" s="21"/>
    </row>
    <row r="447" customFormat="false" ht="16" hidden="true" customHeight="false" outlineLevel="0" collapsed="false">
      <c r="A447" s="4" t="s">
        <v>211</v>
      </c>
      <c r="B447" s="4" t="str">
        <f aca="false">A447&amp;MID(C447,5,1)</f>
        <v>CRUK0062_SU_T1-R1c</v>
      </c>
      <c r="C447" s="4" t="s">
        <v>857</v>
      </c>
      <c r="D447" s="4" t="s">
        <v>515</v>
      </c>
      <c r="E447" s="4" t="s">
        <v>335</v>
      </c>
      <c r="F447" s="4" t="s">
        <v>811</v>
      </c>
      <c r="G447" s="4" t="s">
        <v>289</v>
      </c>
      <c r="H447" s="4" t="n">
        <f aca="false">FALSE()</f>
        <v>0</v>
      </c>
      <c r="I447" s="21" t="n">
        <v>3.4224216</v>
      </c>
      <c r="J447" s="21" t="n">
        <v>0.32</v>
      </c>
      <c r="K447" s="21"/>
      <c r="L447" s="21"/>
      <c r="M447" s="22"/>
      <c r="N447" s="21"/>
    </row>
    <row r="448" customFormat="false" ht="16" hidden="true" customHeight="false" outlineLevel="0" collapsed="false">
      <c r="A448" s="4" t="s">
        <v>883</v>
      </c>
      <c r="B448" s="4" t="str">
        <f aca="false">A448&amp;MID(C448,5,1)</f>
        <v>CRUK0062_SU_T1-R2a</v>
      </c>
      <c r="C448" s="4" t="s">
        <v>880</v>
      </c>
      <c r="D448" s="4" t="s">
        <v>807</v>
      </c>
      <c r="E448" s="4" t="s">
        <v>508</v>
      </c>
      <c r="F448" s="4" t="s">
        <v>634</v>
      </c>
      <c r="G448" s="4" t="s">
        <v>289</v>
      </c>
      <c r="H448" s="4" t="n">
        <f aca="false">FALSE()</f>
        <v>0</v>
      </c>
      <c r="I448" s="21" t="n">
        <v>3.501246883</v>
      </c>
      <c r="J448" s="21" t="n">
        <v>0.51</v>
      </c>
      <c r="K448" s="21"/>
      <c r="L448" s="21"/>
      <c r="M448" s="21"/>
      <c r="N448" s="21"/>
    </row>
    <row r="449" customFormat="false" ht="16" hidden="true" customHeight="false" outlineLevel="0" collapsed="false">
      <c r="A449" s="4" t="s">
        <v>883</v>
      </c>
      <c r="B449" s="4" t="str">
        <f aca="false">A449&amp;MID(C449,5,1)</f>
        <v>CRUK0062_SU_T1-R2b</v>
      </c>
      <c r="C449" s="4" t="s">
        <v>881</v>
      </c>
      <c r="D449" s="4" t="s">
        <v>882</v>
      </c>
      <c r="E449" s="4" t="s">
        <v>678</v>
      </c>
      <c r="F449" s="4" t="s">
        <v>712</v>
      </c>
      <c r="G449" s="4" t="s">
        <v>366</v>
      </c>
      <c r="H449" s="4" t="n">
        <f aca="false">FALSE()</f>
        <v>0</v>
      </c>
      <c r="I449" s="21" t="n">
        <v>3.501246883</v>
      </c>
      <c r="J449" s="21" t="n">
        <v>0.51</v>
      </c>
      <c r="K449" s="21"/>
      <c r="L449" s="21"/>
      <c r="M449" s="21"/>
      <c r="N449" s="21"/>
    </row>
    <row r="450" customFormat="false" ht="16" hidden="true" customHeight="false" outlineLevel="0" collapsed="false">
      <c r="A450" s="4" t="s">
        <v>883</v>
      </c>
      <c r="B450" s="4" t="str">
        <f aca="false">A450&amp;MID(C450,5,1)</f>
        <v>CRUK0062_SU_T1-R2c</v>
      </c>
      <c r="C450" s="4" t="s">
        <v>857</v>
      </c>
      <c r="D450" s="4" t="s">
        <v>515</v>
      </c>
      <c r="E450" s="4" t="s">
        <v>803</v>
      </c>
      <c r="F450" s="4" t="s">
        <v>556</v>
      </c>
      <c r="G450" s="4" t="s">
        <v>289</v>
      </c>
      <c r="H450" s="4" t="n">
        <f aca="false">FALSE()</f>
        <v>0</v>
      </c>
      <c r="I450" s="21" t="n">
        <v>3.501246883</v>
      </c>
      <c r="J450" s="21" t="n">
        <v>0.51</v>
      </c>
      <c r="K450" s="21"/>
      <c r="L450" s="21"/>
      <c r="M450" s="22"/>
      <c r="N450" s="21"/>
    </row>
    <row r="451" customFormat="false" ht="16" hidden="true" customHeight="false" outlineLevel="0" collapsed="false">
      <c r="A451" s="4" t="s">
        <v>884</v>
      </c>
      <c r="B451" s="4" t="str">
        <f aca="false">A451&amp;MID(C451,5,1)</f>
        <v>CRUK0062_SU_T1-R3a</v>
      </c>
      <c r="C451" s="4" t="s">
        <v>880</v>
      </c>
      <c r="D451" s="4" t="s">
        <v>807</v>
      </c>
      <c r="E451" s="4" t="s">
        <v>637</v>
      </c>
      <c r="F451" s="4" t="s">
        <v>316</v>
      </c>
      <c r="G451" s="4" t="s">
        <v>525</v>
      </c>
      <c r="H451" s="4" t="n">
        <f aca="false">FALSE()</f>
        <v>0</v>
      </c>
      <c r="I451" s="21" t="n">
        <v>3.413561069</v>
      </c>
      <c r="J451" s="21" t="n">
        <v>0.73</v>
      </c>
      <c r="K451" s="21"/>
      <c r="L451" s="21"/>
      <c r="M451" s="21"/>
      <c r="N451" s="21"/>
    </row>
    <row r="452" customFormat="false" ht="16" hidden="true" customHeight="false" outlineLevel="0" collapsed="false">
      <c r="A452" s="4" t="s">
        <v>884</v>
      </c>
      <c r="B452" s="4" t="str">
        <f aca="false">A452&amp;MID(C452,5,1)</f>
        <v>CRUK0062_SU_T1-R3b</v>
      </c>
      <c r="C452" s="4" t="s">
        <v>881</v>
      </c>
      <c r="D452" s="4" t="s">
        <v>882</v>
      </c>
      <c r="E452" s="4" t="s">
        <v>605</v>
      </c>
      <c r="F452" s="4" t="s">
        <v>569</v>
      </c>
      <c r="G452" s="4" t="s">
        <v>289</v>
      </c>
      <c r="H452" s="4" t="n">
        <f aca="false">FALSE()</f>
        <v>0</v>
      </c>
      <c r="I452" s="21" t="n">
        <v>3.413561069</v>
      </c>
      <c r="J452" s="21" t="n">
        <v>0.73</v>
      </c>
      <c r="K452" s="21"/>
      <c r="L452" s="21"/>
      <c r="M452" s="22"/>
      <c r="N452" s="21"/>
    </row>
    <row r="453" customFormat="false" ht="16" hidden="true" customHeight="false" outlineLevel="0" collapsed="false">
      <c r="A453" s="4" t="s">
        <v>884</v>
      </c>
      <c r="B453" s="4" t="str">
        <f aca="false">A453&amp;MID(C453,5,1)</f>
        <v>CRUK0062_SU_T1-R3c</v>
      </c>
      <c r="C453" s="4" t="s">
        <v>857</v>
      </c>
      <c r="D453" s="4" t="s">
        <v>515</v>
      </c>
      <c r="E453" s="4" t="s">
        <v>805</v>
      </c>
      <c r="F453" s="4" t="s">
        <v>569</v>
      </c>
      <c r="G453" s="4" t="s">
        <v>396</v>
      </c>
      <c r="H453" s="4" t="n">
        <f aca="false">FALSE()</f>
        <v>0</v>
      </c>
      <c r="I453" s="21" t="n">
        <v>3.413561069</v>
      </c>
      <c r="J453" s="21" t="n">
        <v>0.73</v>
      </c>
      <c r="K453" s="21"/>
      <c r="L453" s="21"/>
      <c r="M453" s="21"/>
      <c r="N453" s="21"/>
    </row>
    <row r="454" customFormat="false" ht="16" hidden="true" customHeight="false" outlineLevel="0" collapsed="false">
      <c r="A454" s="4" t="s">
        <v>885</v>
      </c>
      <c r="B454" s="4" t="str">
        <f aca="false">A454&amp;MID(C454,5,1)</f>
        <v>CRUK0062_SU_T1-R4a</v>
      </c>
      <c r="C454" s="4" t="s">
        <v>880</v>
      </c>
      <c r="D454" s="4" t="s">
        <v>807</v>
      </c>
      <c r="E454" s="4" t="s">
        <v>634</v>
      </c>
      <c r="F454" s="4" t="s">
        <v>702</v>
      </c>
      <c r="G454" s="4" t="s">
        <v>627</v>
      </c>
      <c r="H454" s="4" t="n">
        <f aca="false">FALSE()</f>
        <v>0</v>
      </c>
      <c r="I454" s="21" t="n">
        <v>1.863985288</v>
      </c>
      <c r="J454" s="21" t="n">
        <v>0.67</v>
      </c>
      <c r="K454" s="21"/>
      <c r="L454" s="21"/>
      <c r="M454" s="21"/>
      <c r="N454" s="21"/>
    </row>
    <row r="455" customFormat="false" ht="16" hidden="true" customHeight="false" outlineLevel="0" collapsed="false">
      <c r="A455" s="4" t="s">
        <v>885</v>
      </c>
      <c r="B455" s="4" t="str">
        <f aca="false">A455&amp;MID(C455,5,1)</f>
        <v>CRUK0062_SU_T1-R4b</v>
      </c>
      <c r="C455" s="4" t="s">
        <v>881</v>
      </c>
      <c r="D455" s="4" t="s">
        <v>882</v>
      </c>
      <c r="E455" s="4" t="s">
        <v>416</v>
      </c>
      <c r="F455" s="4" t="s">
        <v>697</v>
      </c>
      <c r="G455" s="4" t="s">
        <v>784</v>
      </c>
      <c r="H455" s="4" t="n">
        <f aca="false">FALSE()</f>
        <v>0</v>
      </c>
      <c r="I455" s="21" t="n">
        <v>1.863985288</v>
      </c>
      <c r="J455" s="21" t="n">
        <v>0.67</v>
      </c>
      <c r="K455" s="21"/>
      <c r="L455" s="21"/>
      <c r="M455" s="21"/>
      <c r="N455" s="21"/>
    </row>
    <row r="456" customFormat="false" ht="16" hidden="true" customHeight="false" outlineLevel="0" collapsed="false">
      <c r="A456" s="4" t="s">
        <v>885</v>
      </c>
      <c r="B456" s="4" t="str">
        <f aca="false">A456&amp;MID(C456,5,1)</f>
        <v>CRUK0062_SU_T1-R4c</v>
      </c>
      <c r="C456" s="4" t="s">
        <v>857</v>
      </c>
      <c r="D456" s="4" t="s">
        <v>515</v>
      </c>
      <c r="E456" s="4" t="s">
        <v>629</v>
      </c>
      <c r="F456" s="4" t="s">
        <v>556</v>
      </c>
      <c r="G456" s="4" t="s">
        <v>805</v>
      </c>
      <c r="H456" s="4" t="n">
        <f aca="false">FALSE()</f>
        <v>0</v>
      </c>
      <c r="I456" s="21" t="n">
        <v>1.863985288</v>
      </c>
      <c r="J456" s="21" t="n">
        <v>0.67</v>
      </c>
      <c r="K456" s="21"/>
      <c r="L456" s="21"/>
      <c r="M456" s="21"/>
      <c r="N456" s="21"/>
    </row>
    <row r="457" customFormat="false" ht="16" hidden="true" customHeight="false" outlineLevel="0" collapsed="false">
      <c r="A457" s="4" t="s">
        <v>886</v>
      </c>
      <c r="B457" s="4" t="str">
        <f aca="false">A457&amp;MID(C457,5,1)</f>
        <v>CRUK0062_SU_T1-R5a</v>
      </c>
      <c r="C457" s="4" t="s">
        <v>880</v>
      </c>
      <c r="D457" s="4" t="s">
        <v>807</v>
      </c>
      <c r="E457" s="4" t="s">
        <v>887</v>
      </c>
      <c r="F457" s="4" t="s">
        <v>840</v>
      </c>
      <c r="G457" s="4" t="s">
        <v>289</v>
      </c>
      <c r="H457" s="4" t="n">
        <f aca="false">TRUE()</f>
        <v>1</v>
      </c>
      <c r="I457" s="21" t="n">
        <v>3.523607183</v>
      </c>
      <c r="J457" s="21" t="n">
        <v>0.28</v>
      </c>
      <c r="K457" s="21"/>
      <c r="L457" s="21"/>
      <c r="M457" s="21"/>
      <c r="N457" s="21"/>
    </row>
    <row r="458" customFormat="false" ht="16" hidden="true" customHeight="false" outlineLevel="0" collapsed="false">
      <c r="A458" s="4" t="s">
        <v>886</v>
      </c>
      <c r="B458" s="4" t="str">
        <f aca="false">A458&amp;MID(C458,5,1)</f>
        <v>CRUK0062_SU_T1-R5b</v>
      </c>
      <c r="C458" s="4" t="s">
        <v>881</v>
      </c>
      <c r="D458" s="4" t="s">
        <v>882</v>
      </c>
      <c r="E458" s="4" t="s">
        <v>677</v>
      </c>
      <c r="F458" s="4" t="s">
        <v>712</v>
      </c>
      <c r="G458" s="4" t="s">
        <v>497</v>
      </c>
      <c r="H458" s="4" t="n">
        <f aca="false">FALSE()</f>
        <v>0</v>
      </c>
      <c r="I458" s="21" t="n">
        <v>3.523607183</v>
      </c>
      <c r="J458" s="21" t="n">
        <v>0.28</v>
      </c>
      <c r="K458" s="21"/>
      <c r="L458" s="21"/>
      <c r="M458" s="21"/>
      <c r="N458" s="21"/>
    </row>
    <row r="459" customFormat="false" ht="16" hidden="true" customHeight="false" outlineLevel="0" collapsed="false">
      <c r="A459" s="4" t="s">
        <v>886</v>
      </c>
      <c r="B459" s="4" t="str">
        <f aca="false">A459&amp;MID(C459,5,1)</f>
        <v>CRUK0062_SU_T1-R5c</v>
      </c>
      <c r="C459" s="4" t="s">
        <v>857</v>
      </c>
      <c r="D459" s="4" t="s">
        <v>515</v>
      </c>
      <c r="E459" s="4" t="s">
        <v>829</v>
      </c>
      <c r="F459" s="4" t="s">
        <v>305</v>
      </c>
      <c r="G459" s="4" t="s">
        <v>289</v>
      </c>
      <c r="H459" s="4" t="n">
        <f aca="false">TRUE()</f>
        <v>1</v>
      </c>
      <c r="I459" s="21" t="n">
        <v>3.523607183</v>
      </c>
      <c r="J459" s="21" t="n">
        <v>0.28</v>
      </c>
      <c r="K459" s="21"/>
      <c r="L459" s="21"/>
      <c r="M459" s="21"/>
      <c r="N459" s="21"/>
    </row>
    <row r="460" customFormat="false" ht="16" hidden="true" customHeight="false" outlineLevel="0" collapsed="false">
      <c r="A460" s="4" t="s">
        <v>888</v>
      </c>
      <c r="B460" s="4" t="str">
        <f aca="false">A460&amp;MID(C460,5,1)</f>
        <v>CRUK0062_SU_T1-R6a</v>
      </c>
      <c r="C460" s="4" t="s">
        <v>880</v>
      </c>
      <c r="D460" s="4" t="s">
        <v>807</v>
      </c>
      <c r="E460" s="4" t="s">
        <v>644</v>
      </c>
      <c r="F460" s="4" t="s">
        <v>485</v>
      </c>
      <c r="G460" s="4" t="s">
        <v>289</v>
      </c>
      <c r="H460" s="4" t="n">
        <f aca="false">TRUE()</f>
        <v>1</v>
      </c>
      <c r="I460" s="21" t="n">
        <v>4.811240056</v>
      </c>
      <c r="J460" s="21" t="n">
        <v>0.13</v>
      </c>
      <c r="K460" s="21"/>
      <c r="L460" s="21"/>
      <c r="M460" s="21"/>
      <c r="N460" s="21"/>
    </row>
    <row r="461" customFormat="false" ht="16" hidden="true" customHeight="false" outlineLevel="0" collapsed="false">
      <c r="A461" s="4" t="s">
        <v>888</v>
      </c>
      <c r="B461" s="4" t="str">
        <f aca="false">A461&amp;MID(C461,5,1)</f>
        <v>CRUK0062_SU_T1-R6b</v>
      </c>
      <c r="C461" s="4" t="s">
        <v>881</v>
      </c>
      <c r="D461" s="4" t="s">
        <v>882</v>
      </c>
      <c r="E461" s="4" t="s">
        <v>800</v>
      </c>
      <c r="F461" s="4" t="s">
        <v>293</v>
      </c>
      <c r="G461" s="4" t="s">
        <v>321</v>
      </c>
      <c r="H461" s="4" t="n">
        <f aca="false">FALSE()</f>
        <v>0</v>
      </c>
      <c r="I461" s="21" t="n">
        <v>4.811240056</v>
      </c>
      <c r="J461" s="21" t="n">
        <v>0.13</v>
      </c>
      <c r="K461" s="21"/>
      <c r="L461" s="21"/>
      <c r="M461" s="21"/>
      <c r="N461" s="21"/>
    </row>
    <row r="462" customFormat="false" ht="16" hidden="true" customHeight="false" outlineLevel="0" collapsed="false">
      <c r="A462" s="4" t="s">
        <v>888</v>
      </c>
      <c r="B462" s="4" t="str">
        <f aca="false">A462&amp;MID(C462,5,1)</f>
        <v>CRUK0062_SU_T1-R6c</v>
      </c>
      <c r="C462" s="4" t="s">
        <v>857</v>
      </c>
      <c r="D462" s="4" t="s">
        <v>515</v>
      </c>
      <c r="E462" s="4" t="s">
        <v>887</v>
      </c>
      <c r="F462" s="4" t="s">
        <v>889</v>
      </c>
      <c r="G462" s="4" t="s">
        <v>289</v>
      </c>
      <c r="H462" s="4" t="n">
        <f aca="false">TRUE()</f>
        <v>1</v>
      </c>
      <c r="I462" s="21" t="n">
        <v>4.811240056</v>
      </c>
      <c r="J462" s="21" t="n">
        <v>0.13</v>
      </c>
      <c r="K462" s="21"/>
      <c r="L462" s="21"/>
      <c r="M462" s="22"/>
      <c r="N462" s="21"/>
    </row>
    <row r="463" customFormat="false" ht="16" hidden="true" customHeight="false" outlineLevel="0" collapsed="false">
      <c r="A463" s="4" t="s">
        <v>890</v>
      </c>
      <c r="B463" s="4" t="str">
        <f aca="false">A463&amp;MID(C463,5,1)</f>
        <v>CRUK0062_SU_T1-R7a</v>
      </c>
      <c r="C463" s="4" t="s">
        <v>880</v>
      </c>
      <c r="D463" s="4" t="s">
        <v>807</v>
      </c>
      <c r="E463" s="4" t="s">
        <v>767</v>
      </c>
      <c r="F463" s="4" t="s">
        <v>471</v>
      </c>
      <c r="G463" s="4" t="s">
        <v>816</v>
      </c>
      <c r="H463" s="4" t="n">
        <f aca="false">FALSE()</f>
        <v>0</v>
      </c>
      <c r="I463" s="21" t="n">
        <v>3.060282255</v>
      </c>
      <c r="J463" s="21" t="n">
        <v>0.36</v>
      </c>
      <c r="K463" s="21"/>
      <c r="L463" s="21"/>
      <c r="M463" s="21"/>
      <c r="N463" s="21"/>
    </row>
    <row r="464" customFormat="false" ht="16" hidden="true" customHeight="false" outlineLevel="0" collapsed="false">
      <c r="A464" s="4" t="s">
        <v>890</v>
      </c>
      <c r="B464" s="4" t="str">
        <f aca="false">A464&amp;MID(C464,5,1)</f>
        <v>CRUK0062_SU_T1-R7b</v>
      </c>
      <c r="C464" s="4" t="s">
        <v>881</v>
      </c>
      <c r="D464" s="4" t="s">
        <v>882</v>
      </c>
      <c r="E464" s="4" t="s">
        <v>656</v>
      </c>
      <c r="F464" s="4" t="s">
        <v>400</v>
      </c>
      <c r="G464" s="4" t="s">
        <v>460</v>
      </c>
      <c r="H464" s="4" t="n">
        <f aca="false">FALSE()</f>
        <v>0</v>
      </c>
      <c r="I464" s="21" t="n">
        <v>3.060282255</v>
      </c>
      <c r="J464" s="21" t="n">
        <v>0.36</v>
      </c>
      <c r="K464" s="21"/>
      <c r="L464" s="21"/>
      <c r="M464" s="21"/>
      <c r="N464" s="21"/>
    </row>
    <row r="465" customFormat="false" ht="16" hidden="true" customHeight="false" outlineLevel="0" collapsed="false">
      <c r="A465" s="4" t="s">
        <v>890</v>
      </c>
      <c r="B465" s="4" t="str">
        <f aca="false">A465&amp;MID(C465,5,1)</f>
        <v>CRUK0062_SU_T1-R7c</v>
      </c>
      <c r="C465" s="4" t="s">
        <v>857</v>
      </c>
      <c r="D465" s="4" t="s">
        <v>515</v>
      </c>
      <c r="E465" s="4" t="s">
        <v>826</v>
      </c>
      <c r="F465" s="4" t="s">
        <v>666</v>
      </c>
      <c r="G465" s="4" t="s">
        <v>794</v>
      </c>
      <c r="H465" s="4" t="n">
        <f aca="false">FALSE()</f>
        <v>0</v>
      </c>
      <c r="I465" s="21" t="n">
        <v>3.060282255</v>
      </c>
      <c r="J465" s="21" t="n">
        <v>0.36</v>
      </c>
      <c r="K465" s="21"/>
      <c r="L465" s="21"/>
      <c r="M465" s="21"/>
      <c r="N465" s="21"/>
    </row>
    <row r="466" customFormat="false" ht="16" hidden="true" customHeight="false" outlineLevel="0" collapsed="false">
      <c r="A466" s="4" t="s">
        <v>219</v>
      </c>
      <c r="B466" s="4" t="str">
        <f aca="false">A466&amp;MID(C466,5,1)</f>
        <v>CRUK0063_SU_T1-R3a</v>
      </c>
      <c r="C466" s="4" t="s">
        <v>285</v>
      </c>
      <c r="D466" s="4" t="s">
        <v>298</v>
      </c>
      <c r="E466" s="4" t="s">
        <v>340</v>
      </c>
      <c r="F466" s="4" t="s">
        <v>891</v>
      </c>
      <c r="G466" s="4" t="s">
        <v>289</v>
      </c>
      <c r="H466" s="4" t="n">
        <f aca="false">TRUE()</f>
        <v>1</v>
      </c>
      <c r="I466" s="21" t="n">
        <v>1.66116749</v>
      </c>
      <c r="J466" s="21" t="n">
        <v>0.2</v>
      </c>
      <c r="K466" s="21"/>
      <c r="L466" s="21"/>
      <c r="M466" s="22"/>
      <c r="N466" s="21"/>
    </row>
    <row r="467" customFormat="false" ht="16" hidden="true" customHeight="false" outlineLevel="0" collapsed="false">
      <c r="A467" s="4" t="s">
        <v>219</v>
      </c>
      <c r="B467" s="4" t="str">
        <f aca="false">A467&amp;MID(C467,5,1)</f>
        <v>CRUK0063_SU_T1-R3b</v>
      </c>
      <c r="C467" s="4" t="s">
        <v>739</v>
      </c>
      <c r="D467" s="4" t="s">
        <v>541</v>
      </c>
      <c r="E467" s="4" t="s">
        <v>715</v>
      </c>
      <c r="F467" s="4" t="s">
        <v>606</v>
      </c>
      <c r="G467" s="4" t="s">
        <v>289</v>
      </c>
      <c r="H467" s="4" t="n">
        <f aca="false">TRUE()</f>
        <v>1</v>
      </c>
      <c r="I467" s="21" t="n">
        <v>1.66116749</v>
      </c>
      <c r="J467" s="21" t="n">
        <v>0.2</v>
      </c>
      <c r="K467" s="21"/>
      <c r="L467" s="21"/>
      <c r="M467" s="21"/>
      <c r="N467" s="21"/>
    </row>
    <row r="468" customFormat="false" ht="16" hidden="true" customHeight="false" outlineLevel="0" collapsed="false">
      <c r="A468" s="4" t="s">
        <v>219</v>
      </c>
      <c r="B468" s="4" t="str">
        <f aca="false">A468&amp;MID(C468,5,1)</f>
        <v>CRUK0063_SU_T1-R3c</v>
      </c>
      <c r="C468" s="4" t="s">
        <v>482</v>
      </c>
      <c r="D468" s="4" t="s">
        <v>376</v>
      </c>
      <c r="E468" s="4" t="s">
        <v>543</v>
      </c>
      <c r="F468" s="4" t="s">
        <v>658</v>
      </c>
      <c r="G468" s="4" t="s">
        <v>389</v>
      </c>
      <c r="H468" s="4" t="n">
        <f aca="false">FALSE()</f>
        <v>0</v>
      </c>
      <c r="I468" s="21" t="n">
        <v>1.66116749</v>
      </c>
      <c r="J468" s="21" t="n">
        <v>0.2</v>
      </c>
      <c r="K468" s="21"/>
      <c r="L468" s="21"/>
      <c r="M468" s="21"/>
      <c r="N468" s="21"/>
    </row>
    <row r="469" customFormat="false" ht="16" hidden="true" customHeight="false" outlineLevel="0" collapsed="false">
      <c r="A469" s="4" t="s">
        <v>892</v>
      </c>
      <c r="B469" s="4" t="str">
        <f aca="false">A469&amp;MID(C469,5,1)</f>
        <v>CRUK0063_SU_T1-R4a</v>
      </c>
      <c r="C469" s="4" t="s">
        <v>285</v>
      </c>
      <c r="D469" s="4" t="s">
        <v>298</v>
      </c>
      <c r="E469" s="4" t="s">
        <v>485</v>
      </c>
      <c r="F469" s="4" t="s">
        <v>840</v>
      </c>
      <c r="G469" s="4" t="s">
        <v>289</v>
      </c>
      <c r="H469" s="4" t="n">
        <f aca="false">TRUE()</f>
        <v>1</v>
      </c>
      <c r="I469" s="21" t="n">
        <v>3.616383385</v>
      </c>
      <c r="J469" s="21" t="n">
        <v>0.26</v>
      </c>
      <c r="K469" s="21"/>
      <c r="L469" s="21"/>
      <c r="M469" s="22"/>
      <c r="N469" s="21"/>
    </row>
    <row r="470" customFormat="false" ht="16" hidden="true" customHeight="false" outlineLevel="0" collapsed="false">
      <c r="A470" s="4" t="s">
        <v>892</v>
      </c>
      <c r="B470" s="4" t="str">
        <f aca="false">A470&amp;MID(C470,5,1)</f>
        <v>CRUK0063_SU_T1-R4b</v>
      </c>
      <c r="C470" s="4" t="s">
        <v>739</v>
      </c>
      <c r="D470" s="4" t="s">
        <v>541</v>
      </c>
      <c r="E470" s="4" t="s">
        <v>549</v>
      </c>
      <c r="F470" s="4" t="s">
        <v>517</v>
      </c>
      <c r="G470" s="4" t="s">
        <v>289</v>
      </c>
      <c r="H470" s="4" t="n">
        <f aca="false">FALSE()</f>
        <v>0</v>
      </c>
      <c r="I470" s="21" t="n">
        <v>3.616383385</v>
      </c>
      <c r="J470" s="21" t="n">
        <v>0.26</v>
      </c>
      <c r="K470" s="21"/>
      <c r="L470" s="21"/>
      <c r="M470" s="21"/>
      <c r="N470" s="21"/>
    </row>
    <row r="471" customFormat="false" ht="16" hidden="true" customHeight="false" outlineLevel="0" collapsed="false">
      <c r="A471" s="4" t="s">
        <v>892</v>
      </c>
      <c r="B471" s="4" t="str">
        <f aca="false">A471&amp;MID(C471,5,1)</f>
        <v>CRUK0063_SU_T1-R4c</v>
      </c>
      <c r="C471" s="4" t="s">
        <v>482</v>
      </c>
      <c r="D471" s="4" t="s">
        <v>376</v>
      </c>
      <c r="E471" s="4" t="s">
        <v>546</v>
      </c>
      <c r="F471" s="4" t="s">
        <v>516</v>
      </c>
      <c r="G471" s="4" t="s">
        <v>695</v>
      </c>
      <c r="H471" s="4" t="n">
        <f aca="false">FALSE()</f>
        <v>0</v>
      </c>
      <c r="I471" s="21" t="n">
        <v>3.616383385</v>
      </c>
      <c r="J471" s="21" t="n">
        <v>0.26</v>
      </c>
      <c r="K471" s="21"/>
      <c r="L471" s="21"/>
      <c r="M471" s="21"/>
      <c r="N471" s="21"/>
    </row>
    <row r="472" customFormat="false" ht="16" hidden="true" customHeight="false" outlineLevel="0" collapsed="false">
      <c r="A472" s="4" t="s">
        <v>893</v>
      </c>
      <c r="B472" s="4" t="str">
        <f aca="false">A472&amp;MID(C472,5,1)</f>
        <v>CRUK0063_SU_T1-R5a</v>
      </c>
      <c r="C472" s="4" t="s">
        <v>285</v>
      </c>
      <c r="D472" s="4" t="s">
        <v>298</v>
      </c>
      <c r="E472" s="4" t="s">
        <v>585</v>
      </c>
      <c r="F472" s="4" t="s">
        <v>642</v>
      </c>
      <c r="G472" s="4" t="s">
        <v>289</v>
      </c>
      <c r="H472" s="4" t="n">
        <f aca="false">TRUE()</f>
        <v>1</v>
      </c>
      <c r="I472" s="21" t="n">
        <v>3.761080098</v>
      </c>
      <c r="J472" s="21" t="n">
        <v>0.25</v>
      </c>
      <c r="K472" s="21"/>
      <c r="L472" s="21"/>
      <c r="M472" s="22"/>
      <c r="N472" s="21"/>
    </row>
    <row r="473" customFormat="false" ht="16" hidden="true" customHeight="false" outlineLevel="0" collapsed="false">
      <c r="A473" s="4" t="s">
        <v>893</v>
      </c>
      <c r="B473" s="4" t="str">
        <f aca="false">A473&amp;MID(C473,5,1)</f>
        <v>CRUK0063_SU_T1-R5b</v>
      </c>
      <c r="C473" s="4" t="s">
        <v>739</v>
      </c>
      <c r="D473" s="4" t="s">
        <v>541</v>
      </c>
      <c r="E473" s="4" t="s">
        <v>594</v>
      </c>
      <c r="F473" s="4" t="s">
        <v>345</v>
      </c>
      <c r="G473" s="4" t="s">
        <v>366</v>
      </c>
      <c r="H473" s="4" t="n">
        <f aca="false">FALSE()</f>
        <v>0</v>
      </c>
      <c r="I473" s="21" t="n">
        <v>3.761080098</v>
      </c>
      <c r="J473" s="21" t="n">
        <v>0.25</v>
      </c>
      <c r="K473" s="21"/>
      <c r="L473" s="21"/>
      <c r="M473" s="21"/>
      <c r="N473" s="21"/>
    </row>
    <row r="474" customFormat="false" ht="16" hidden="true" customHeight="false" outlineLevel="0" collapsed="false">
      <c r="A474" s="4" t="s">
        <v>893</v>
      </c>
      <c r="B474" s="4" t="str">
        <f aca="false">A474&amp;MID(C474,5,1)</f>
        <v>CRUK0063_SU_T1-R5c</v>
      </c>
      <c r="C474" s="4" t="s">
        <v>482</v>
      </c>
      <c r="D474" s="4" t="s">
        <v>376</v>
      </c>
      <c r="E474" s="4" t="s">
        <v>501</v>
      </c>
      <c r="F474" s="4" t="s">
        <v>596</v>
      </c>
      <c r="G474" s="4" t="s">
        <v>356</v>
      </c>
      <c r="H474" s="4" t="n">
        <f aca="false">FALSE()</f>
        <v>0</v>
      </c>
      <c r="I474" s="21" t="n">
        <v>3.761080098</v>
      </c>
      <c r="J474" s="21" t="n">
        <v>0.25</v>
      </c>
      <c r="K474" s="21"/>
      <c r="L474" s="21"/>
      <c r="M474" s="21"/>
      <c r="N474" s="21"/>
    </row>
    <row r="475" customFormat="false" ht="16" hidden="true" customHeight="false" outlineLevel="0" collapsed="false">
      <c r="A475" s="4" t="s">
        <v>894</v>
      </c>
      <c r="B475" s="4" t="str">
        <f aca="false">A475&amp;MID(C475,5,1)</f>
        <v>CRUK0063_SU_T1-R6a</v>
      </c>
      <c r="C475" s="4" t="s">
        <v>285</v>
      </c>
      <c r="D475" s="4" t="s">
        <v>298</v>
      </c>
      <c r="E475" s="4" t="s">
        <v>418</v>
      </c>
      <c r="F475" s="4" t="s">
        <v>816</v>
      </c>
      <c r="G475" s="4" t="s">
        <v>816</v>
      </c>
      <c r="H475" s="4" t="n">
        <f aca="false">FALSE()</f>
        <v>0</v>
      </c>
      <c r="I475" s="21" t="n">
        <v>3.742353172</v>
      </c>
      <c r="J475" s="21" t="n">
        <v>0.13</v>
      </c>
      <c r="K475" s="21"/>
      <c r="L475" s="21"/>
      <c r="M475" s="21"/>
      <c r="N475" s="21"/>
    </row>
    <row r="476" customFormat="false" ht="16" hidden="true" customHeight="false" outlineLevel="0" collapsed="false">
      <c r="A476" s="4" t="s">
        <v>894</v>
      </c>
      <c r="B476" s="4" t="str">
        <f aca="false">A476&amp;MID(C476,5,1)</f>
        <v>CRUK0063_SU_T1-R6b</v>
      </c>
      <c r="C476" s="4" t="s">
        <v>739</v>
      </c>
      <c r="D476" s="4" t="s">
        <v>541</v>
      </c>
      <c r="E476" s="4" t="s">
        <v>308</v>
      </c>
      <c r="F476" s="4" t="s">
        <v>417</v>
      </c>
      <c r="G476" s="4" t="s">
        <v>358</v>
      </c>
      <c r="H476" s="4" t="n">
        <f aca="false">FALSE()</f>
        <v>0</v>
      </c>
      <c r="I476" s="21" t="n">
        <v>3.742353172</v>
      </c>
      <c r="J476" s="21" t="n">
        <v>0.13</v>
      </c>
      <c r="K476" s="21"/>
      <c r="L476" s="21"/>
      <c r="M476" s="21"/>
      <c r="N476" s="21"/>
    </row>
    <row r="477" customFormat="false" ht="16" hidden="true" customHeight="false" outlineLevel="0" collapsed="false">
      <c r="A477" s="4" t="s">
        <v>894</v>
      </c>
      <c r="B477" s="4" t="str">
        <f aca="false">A477&amp;MID(C477,5,1)</f>
        <v>CRUK0063_SU_T1-R6c</v>
      </c>
      <c r="C477" s="4" t="s">
        <v>482</v>
      </c>
      <c r="D477" s="4" t="s">
        <v>376</v>
      </c>
      <c r="E477" s="4" t="s">
        <v>552</v>
      </c>
      <c r="F477" s="4" t="s">
        <v>303</v>
      </c>
      <c r="G477" s="4" t="s">
        <v>396</v>
      </c>
      <c r="H477" s="4" t="n">
        <f aca="false">FALSE()</f>
        <v>0</v>
      </c>
      <c r="I477" s="21" t="n">
        <v>3.742353172</v>
      </c>
      <c r="J477" s="21" t="n">
        <v>0.13</v>
      </c>
      <c r="K477" s="21"/>
      <c r="L477" s="21"/>
      <c r="M477" s="21"/>
      <c r="N477" s="21"/>
    </row>
    <row r="478" customFormat="false" ht="16" hidden="true" customHeight="false" outlineLevel="0" collapsed="false">
      <c r="A478" s="4" t="s">
        <v>895</v>
      </c>
      <c r="B478" s="4" t="str">
        <f aca="false">A478&amp;MID(C478,5,1)</f>
        <v>CRUK0063_SU_T1-R7a</v>
      </c>
      <c r="C478" s="4" t="s">
        <v>285</v>
      </c>
      <c r="D478" s="4" t="s">
        <v>298</v>
      </c>
      <c r="E478" s="4" t="s">
        <v>556</v>
      </c>
      <c r="F478" s="4" t="s">
        <v>396</v>
      </c>
      <c r="G478" s="4" t="s">
        <v>396</v>
      </c>
      <c r="H478" s="4" t="n">
        <f aca="false">FALSE()</f>
        <v>0</v>
      </c>
      <c r="I478" s="21" t="n">
        <v>3.753642833</v>
      </c>
      <c r="J478" s="21" t="n">
        <v>0.12</v>
      </c>
      <c r="K478" s="21"/>
      <c r="L478" s="21"/>
      <c r="M478" s="21"/>
      <c r="N478" s="21"/>
    </row>
    <row r="479" customFormat="false" ht="16" hidden="true" customHeight="false" outlineLevel="0" collapsed="false">
      <c r="A479" s="4" t="s">
        <v>895</v>
      </c>
      <c r="B479" s="4" t="str">
        <f aca="false">A479&amp;MID(C479,5,1)</f>
        <v>CRUK0063_SU_T1-R7b</v>
      </c>
      <c r="C479" s="4" t="s">
        <v>739</v>
      </c>
      <c r="D479" s="4" t="s">
        <v>541</v>
      </c>
      <c r="E479" s="4" t="s">
        <v>326</v>
      </c>
      <c r="F479" s="4" t="s">
        <v>786</v>
      </c>
      <c r="G479" s="4" t="s">
        <v>896</v>
      </c>
      <c r="H479" s="4" t="n">
        <f aca="false">FALSE()</f>
        <v>0</v>
      </c>
      <c r="I479" s="21" t="n">
        <v>3.753642833</v>
      </c>
      <c r="J479" s="21" t="n">
        <v>0.12</v>
      </c>
      <c r="K479" s="21"/>
      <c r="L479" s="21"/>
      <c r="M479" s="21"/>
      <c r="N479" s="21"/>
    </row>
    <row r="480" customFormat="false" ht="16" hidden="true" customHeight="false" outlineLevel="0" collapsed="false">
      <c r="A480" s="4" t="s">
        <v>895</v>
      </c>
      <c r="B480" s="4" t="str">
        <f aca="false">A480&amp;MID(C480,5,1)</f>
        <v>CRUK0063_SU_T1-R7c</v>
      </c>
      <c r="C480" s="4" t="s">
        <v>482</v>
      </c>
      <c r="D480" s="4" t="s">
        <v>376</v>
      </c>
      <c r="E480" s="4" t="s">
        <v>712</v>
      </c>
      <c r="F480" s="4" t="s">
        <v>694</v>
      </c>
      <c r="G480" s="4" t="s">
        <v>448</v>
      </c>
      <c r="H480" s="4" t="n">
        <f aca="false">FALSE()</f>
        <v>0</v>
      </c>
      <c r="I480" s="21" t="n">
        <v>3.753642833</v>
      </c>
      <c r="J480" s="21" t="n">
        <v>0.12</v>
      </c>
      <c r="K480" s="21"/>
      <c r="L480" s="21"/>
      <c r="M480" s="21"/>
      <c r="N480" s="21"/>
    </row>
    <row r="481" customFormat="false" ht="16" hidden="true" customHeight="false" outlineLevel="0" collapsed="false">
      <c r="A481" s="4" t="s">
        <v>221</v>
      </c>
      <c r="B481" s="4" t="str">
        <f aca="false">A481&amp;MID(C481,5,1)</f>
        <v>CRUK0064_SU_T1-R1a</v>
      </c>
      <c r="C481" s="4" t="s">
        <v>421</v>
      </c>
      <c r="D481" s="4" t="s">
        <v>451</v>
      </c>
      <c r="E481" s="4" t="s">
        <v>418</v>
      </c>
      <c r="F481" s="4" t="s">
        <v>496</v>
      </c>
      <c r="G481" s="4" t="s">
        <v>702</v>
      </c>
      <c r="H481" s="4" t="n">
        <f aca="false">FALSE()</f>
        <v>0</v>
      </c>
      <c r="I481" s="21" t="n">
        <v>3.924704145</v>
      </c>
      <c r="J481" s="21" t="n">
        <v>0.15</v>
      </c>
      <c r="K481" s="21"/>
      <c r="L481" s="21"/>
      <c r="M481" s="21"/>
      <c r="N481" s="21"/>
    </row>
    <row r="482" customFormat="false" ht="16" hidden="true" customHeight="false" outlineLevel="0" collapsed="false">
      <c r="A482" s="4" t="s">
        <v>221</v>
      </c>
      <c r="B482" s="4" t="str">
        <f aca="false">A482&amp;MID(C482,5,1)</f>
        <v>CRUK0064_SU_T1-R1b</v>
      </c>
      <c r="C482" s="4" t="s">
        <v>751</v>
      </c>
      <c r="D482" s="4" t="s">
        <v>425</v>
      </c>
      <c r="E482" s="4" t="s">
        <v>605</v>
      </c>
      <c r="F482" s="4" t="s">
        <v>418</v>
      </c>
      <c r="G482" s="4" t="s">
        <v>417</v>
      </c>
      <c r="H482" s="4" t="n">
        <f aca="false">FALSE()</f>
        <v>0</v>
      </c>
      <c r="I482" s="21" t="n">
        <v>3.924704145</v>
      </c>
      <c r="J482" s="21" t="n">
        <v>0.15</v>
      </c>
      <c r="K482" s="21"/>
      <c r="L482" s="21"/>
      <c r="M482" s="21"/>
      <c r="N482" s="21"/>
    </row>
    <row r="483" customFormat="false" ht="16" hidden="true" customHeight="false" outlineLevel="0" collapsed="false">
      <c r="A483" s="4" t="s">
        <v>221</v>
      </c>
      <c r="B483" s="4" t="str">
        <f aca="false">A483&amp;MID(C483,5,1)</f>
        <v>CRUK0064_SU_T1-R1c</v>
      </c>
      <c r="C483" s="4" t="s">
        <v>409</v>
      </c>
      <c r="D483" s="4" t="s">
        <v>428</v>
      </c>
      <c r="E483" s="4" t="s">
        <v>303</v>
      </c>
      <c r="F483" s="4" t="s">
        <v>416</v>
      </c>
      <c r="G483" s="4" t="s">
        <v>648</v>
      </c>
      <c r="H483" s="4" t="n">
        <f aca="false">FALSE()</f>
        <v>0</v>
      </c>
      <c r="I483" s="21" t="n">
        <v>3.924704145</v>
      </c>
      <c r="J483" s="21" t="n">
        <v>0.15</v>
      </c>
      <c r="K483" s="21"/>
      <c r="L483" s="21"/>
      <c r="M483" s="21"/>
      <c r="N483" s="21"/>
    </row>
    <row r="484" customFormat="false" ht="16" hidden="true" customHeight="false" outlineLevel="0" collapsed="false">
      <c r="A484" s="4" t="s">
        <v>897</v>
      </c>
      <c r="B484" s="4" t="str">
        <f aca="false">A484&amp;MID(C484,5,1)</f>
        <v>CRUK0064_SU_T1-R2a</v>
      </c>
      <c r="C484" s="4" t="s">
        <v>421</v>
      </c>
      <c r="D484" s="4" t="s">
        <v>451</v>
      </c>
      <c r="E484" s="4" t="s">
        <v>337</v>
      </c>
      <c r="F484" s="4" t="s">
        <v>320</v>
      </c>
      <c r="G484" s="4" t="s">
        <v>424</v>
      </c>
      <c r="H484" s="4" t="n">
        <f aca="false">FALSE()</f>
        <v>0</v>
      </c>
      <c r="I484" s="21" t="n">
        <v>3.917459424</v>
      </c>
      <c r="J484" s="21" t="n">
        <v>0.13</v>
      </c>
      <c r="K484" s="21"/>
      <c r="L484" s="21"/>
      <c r="M484" s="21"/>
      <c r="N484" s="21"/>
    </row>
    <row r="485" customFormat="false" ht="16" hidden="true" customHeight="false" outlineLevel="0" collapsed="false">
      <c r="A485" s="4" t="s">
        <v>897</v>
      </c>
      <c r="B485" s="4" t="str">
        <f aca="false">A485&amp;MID(C485,5,1)</f>
        <v>CRUK0064_SU_T1-R2b</v>
      </c>
      <c r="C485" s="4" t="s">
        <v>751</v>
      </c>
      <c r="D485" s="4" t="s">
        <v>425</v>
      </c>
      <c r="E485" s="4" t="s">
        <v>351</v>
      </c>
      <c r="F485" s="4" t="s">
        <v>414</v>
      </c>
      <c r="G485" s="4" t="s">
        <v>309</v>
      </c>
      <c r="H485" s="4" t="n">
        <f aca="false">FALSE()</f>
        <v>0</v>
      </c>
      <c r="I485" s="21" t="n">
        <v>3.917459424</v>
      </c>
      <c r="J485" s="21" t="n">
        <v>0.13</v>
      </c>
      <c r="K485" s="21"/>
      <c r="L485" s="21"/>
      <c r="M485" s="21"/>
      <c r="N485" s="21"/>
    </row>
    <row r="486" customFormat="false" ht="16" hidden="true" customHeight="false" outlineLevel="0" collapsed="false">
      <c r="A486" s="4" t="s">
        <v>897</v>
      </c>
      <c r="B486" s="4" t="str">
        <f aca="false">A486&amp;MID(C486,5,1)</f>
        <v>CRUK0064_SU_T1-R2c</v>
      </c>
      <c r="C486" s="4" t="s">
        <v>409</v>
      </c>
      <c r="D486" s="4" t="s">
        <v>428</v>
      </c>
      <c r="E486" s="4" t="s">
        <v>408</v>
      </c>
      <c r="F486" s="4" t="s">
        <v>326</v>
      </c>
      <c r="G486" s="4" t="s">
        <v>305</v>
      </c>
      <c r="H486" s="4" t="n">
        <f aca="false">FALSE()</f>
        <v>0</v>
      </c>
      <c r="I486" s="21" t="n">
        <v>3.917459424</v>
      </c>
      <c r="J486" s="21" t="n">
        <v>0.13</v>
      </c>
      <c r="K486" s="21"/>
      <c r="L486" s="21"/>
      <c r="M486" s="21"/>
      <c r="N486" s="21"/>
    </row>
    <row r="487" customFormat="false" ht="16" hidden="true" customHeight="false" outlineLevel="0" collapsed="false">
      <c r="A487" s="4" t="s">
        <v>223</v>
      </c>
      <c r="B487" s="4" t="str">
        <f aca="false">A487&amp;MID(C487,5,1)</f>
        <v>CRUK0065_SU_T1-R1a</v>
      </c>
      <c r="C487" s="4" t="s">
        <v>285</v>
      </c>
      <c r="D487" s="4" t="s">
        <v>607</v>
      </c>
      <c r="E487" s="4" t="s">
        <v>496</v>
      </c>
      <c r="F487" s="4" t="s">
        <v>296</v>
      </c>
      <c r="G487" s="4" t="s">
        <v>289</v>
      </c>
      <c r="H487" s="4" t="n">
        <f aca="false">TRUE()</f>
        <v>1</v>
      </c>
      <c r="I487" s="21" t="n">
        <v>1.840363216</v>
      </c>
      <c r="J487" s="21" t="n">
        <v>0.73</v>
      </c>
      <c r="K487" s="21"/>
      <c r="L487" s="21"/>
      <c r="M487" s="22"/>
      <c r="N487" s="21"/>
    </row>
    <row r="488" customFormat="false" ht="16" hidden="true" customHeight="false" outlineLevel="0" collapsed="false">
      <c r="A488" s="4" t="s">
        <v>223</v>
      </c>
      <c r="B488" s="4" t="str">
        <f aca="false">A488&amp;MID(C488,5,1)</f>
        <v>CRUK0065_SU_T1-R1b</v>
      </c>
      <c r="C488" s="4" t="s">
        <v>302</v>
      </c>
      <c r="D488" s="4" t="s">
        <v>898</v>
      </c>
      <c r="E488" s="4" t="s">
        <v>899</v>
      </c>
      <c r="F488" s="4" t="s">
        <v>628</v>
      </c>
      <c r="G488" s="4" t="s">
        <v>289</v>
      </c>
      <c r="H488" s="4" t="n">
        <f aca="false">TRUE()</f>
        <v>1</v>
      </c>
      <c r="I488" s="21" t="n">
        <v>1.840363216</v>
      </c>
      <c r="J488" s="21" t="n">
        <v>0.73</v>
      </c>
      <c r="K488" s="22"/>
      <c r="L488" s="21"/>
      <c r="M488" s="22"/>
      <c r="N488" s="21"/>
    </row>
    <row r="489" customFormat="false" ht="16" hidden="true" customHeight="false" outlineLevel="0" collapsed="false">
      <c r="A489" s="4" t="s">
        <v>223</v>
      </c>
      <c r="B489" s="4" t="str">
        <f aca="false">A489&amp;MID(C489,5,1)</f>
        <v>CRUK0065_SU_T1-R1c</v>
      </c>
      <c r="C489" s="4" t="s">
        <v>495</v>
      </c>
      <c r="D489" s="4" t="s">
        <v>428</v>
      </c>
      <c r="E489" s="4" t="s">
        <v>396</v>
      </c>
      <c r="F489" s="4" t="s">
        <v>419</v>
      </c>
      <c r="G489" s="4" t="s">
        <v>289</v>
      </c>
      <c r="H489" s="4" t="n">
        <f aca="false">TRUE()</f>
        <v>1</v>
      </c>
      <c r="I489" s="21" t="n">
        <v>1.840363216</v>
      </c>
      <c r="J489" s="21" t="n">
        <v>0.73</v>
      </c>
      <c r="K489" s="21"/>
      <c r="L489" s="21"/>
      <c r="M489" s="22"/>
      <c r="N489" s="21"/>
    </row>
    <row r="490" customFormat="false" ht="16" hidden="true" customHeight="false" outlineLevel="0" collapsed="false">
      <c r="A490" s="4" t="s">
        <v>900</v>
      </c>
      <c r="B490" s="4" t="str">
        <f aca="false">A490&amp;MID(C490,5,1)</f>
        <v>CRUK0065_SU_T1-R2a</v>
      </c>
      <c r="C490" s="4" t="s">
        <v>285</v>
      </c>
      <c r="D490" s="4" t="s">
        <v>607</v>
      </c>
      <c r="E490" s="4" t="s">
        <v>637</v>
      </c>
      <c r="F490" s="4" t="s">
        <v>396</v>
      </c>
      <c r="G490" s="4" t="s">
        <v>289</v>
      </c>
      <c r="H490" s="4" t="n">
        <f aca="false">TRUE()</f>
        <v>1</v>
      </c>
      <c r="I490" s="21" t="n">
        <v>1.767043532</v>
      </c>
      <c r="J490" s="21" t="n">
        <v>0.69</v>
      </c>
      <c r="K490" s="21"/>
      <c r="L490" s="21"/>
      <c r="M490" s="22"/>
      <c r="N490" s="21"/>
    </row>
    <row r="491" customFormat="false" ht="16" hidden="true" customHeight="false" outlineLevel="0" collapsed="false">
      <c r="A491" s="4" t="s">
        <v>900</v>
      </c>
      <c r="B491" s="4" t="str">
        <f aca="false">A491&amp;MID(C491,5,1)</f>
        <v>CRUK0065_SU_T1-R2b</v>
      </c>
      <c r="C491" s="4" t="s">
        <v>302</v>
      </c>
      <c r="D491" s="4" t="s">
        <v>898</v>
      </c>
      <c r="E491" s="4" t="s">
        <v>356</v>
      </c>
      <c r="F491" s="4" t="s">
        <v>824</v>
      </c>
      <c r="G491" s="4" t="s">
        <v>289</v>
      </c>
      <c r="H491" s="4" t="n">
        <f aca="false">TRUE()</f>
        <v>1</v>
      </c>
      <c r="I491" s="21" t="n">
        <v>1.767043532</v>
      </c>
      <c r="J491" s="21" t="n">
        <v>0.69</v>
      </c>
      <c r="K491" s="21"/>
      <c r="L491" s="21"/>
      <c r="M491" s="22"/>
      <c r="N491" s="21"/>
    </row>
    <row r="492" customFormat="false" ht="16" hidden="true" customHeight="false" outlineLevel="0" collapsed="false">
      <c r="A492" s="4" t="s">
        <v>900</v>
      </c>
      <c r="B492" s="4" t="str">
        <f aca="false">A492&amp;MID(C492,5,1)</f>
        <v>CRUK0065_SU_T1-R2c</v>
      </c>
      <c r="C492" s="4" t="s">
        <v>495</v>
      </c>
      <c r="D492" s="4" t="s">
        <v>428</v>
      </c>
      <c r="E492" s="4" t="s">
        <v>366</v>
      </c>
      <c r="F492" s="4" t="s">
        <v>300</v>
      </c>
      <c r="G492" s="4" t="s">
        <v>289</v>
      </c>
      <c r="H492" s="4" t="n">
        <f aca="false">TRUE()</f>
        <v>1</v>
      </c>
      <c r="I492" s="21" t="n">
        <v>1.767043532</v>
      </c>
      <c r="J492" s="21" t="n">
        <v>0.69</v>
      </c>
      <c r="K492" s="21"/>
      <c r="L492" s="21"/>
      <c r="M492" s="22"/>
      <c r="N492" s="21"/>
    </row>
    <row r="493" customFormat="false" ht="16" hidden="true" customHeight="false" outlineLevel="0" collapsed="false">
      <c r="A493" s="4" t="s">
        <v>901</v>
      </c>
      <c r="B493" s="4" t="str">
        <f aca="false">A493&amp;MID(C493,5,1)</f>
        <v>CRUK0065_SU_T1-R3a</v>
      </c>
      <c r="C493" s="4" t="s">
        <v>285</v>
      </c>
      <c r="D493" s="4" t="s">
        <v>607</v>
      </c>
      <c r="E493" s="4" t="s">
        <v>561</v>
      </c>
      <c r="F493" s="4" t="s">
        <v>448</v>
      </c>
      <c r="G493" s="4" t="s">
        <v>289</v>
      </c>
      <c r="H493" s="4" t="n">
        <f aca="false">TRUE()</f>
        <v>1</v>
      </c>
      <c r="I493" s="21" t="n">
        <v>1.93296537</v>
      </c>
      <c r="J493" s="21" t="n">
        <v>0.49</v>
      </c>
      <c r="K493" s="21"/>
      <c r="L493" s="21"/>
      <c r="M493" s="22"/>
      <c r="N493" s="21"/>
    </row>
    <row r="494" customFormat="false" ht="16" hidden="true" customHeight="false" outlineLevel="0" collapsed="false">
      <c r="A494" s="4" t="s">
        <v>901</v>
      </c>
      <c r="B494" s="4" t="str">
        <f aca="false">A494&amp;MID(C494,5,1)</f>
        <v>CRUK0065_SU_T1-R3b</v>
      </c>
      <c r="C494" s="4" t="s">
        <v>302</v>
      </c>
      <c r="D494" s="4" t="s">
        <v>898</v>
      </c>
      <c r="E494" s="4" t="s">
        <v>374</v>
      </c>
      <c r="F494" s="4" t="s">
        <v>539</v>
      </c>
      <c r="G494" s="4" t="s">
        <v>289</v>
      </c>
      <c r="H494" s="4" t="n">
        <f aca="false">TRUE()</f>
        <v>1</v>
      </c>
      <c r="I494" s="21" t="n">
        <v>1.93296537</v>
      </c>
      <c r="J494" s="21" t="n">
        <v>0.49</v>
      </c>
      <c r="K494" s="21"/>
      <c r="L494" s="21"/>
      <c r="M494" s="22"/>
      <c r="N494" s="21"/>
    </row>
    <row r="495" customFormat="false" ht="16" hidden="true" customHeight="false" outlineLevel="0" collapsed="false">
      <c r="A495" s="4" t="s">
        <v>901</v>
      </c>
      <c r="B495" s="4" t="str">
        <f aca="false">A495&amp;MID(C495,5,1)</f>
        <v>CRUK0065_SU_T1-R3c</v>
      </c>
      <c r="C495" s="4" t="s">
        <v>495</v>
      </c>
      <c r="D495" s="4" t="s">
        <v>428</v>
      </c>
      <c r="E495" s="4" t="s">
        <v>525</v>
      </c>
      <c r="F495" s="4" t="s">
        <v>609</v>
      </c>
      <c r="G495" s="4" t="s">
        <v>289</v>
      </c>
      <c r="H495" s="4" t="n">
        <f aca="false">TRUE()</f>
        <v>1</v>
      </c>
      <c r="I495" s="21" t="n">
        <v>1.93296537</v>
      </c>
      <c r="J495" s="21" t="n">
        <v>0.49</v>
      </c>
      <c r="K495" s="21"/>
      <c r="L495" s="21"/>
      <c r="M495" s="22"/>
      <c r="N495" s="21"/>
    </row>
    <row r="496" customFormat="false" ht="16" hidden="true" customHeight="false" outlineLevel="0" collapsed="false">
      <c r="A496" s="4" t="s">
        <v>902</v>
      </c>
      <c r="B496" s="4" t="str">
        <f aca="false">A496&amp;MID(C496,5,1)</f>
        <v>CRUK0065_SU_T1-R4a</v>
      </c>
      <c r="C496" s="4" t="s">
        <v>285</v>
      </c>
      <c r="D496" s="4" t="s">
        <v>607</v>
      </c>
      <c r="E496" s="4" t="s">
        <v>694</v>
      </c>
      <c r="F496" s="4" t="s">
        <v>784</v>
      </c>
      <c r="G496" s="4" t="s">
        <v>289</v>
      </c>
      <c r="H496" s="4" t="n">
        <f aca="false">TRUE()</f>
        <v>1</v>
      </c>
      <c r="I496" s="21" t="n">
        <v>1.687919523</v>
      </c>
      <c r="J496" s="21" t="n">
        <v>0.51</v>
      </c>
      <c r="K496" s="21"/>
      <c r="L496" s="21"/>
      <c r="M496" s="22"/>
      <c r="N496" s="21"/>
    </row>
    <row r="497" customFormat="false" ht="16" hidden="true" customHeight="false" outlineLevel="0" collapsed="false">
      <c r="A497" s="4" t="s">
        <v>902</v>
      </c>
      <c r="B497" s="4" t="str">
        <f aca="false">A497&amp;MID(C497,5,1)</f>
        <v>CRUK0065_SU_T1-R4b</v>
      </c>
      <c r="C497" s="4" t="s">
        <v>302</v>
      </c>
      <c r="D497" s="4" t="s">
        <v>898</v>
      </c>
      <c r="E497" s="4" t="s">
        <v>448</v>
      </c>
      <c r="F497" s="4" t="s">
        <v>712</v>
      </c>
      <c r="G497" s="4" t="s">
        <v>289</v>
      </c>
      <c r="H497" s="4" t="n">
        <f aca="false">TRUE()</f>
        <v>1</v>
      </c>
      <c r="I497" s="21" t="n">
        <v>1.687919523</v>
      </c>
      <c r="J497" s="21" t="n">
        <v>0.51</v>
      </c>
      <c r="K497" s="21"/>
      <c r="L497" s="21"/>
      <c r="M497" s="21"/>
      <c r="N497" s="21"/>
    </row>
    <row r="498" customFormat="false" ht="16" hidden="true" customHeight="false" outlineLevel="0" collapsed="false">
      <c r="A498" s="4" t="s">
        <v>902</v>
      </c>
      <c r="B498" s="4" t="str">
        <f aca="false">A498&amp;MID(C498,5,1)</f>
        <v>CRUK0065_SU_T1-R4c</v>
      </c>
      <c r="C498" s="4" t="s">
        <v>495</v>
      </c>
      <c r="D498" s="4" t="s">
        <v>428</v>
      </c>
      <c r="E498" s="4" t="s">
        <v>525</v>
      </c>
      <c r="F498" s="4" t="s">
        <v>330</v>
      </c>
      <c r="G498" s="4" t="s">
        <v>289</v>
      </c>
      <c r="H498" s="4" t="n">
        <f aca="false">TRUE()</f>
        <v>1</v>
      </c>
      <c r="I498" s="21" t="n">
        <v>1.687919523</v>
      </c>
      <c r="J498" s="21" t="n">
        <v>0.51</v>
      </c>
      <c r="K498" s="21"/>
      <c r="L498" s="21"/>
      <c r="M498" s="22"/>
      <c r="N498" s="21"/>
    </row>
    <row r="499" customFormat="false" ht="16" hidden="true" customHeight="false" outlineLevel="0" collapsed="false">
      <c r="A499" s="4" t="s">
        <v>903</v>
      </c>
      <c r="B499" s="4" t="str">
        <f aca="false">A499&amp;MID(C499,5,1)</f>
        <v>CRUK0065_SU_T1-R5a</v>
      </c>
      <c r="C499" s="4" t="s">
        <v>285</v>
      </c>
      <c r="D499" s="4" t="s">
        <v>607</v>
      </c>
      <c r="E499" s="4" t="s">
        <v>326</v>
      </c>
      <c r="F499" s="4" t="s">
        <v>543</v>
      </c>
      <c r="G499" s="4" t="s">
        <v>289</v>
      </c>
      <c r="H499" s="4" t="n">
        <f aca="false">TRUE()</f>
        <v>1</v>
      </c>
      <c r="I499" s="21" t="n">
        <v>1.799964391</v>
      </c>
      <c r="J499" s="21" t="n">
        <v>0.58</v>
      </c>
      <c r="K499" s="21"/>
      <c r="L499" s="21"/>
      <c r="M499" s="22"/>
      <c r="N499" s="21"/>
    </row>
    <row r="500" customFormat="false" ht="16" hidden="true" customHeight="false" outlineLevel="0" collapsed="false">
      <c r="A500" s="4" t="s">
        <v>903</v>
      </c>
      <c r="B500" s="4" t="str">
        <f aca="false">A500&amp;MID(C500,5,1)</f>
        <v>CRUK0065_SU_T1-R5b</v>
      </c>
      <c r="C500" s="4" t="s">
        <v>302</v>
      </c>
      <c r="D500" s="4" t="s">
        <v>898</v>
      </c>
      <c r="E500" s="4" t="s">
        <v>460</v>
      </c>
      <c r="F500" s="4" t="s">
        <v>618</v>
      </c>
      <c r="G500" s="4" t="s">
        <v>289</v>
      </c>
      <c r="H500" s="4" t="n">
        <f aca="false">TRUE()</f>
        <v>1</v>
      </c>
      <c r="I500" s="21" t="n">
        <v>1.799964391</v>
      </c>
      <c r="J500" s="21" t="n">
        <v>0.58</v>
      </c>
      <c r="K500" s="21"/>
      <c r="L500" s="21"/>
      <c r="M500" s="22"/>
      <c r="N500" s="21"/>
    </row>
    <row r="501" customFormat="false" ht="16" hidden="true" customHeight="false" outlineLevel="0" collapsed="false">
      <c r="A501" s="4" t="s">
        <v>903</v>
      </c>
      <c r="B501" s="4" t="str">
        <f aca="false">A501&amp;MID(C501,5,1)</f>
        <v>CRUK0065_SU_T1-R5c</v>
      </c>
      <c r="C501" s="4" t="s">
        <v>495</v>
      </c>
      <c r="D501" s="4" t="s">
        <v>428</v>
      </c>
      <c r="E501" s="4" t="s">
        <v>488</v>
      </c>
      <c r="F501" s="4" t="s">
        <v>332</v>
      </c>
      <c r="G501" s="4" t="s">
        <v>289</v>
      </c>
      <c r="H501" s="4" t="n">
        <f aca="false">TRUE()</f>
        <v>1</v>
      </c>
      <c r="I501" s="21" t="n">
        <v>1.799964391</v>
      </c>
      <c r="J501" s="21" t="n">
        <v>0.58</v>
      </c>
      <c r="K501" s="21"/>
      <c r="L501" s="21"/>
      <c r="M501" s="22"/>
      <c r="N501" s="21"/>
    </row>
    <row r="502" customFormat="false" ht="16" hidden="true" customHeight="false" outlineLevel="0" collapsed="false">
      <c r="A502" s="4" t="s">
        <v>904</v>
      </c>
      <c r="B502" s="4" t="str">
        <f aca="false">A502&amp;MID(C502,5,1)</f>
        <v>CRUK0065_SU_T1-R6a</v>
      </c>
      <c r="C502" s="4" t="s">
        <v>285</v>
      </c>
      <c r="D502" s="4" t="s">
        <v>607</v>
      </c>
      <c r="E502" s="4" t="s">
        <v>496</v>
      </c>
      <c r="F502" s="4" t="s">
        <v>296</v>
      </c>
      <c r="G502" s="4" t="s">
        <v>289</v>
      </c>
      <c r="H502" s="4" t="n">
        <f aca="false">TRUE()</f>
        <v>1</v>
      </c>
      <c r="I502" s="21" t="n">
        <v>1.822576338</v>
      </c>
      <c r="J502" s="21" t="n">
        <v>0.66</v>
      </c>
      <c r="K502" s="21"/>
      <c r="L502" s="21"/>
      <c r="M502" s="22"/>
      <c r="N502" s="21"/>
    </row>
    <row r="503" customFormat="false" ht="16" hidden="true" customHeight="false" outlineLevel="0" collapsed="false">
      <c r="A503" s="4" t="s">
        <v>904</v>
      </c>
      <c r="B503" s="4" t="str">
        <f aca="false">A503&amp;MID(C503,5,1)</f>
        <v>CRUK0065_SU_T1-R6b</v>
      </c>
      <c r="C503" s="4" t="s">
        <v>302</v>
      </c>
      <c r="D503" s="4" t="s">
        <v>898</v>
      </c>
      <c r="E503" s="4" t="s">
        <v>784</v>
      </c>
      <c r="F503" s="4" t="s">
        <v>621</v>
      </c>
      <c r="G503" s="4" t="s">
        <v>289</v>
      </c>
      <c r="H503" s="4" t="n">
        <f aca="false">TRUE()</f>
        <v>1</v>
      </c>
      <c r="I503" s="21" t="n">
        <v>1.822576338</v>
      </c>
      <c r="J503" s="21" t="n">
        <v>0.66</v>
      </c>
      <c r="K503" s="21"/>
      <c r="L503" s="21"/>
      <c r="M503" s="22"/>
      <c r="N503" s="21"/>
    </row>
    <row r="504" customFormat="false" ht="16" hidden="true" customHeight="false" outlineLevel="0" collapsed="false">
      <c r="A504" s="4" t="s">
        <v>904</v>
      </c>
      <c r="B504" s="4" t="str">
        <f aca="false">A504&amp;MID(C504,5,1)</f>
        <v>CRUK0065_SU_T1-R6c</v>
      </c>
      <c r="C504" s="4" t="s">
        <v>495</v>
      </c>
      <c r="D504" s="4" t="s">
        <v>428</v>
      </c>
      <c r="E504" s="4" t="s">
        <v>384</v>
      </c>
      <c r="F504" s="4" t="s">
        <v>489</v>
      </c>
      <c r="G504" s="4" t="s">
        <v>289</v>
      </c>
      <c r="H504" s="4" t="n">
        <f aca="false">TRUE()</f>
        <v>1</v>
      </c>
      <c r="I504" s="21" t="n">
        <v>1.822576338</v>
      </c>
      <c r="J504" s="21" t="n">
        <v>0.66</v>
      </c>
      <c r="K504" s="21"/>
      <c r="L504" s="21"/>
      <c r="M504" s="22"/>
      <c r="N504" s="21"/>
    </row>
    <row r="505" customFormat="false" ht="16" hidden="true" customHeight="false" outlineLevel="0" collapsed="false">
      <c r="A505" s="4" t="s">
        <v>225</v>
      </c>
      <c r="B505" s="4" t="str">
        <f aca="false">A505&amp;MID(C505,5,1)</f>
        <v>CRUK0066_SU_T1-R1a</v>
      </c>
      <c r="C505" s="4" t="s">
        <v>421</v>
      </c>
      <c r="D505" s="4" t="s">
        <v>607</v>
      </c>
      <c r="E505" s="4" t="s">
        <v>308</v>
      </c>
      <c r="F505" s="4" t="s">
        <v>905</v>
      </c>
      <c r="G505" s="4" t="s">
        <v>289</v>
      </c>
      <c r="H505" s="4" t="n">
        <f aca="false">FALSE()</f>
        <v>0</v>
      </c>
      <c r="I505" s="21" t="n">
        <v>5.421514111</v>
      </c>
      <c r="J505" s="21" t="n">
        <v>0.14</v>
      </c>
      <c r="K505" s="21"/>
      <c r="L505" s="21"/>
      <c r="M505" s="22"/>
      <c r="N505" s="21"/>
    </row>
    <row r="506" customFormat="false" ht="16" hidden="true" customHeight="false" outlineLevel="0" collapsed="false">
      <c r="A506" s="4" t="s">
        <v>225</v>
      </c>
      <c r="B506" s="4" t="str">
        <f aca="false">A506&amp;MID(C506,5,1)</f>
        <v>CRUK0066_SU_T1-R1b</v>
      </c>
      <c r="C506" s="4" t="s">
        <v>301</v>
      </c>
      <c r="D506" s="4" t="s">
        <v>479</v>
      </c>
      <c r="E506" s="4" t="s">
        <v>496</v>
      </c>
      <c r="F506" s="4" t="s">
        <v>906</v>
      </c>
      <c r="G506" s="4" t="s">
        <v>289</v>
      </c>
      <c r="H506" s="4" t="n">
        <f aca="false">FALSE()</f>
        <v>0</v>
      </c>
      <c r="I506" s="21" t="n">
        <v>5.421514111</v>
      </c>
      <c r="J506" s="21" t="n">
        <v>0.14</v>
      </c>
      <c r="K506" s="21"/>
      <c r="L506" s="21"/>
      <c r="M506" s="21"/>
      <c r="N506" s="21"/>
    </row>
    <row r="507" customFormat="false" ht="16" hidden="true" customHeight="false" outlineLevel="0" collapsed="false">
      <c r="A507" s="4" t="s">
        <v>225</v>
      </c>
      <c r="B507" s="4" t="str">
        <f aca="false">A507&amp;MID(C507,5,1)</f>
        <v>CRUK0066_SU_T1-R1c</v>
      </c>
      <c r="C507" s="4" t="s">
        <v>482</v>
      </c>
      <c r="D507" s="4" t="s">
        <v>307</v>
      </c>
      <c r="E507" s="4" t="s">
        <v>907</v>
      </c>
      <c r="F507" s="4" t="s">
        <v>300</v>
      </c>
      <c r="G507" s="4" t="s">
        <v>289</v>
      </c>
      <c r="H507" s="4" t="n">
        <f aca="false">FALSE()</f>
        <v>0</v>
      </c>
      <c r="I507" s="21" t="n">
        <v>5.421514111</v>
      </c>
      <c r="J507" s="21" t="n">
        <v>0.14</v>
      </c>
      <c r="K507" s="21"/>
      <c r="L507" s="21"/>
      <c r="M507" s="22"/>
      <c r="N507" s="21"/>
    </row>
    <row r="508" customFormat="false" ht="16" hidden="true" customHeight="false" outlineLevel="0" collapsed="false">
      <c r="A508" s="4" t="s">
        <v>908</v>
      </c>
      <c r="B508" s="4" t="str">
        <f aca="false">A508&amp;MID(C508,5,1)</f>
        <v>CRUK0066_SU_T1-R2a</v>
      </c>
      <c r="C508" s="4" t="s">
        <v>421</v>
      </c>
      <c r="D508" s="4" t="s">
        <v>607</v>
      </c>
      <c r="E508" s="4" t="s">
        <v>609</v>
      </c>
      <c r="F508" s="4" t="s">
        <v>503</v>
      </c>
      <c r="G508" s="4" t="s">
        <v>396</v>
      </c>
      <c r="H508" s="4" t="n">
        <f aca="false">FALSE()</f>
        <v>0</v>
      </c>
      <c r="I508" s="21" t="n">
        <v>3.222270643</v>
      </c>
      <c r="J508" s="21" t="n">
        <v>0.15</v>
      </c>
      <c r="K508" s="21"/>
      <c r="L508" s="21"/>
      <c r="M508" s="21"/>
      <c r="N508" s="21"/>
    </row>
    <row r="509" customFormat="false" ht="16" hidden="true" customHeight="false" outlineLevel="0" collapsed="false">
      <c r="A509" s="4" t="s">
        <v>908</v>
      </c>
      <c r="B509" s="4" t="str">
        <f aca="false">A509&amp;MID(C509,5,1)</f>
        <v>CRUK0066_SU_T1-R2b</v>
      </c>
      <c r="C509" s="4" t="s">
        <v>301</v>
      </c>
      <c r="D509" s="4" t="s">
        <v>479</v>
      </c>
      <c r="E509" s="4" t="s">
        <v>487</v>
      </c>
      <c r="F509" s="4" t="s">
        <v>678</v>
      </c>
      <c r="G509" s="4" t="s">
        <v>303</v>
      </c>
      <c r="H509" s="4" t="n">
        <f aca="false">FALSE()</f>
        <v>0</v>
      </c>
      <c r="I509" s="21" t="n">
        <v>3.222270643</v>
      </c>
      <c r="J509" s="21" t="n">
        <v>0.15</v>
      </c>
      <c r="K509" s="21"/>
      <c r="L509" s="21"/>
      <c r="M509" s="21"/>
      <c r="N509" s="21"/>
    </row>
    <row r="510" customFormat="false" ht="16" hidden="true" customHeight="false" outlineLevel="0" collapsed="false">
      <c r="A510" s="4" t="s">
        <v>908</v>
      </c>
      <c r="B510" s="4" t="str">
        <f aca="false">A510&amp;MID(C510,5,1)</f>
        <v>CRUK0066_SU_T1-R2c</v>
      </c>
      <c r="C510" s="4" t="s">
        <v>482</v>
      </c>
      <c r="D510" s="4" t="s">
        <v>307</v>
      </c>
      <c r="E510" s="4" t="s">
        <v>666</v>
      </c>
      <c r="F510" s="4" t="s">
        <v>603</v>
      </c>
      <c r="G510" s="4" t="s">
        <v>414</v>
      </c>
      <c r="H510" s="4" t="n">
        <f aca="false">FALSE()</f>
        <v>0</v>
      </c>
      <c r="I510" s="21" t="n">
        <v>3.222270643</v>
      </c>
      <c r="J510" s="21" t="n">
        <v>0.15</v>
      </c>
      <c r="K510" s="21"/>
      <c r="L510" s="21"/>
      <c r="M510" s="21"/>
      <c r="N510" s="21"/>
    </row>
    <row r="511" customFormat="false" ht="16" hidden="true" customHeight="false" outlineLevel="0" collapsed="false">
      <c r="A511" s="4" t="s">
        <v>909</v>
      </c>
      <c r="B511" s="4" t="str">
        <f aca="false">A511&amp;MID(C511,5,1)</f>
        <v>CRUK0066_SU_T1-R3a</v>
      </c>
      <c r="C511" s="4" t="s">
        <v>421</v>
      </c>
      <c r="D511" s="4" t="s">
        <v>607</v>
      </c>
      <c r="E511" s="4" t="s">
        <v>499</v>
      </c>
      <c r="F511" s="4" t="s">
        <v>481</v>
      </c>
      <c r="G511" s="4" t="s">
        <v>784</v>
      </c>
      <c r="H511" s="4" t="n">
        <f aca="false">FALSE()</f>
        <v>0</v>
      </c>
      <c r="I511" s="21" t="n">
        <v>3.373612007</v>
      </c>
      <c r="J511" s="21" t="n">
        <v>0.12</v>
      </c>
      <c r="K511" s="21"/>
      <c r="L511" s="21"/>
      <c r="M511" s="21"/>
      <c r="N511" s="21"/>
    </row>
    <row r="512" customFormat="false" ht="16" hidden="true" customHeight="false" outlineLevel="0" collapsed="false">
      <c r="A512" s="4" t="s">
        <v>909</v>
      </c>
      <c r="B512" s="4" t="str">
        <f aca="false">A512&amp;MID(C512,5,1)</f>
        <v>CRUK0066_SU_T1-R3b</v>
      </c>
      <c r="C512" s="4" t="s">
        <v>301</v>
      </c>
      <c r="D512" s="4" t="s">
        <v>479</v>
      </c>
      <c r="E512" s="4" t="s">
        <v>496</v>
      </c>
      <c r="F512" s="4" t="s">
        <v>660</v>
      </c>
      <c r="G512" s="4" t="s">
        <v>816</v>
      </c>
      <c r="H512" s="4" t="n">
        <f aca="false">FALSE()</f>
        <v>0</v>
      </c>
      <c r="I512" s="21" t="n">
        <v>3.373612007</v>
      </c>
      <c r="J512" s="21" t="n">
        <v>0.12</v>
      </c>
      <c r="K512" s="21"/>
      <c r="L512" s="21"/>
      <c r="M512" s="21"/>
      <c r="N512" s="21"/>
    </row>
    <row r="513" customFormat="false" ht="16" hidden="true" customHeight="false" outlineLevel="0" collapsed="false">
      <c r="A513" s="4" t="s">
        <v>909</v>
      </c>
      <c r="B513" s="4" t="str">
        <f aca="false">A513&amp;MID(C513,5,1)</f>
        <v>CRUK0066_SU_T1-R3c</v>
      </c>
      <c r="C513" s="4" t="s">
        <v>482</v>
      </c>
      <c r="D513" s="4" t="s">
        <v>307</v>
      </c>
      <c r="E513" s="4" t="s">
        <v>391</v>
      </c>
      <c r="F513" s="4" t="s">
        <v>612</v>
      </c>
      <c r="G513" s="4" t="s">
        <v>289</v>
      </c>
      <c r="H513" s="4" t="n">
        <f aca="false">FALSE()</f>
        <v>0</v>
      </c>
      <c r="I513" s="21" t="n">
        <v>3.373612007</v>
      </c>
      <c r="J513" s="21" t="n">
        <v>0.12</v>
      </c>
      <c r="K513" s="21"/>
      <c r="L513" s="21"/>
      <c r="M513" s="22"/>
      <c r="N513" s="21"/>
    </row>
    <row r="514" customFormat="false" ht="16" hidden="true" customHeight="false" outlineLevel="0" collapsed="false">
      <c r="A514" s="4" t="s">
        <v>910</v>
      </c>
      <c r="B514" s="4" t="str">
        <f aca="false">A514&amp;MID(C514,5,1)</f>
        <v>CRUK0066_SU_T1-R4a</v>
      </c>
      <c r="C514" s="4" t="s">
        <v>421</v>
      </c>
      <c r="D514" s="4" t="s">
        <v>607</v>
      </c>
      <c r="E514" s="4" t="s">
        <v>370</v>
      </c>
      <c r="F514" s="4" t="s">
        <v>911</v>
      </c>
      <c r="G514" s="4" t="s">
        <v>289</v>
      </c>
      <c r="H514" s="4" t="n">
        <f aca="false">FALSE()</f>
        <v>0</v>
      </c>
      <c r="I514" s="21" t="n">
        <v>5.056722506</v>
      </c>
      <c r="J514" s="21" t="n">
        <v>0.31</v>
      </c>
      <c r="K514" s="21"/>
      <c r="L514" s="21"/>
      <c r="M514" s="22"/>
      <c r="N514" s="21"/>
    </row>
    <row r="515" customFormat="false" ht="16" hidden="true" customHeight="false" outlineLevel="0" collapsed="false">
      <c r="A515" s="4" t="s">
        <v>910</v>
      </c>
      <c r="B515" s="4" t="str">
        <f aca="false">A515&amp;MID(C515,5,1)</f>
        <v>CRUK0066_SU_T1-R4b</v>
      </c>
      <c r="C515" s="4" t="s">
        <v>301</v>
      </c>
      <c r="D515" s="4" t="s">
        <v>479</v>
      </c>
      <c r="E515" s="4" t="s">
        <v>397</v>
      </c>
      <c r="F515" s="4" t="s">
        <v>912</v>
      </c>
      <c r="G515" s="4" t="s">
        <v>289</v>
      </c>
      <c r="H515" s="4" t="n">
        <f aca="false">FALSE()</f>
        <v>0</v>
      </c>
      <c r="I515" s="21" t="n">
        <v>5.056722506</v>
      </c>
      <c r="J515" s="21" t="n">
        <v>0.31</v>
      </c>
      <c r="K515" s="21"/>
      <c r="L515" s="21"/>
      <c r="M515" s="22"/>
      <c r="N515" s="21"/>
    </row>
    <row r="516" customFormat="false" ht="16" hidden="true" customHeight="false" outlineLevel="0" collapsed="false">
      <c r="A516" s="4" t="s">
        <v>910</v>
      </c>
      <c r="B516" s="4" t="str">
        <f aca="false">A516&amp;MID(C516,5,1)</f>
        <v>CRUK0066_SU_T1-R4c</v>
      </c>
      <c r="C516" s="4" t="s">
        <v>482</v>
      </c>
      <c r="D516" s="4" t="s">
        <v>307</v>
      </c>
      <c r="E516" s="4" t="s">
        <v>913</v>
      </c>
      <c r="F516" s="4" t="s">
        <v>587</v>
      </c>
      <c r="G516" s="4" t="s">
        <v>289</v>
      </c>
      <c r="H516" s="4" t="n">
        <f aca="false">FALSE()</f>
        <v>0</v>
      </c>
      <c r="I516" s="21" t="n">
        <v>5.056722506</v>
      </c>
      <c r="J516" s="21" t="n">
        <v>0.31</v>
      </c>
      <c r="K516" s="21"/>
      <c r="L516" s="21"/>
      <c r="M516" s="22"/>
      <c r="N516" s="21"/>
    </row>
    <row r="517" customFormat="false" ht="16" hidden="true" customHeight="false" outlineLevel="0" collapsed="false">
      <c r="A517" s="4" t="s">
        <v>226</v>
      </c>
      <c r="B517" s="4" t="str">
        <f aca="false">A517&amp;MID(C517,5,1)</f>
        <v>CRUK0067_SU_T1-R1a</v>
      </c>
      <c r="C517" s="4" t="s">
        <v>297</v>
      </c>
      <c r="D517" s="4" t="s">
        <v>437</v>
      </c>
      <c r="E517" s="4" t="s">
        <v>480</v>
      </c>
      <c r="F517" s="4" t="s">
        <v>516</v>
      </c>
      <c r="G517" s="4" t="s">
        <v>289</v>
      </c>
      <c r="H517" s="4" t="n">
        <f aca="false">TRUE()</f>
        <v>1</v>
      </c>
      <c r="I517" s="21" t="n">
        <v>2.260603589</v>
      </c>
      <c r="J517" s="21" t="n">
        <v>0.41</v>
      </c>
      <c r="K517" s="21"/>
      <c r="L517" s="21"/>
      <c r="M517" s="22"/>
      <c r="N517" s="21"/>
    </row>
    <row r="518" customFormat="false" ht="16" hidden="true" customHeight="false" outlineLevel="0" collapsed="false">
      <c r="A518" s="4" t="s">
        <v>226</v>
      </c>
      <c r="B518" s="4" t="str">
        <f aca="false">A518&amp;MID(C518,5,1)</f>
        <v>CRUK0067_SU_T1-R1b</v>
      </c>
      <c r="C518" s="4" t="s">
        <v>324</v>
      </c>
      <c r="D518" s="4" t="s">
        <v>454</v>
      </c>
      <c r="E518" s="4" t="s">
        <v>517</v>
      </c>
      <c r="F518" s="4" t="s">
        <v>914</v>
      </c>
      <c r="G518" s="4" t="s">
        <v>289</v>
      </c>
      <c r="H518" s="4" t="n">
        <f aca="false">FALSE()</f>
        <v>0</v>
      </c>
      <c r="I518" s="21" t="n">
        <v>2.260603589</v>
      </c>
      <c r="J518" s="21" t="n">
        <v>0.41</v>
      </c>
      <c r="K518" s="21"/>
      <c r="L518" s="21"/>
      <c r="M518" s="22"/>
      <c r="N518" s="21"/>
    </row>
    <row r="519" customFormat="false" ht="16" hidden="true" customHeight="false" outlineLevel="0" collapsed="false">
      <c r="A519" s="4" t="s">
        <v>226</v>
      </c>
      <c r="B519" s="4" t="str">
        <f aca="false">A519&amp;MID(C519,5,1)</f>
        <v>CRUK0067_SU_T1-R1c</v>
      </c>
      <c r="C519" s="4" t="s">
        <v>457</v>
      </c>
      <c r="D519" s="4" t="s">
        <v>329</v>
      </c>
      <c r="E519" s="4" t="s">
        <v>715</v>
      </c>
      <c r="F519" s="4" t="s">
        <v>472</v>
      </c>
      <c r="G519" s="4" t="s">
        <v>289</v>
      </c>
      <c r="H519" s="4" t="n">
        <f aca="false">TRUE()</f>
        <v>1</v>
      </c>
      <c r="I519" s="21" t="n">
        <v>2.260603589</v>
      </c>
      <c r="J519" s="21" t="n">
        <v>0.41</v>
      </c>
      <c r="K519" s="21"/>
      <c r="L519" s="21"/>
      <c r="M519" s="22"/>
      <c r="N519" s="21"/>
    </row>
    <row r="520" customFormat="false" ht="16" hidden="true" customHeight="false" outlineLevel="0" collapsed="false">
      <c r="A520" s="4" t="s">
        <v>915</v>
      </c>
      <c r="B520" s="4" t="str">
        <f aca="false">A520&amp;MID(C520,5,1)</f>
        <v>CRUK0067_SU_T1-R3a</v>
      </c>
      <c r="C520" s="4" t="s">
        <v>297</v>
      </c>
      <c r="D520" s="4" t="s">
        <v>437</v>
      </c>
      <c r="E520" s="4" t="s">
        <v>916</v>
      </c>
      <c r="F520" s="4" t="s">
        <v>333</v>
      </c>
      <c r="G520" s="4" t="s">
        <v>289</v>
      </c>
      <c r="H520" s="4" t="n">
        <f aca="false">TRUE()</f>
        <v>1</v>
      </c>
      <c r="I520" s="21" t="n">
        <v>2.523388184</v>
      </c>
      <c r="J520" s="21" t="n">
        <v>0.74</v>
      </c>
      <c r="K520" s="21"/>
      <c r="L520" s="21"/>
      <c r="M520" s="22"/>
      <c r="N520" s="21"/>
    </row>
    <row r="521" customFormat="false" ht="16" hidden="true" customHeight="false" outlineLevel="0" collapsed="false">
      <c r="A521" s="4" t="s">
        <v>915</v>
      </c>
      <c r="B521" s="4" t="str">
        <f aca="false">A521&amp;MID(C521,5,1)</f>
        <v>CRUK0067_SU_T1-R3b</v>
      </c>
      <c r="C521" s="4" t="s">
        <v>324</v>
      </c>
      <c r="D521" s="4" t="s">
        <v>454</v>
      </c>
      <c r="E521" s="4" t="s">
        <v>816</v>
      </c>
      <c r="F521" s="4" t="s">
        <v>779</v>
      </c>
      <c r="G521" s="4" t="s">
        <v>289</v>
      </c>
      <c r="H521" s="4" t="n">
        <f aca="false">TRUE()</f>
        <v>1</v>
      </c>
      <c r="I521" s="21" t="n">
        <v>2.523388184</v>
      </c>
      <c r="J521" s="21" t="n">
        <v>0.74</v>
      </c>
      <c r="K521" s="21"/>
      <c r="L521" s="21"/>
      <c r="M521" s="22"/>
      <c r="N521" s="21"/>
    </row>
    <row r="522" customFormat="false" ht="16" hidden="true" customHeight="false" outlineLevel="0" collapsed="false">
      <c r="A522" s="4" t="s">
        <v>915</v>
      </c>
      <c r="B522" s="4" t="str">
        <f aca="false">A522&amp;MID(C522,5,1)</f>
        <v>CRUK0067_SU_T1-R3c</v>
      </c>
      <c r="C522" s="4" t="s">
        <v>457</v>
      </c>
      <c r="D522" s="4" t="s">
        <v>329</v>
      </c>
      <c r="E522" s="4" t="s">
        <v>520</v>
      </c>
      <c r="F522" s="4" t="s">
        <v>899</v>
      </c>
      <c r="G522" s="4" t="s">
        <v>289</v>
      </c>
      <c r="H522" s="4" t="n">
        <f aca="false">TRUE()</f>
        <v>1</v>
      </c>
      <c r="I522" s="21" t="n">
        <v>2.523388184</v>
      </c>
      <c r="J522" s="21" t="n">
        <v>0.74</v>
      </c>
      <c r="K522" s="21"/>
      <c r="L522" s="21"/>
      <c r="M522" s="22"/>
      <c r="N522" s="21"/>
    </row>
    <row r="523" customFormat="false" ht="16" hidden="true" customHeight="false" outlineLevel="0" collapsed="false">
      <c r="A523" s="4" t="s">
        <v>229</v>
      </c>
      <c r="B523" s="4" t="str">
        <f aca="false">A523&amp;MID(C523,5,1)</f>
        <v>CRUK0068_SU_T1-R1a</v>
      </c>
      <c r="C523" s="4" t="s">
        <v>297</v>
      </c>
      <c r="D523" s="4" t="s">
        <v>436</v>
      </c>
      <c r="E523" s="4" t="s">
        <v>319</v>
      </c>
      <c r="F523" s="4" t="s">
        <v>309</v>
      </c>
      <c r="G523" s="4" t="s">
        <v>289</v>
      </c>
      <c r="H523" s="4" t="n">
        <f aca="false">TRUE()</f>
        <v>1</v>
      </c>
      <c r="I523" s="21" t="n">
        <v>1.848919312</v>
      </c>
      <c r="J523" s="21" t="n">
        <v>0.32</v>
      </c>
      <c r="K523" s="21"/>
      <c r="L523" s="21"/>
      <c r="M523" s="22"/>
      <c r="N523" s="21"/>
    </row>
    <row r="524" customFormat="false" ht="16" hidden="true" customHeight="false" outlineLevel="0" collapsed="false">
      <c r="A524" s="4" t="s">
        <v>229</v>
      </c>
      <c r="B524" s="4" t="str">
        <f aca="false">A524&amp;MID(C524,5,1)</f>
        <v>CRUK0068_SU_T1-R1b</v>
      </c>
      <c r="C524" s="4" t="s">
        <v>614</v>
      </c>
      <c r="D524" s="4" t="s">
        <v>425</v>
      </c>
      <c r="E524" s="4" t="s">
        <v>722</v>
      </c>
      <c r="F524" s="4" t="s">
        <v>489</v>
      </c>
      <c r="G524" s="4" t="s">
        <v>289</v>
      </c>
      <c r="H524" s="4" t="n">
        <f aca="false">TRUE()</f>
        <v>1</v>
      </c>
      <c r="I524" s="21" t="n">
        <v>1.848919312</v>
      </c>
      <c r="J524" s="21" t="n">
        <v>0.32</v>
      </c>
      <c r="K524" s="21"/>
      <c r="L524" s="21"/>
      <c r="M524" s="22"/>
      <c r="N524" s="21"/>
    </row>
    <row r="525" customFormat="false" ht="16" hidden="true" customHeight="false" outlineLevel="0" collapsed="false">
      <c r="A525" s="4" t="s">
        <v>229</v>
      </c>
      <c r="B525" s="4" t="str">
        <f aca="false">A525&amp;MID(C525,5,1)</f>
        <v>CRUK0068_SU_T1-R1c</v>
      </c>
      <c r="C525" s="4" t="s">
        <v>428</v>
      </c>
      <c r="D525" s="4" t="s">
        <v>601</v>
      </c>
      <c r="E525" s="4" t="s">
        <v>508</v>
      </c>
      <c r="F525" s="4" t="s">
        <v>502</v>
      </c>
      <c r="G525" s="4" t="s">
        <v>525</v>
      </c>
      <c r="H525" s="4" t="n">
        <f aca="false">FALSE()</f>
        <v>0</v>
      </c>
      <c r="I525" s="21" t="n">
        <v>1.848919312</v>
      </c>
      <c r="J525" s="21" t="n">
        <v>0.32</v>
      </c>
      <c r="K525" s="21"/>
      <c r="L525" s="21"/>
      <c r="M525" s="21"/>
      <c r="N525" s="21"/>
    </row>
    <row r="526" customFormat="false" ht="16" hidden="true" customHeight="false" outlineLevel="0" collapsed="false">
      <c r="A526" s="4" t="s">
        <v>917</v>
      </c>
      <c r="B526" s="4" t="str">
        <f aca="false">A526&amp;MID(C526,5,1)</f>
        <v>CRUK0068_SU_T1-R2a</v>
      </c>
      <c r="C526" s="4" t="s">
        <v>297</v>
      </c>
      <c r="D526" s="4" t="s">
        <v>436</v>
      </c>
      <c r="E526" s="4" t="s">
        <v>642</v>
      </c>
      <c r="F526" s="4" t="s">
        <v>396</v>
      </c>
      <c r="G526" s="4" t="s">
        <v>289</v>
      </c>
      <c r="H526" s="4" t="n">
        <f aca="false">TRUE()</f>
        <v>1</v>
      </c>
      <c r="I526" s="21" t="n">
        <v>1.558526025</v>
      </c>
      <c r="J526" s="21" t="n">
        <v>0.26</v>
      </c>
      <c r="K526" s="21"/>
      <c r="L526" s="21"/>
      <c r="M526" s="22"/>
      <c r="N526" s="21"/>
    </row>
    <row r="527" customFormat="false" ht="16" hidden="true" customHeight="false" outlineLevel="0" collapsed="false">
      <c r="A527" s="4" t="s">
        <v>917</v>
      </c>
      <c r="B527" s="4" t="str">
        <f aca="false">A527&amp;MID(C527,5,1)</f>
        <v>CRUK0068_SU_T1-R2b</v>
      </c>
      <c r="C527" s="4" t="s">
        <v>614</v>
      </c>
      <c r="D527" s="4" t="s">
        <v>425</v>
      </c>
      <c r="E527" s="4" t="s">
        <v>477</v>
      </c>
      <c r="F527" s="4" t="s">
        <v>629</v>
      </c>
      <c r="G527" s="4" t="s">
        <v>289</v>
      </c>
      <c r="H527" s="4" t="n">
        <f aca="false">TRUE()</f>
        <v>1</v>
      </c>
      <c r="I527" s="21" t="n">
        <v>1.558526025</v>
      </c>
      <c r="J527" s="21" t="n">
        <v>0.26</v>
      </c>
      <c r="K527" s="21"/>
      <c r="L527" s="21"/>
      <c r="M527" s="22"/>
      <c r="N527" s="21"/>
    </row>
    <row r="528" customFormat="false" ht="16" hidden="true" customHeight="false" outlineLevel="0" collapsed="false">
      <c r="A528" s="4" t="s">
        <v>917</v>
      </c>
      <c r="B528" s="4" t="str">
        <f aca="false">A528&amp;MID(C528,5,1)</f>
        <v>CRUK0068_SU_T1-R2c</v>
      </c>
      <c r="C528" s="4" t="s">
        <v>428</v>
      </c>
      <c r="D528" s="4" t="s">
        <v>601</v>
      </c>
      <c r="E528" s="4" t="s">
        <v>719</v>
      </c>
      <c r="F528" s="4" t="s">
        <v>374</v>
      </c>
      <c r="G528" s="4" t="s">
        <v>358</v>
      </c>
      <c r="H528" s="4" t="n">
        <f aca="false">FALSE()</f>
        <v>0</v>
      </c>
      <c r="I528" s="21" t="n">
        <v>1.558526025</v>
      </c>
      <c r="J528" s="21" t="n">
        <v>0.26</v>
      </c>
      <c r="K528" s="21"/>
      <c r="L528" s="21"/>
      <c r="M528" s="21"/>
      <c r="N528" s="21"/>
    </row>
    <row r="529" customFormat="false" ht="16" hidden="true" customHeight="false" outlineLevel="0" collapsed="false">
      <c r="A529" s="4" t="s">
        <v>918</v>
      </c>
      <c r="B529" s="4" t="str">
        <f aca="false">A529&amp;MID(C529,5,1)</f>
        <v>CRUK0068_SU_T1-R3a</v>
      </c>
      <c r="C529" s="4" t="s">
        <v>297</v>
      </c>
      <c r="D529" s="4" t="s">
        <v>436</v>
      </c>
      <c r="E529" s="4" t="s">
        <v>572</v>
      </c>
      <c r="F529" s="4" t="s">
        <v>648</v>
      </c>
      <c r="G529" s="4" t="s">
        <v>289</v>
      </c>
      <c r="H529" s="4" t="n">
        <f aca="false">TRUE()</f>
        <v>1</v>
      </c>
      <c r="I529" s="21" t="n">
        <v>1.781526797</v>
      </c>
      <c r="J529" s="21" t="n">
        <v>0.33</v>
      </c>
      <c r="K529" s="21"/>
      <c r="L529" s="21"/>
      <c r="M529" s="22"/>
      <c r="N529" s="21"/>
    </row>
    <row r="530" customFormat="false" ht="16" hidden="true" customHeight="false" outlineLevel="0" collapsed="false">
      <c r="A530" s="4" t="s">
        <v>918</v>
      </c>
      <c r="B530" s="4" t="str">
        <f aca="false">A530&amp;MID(C530,5,1)</f>
        <v>CRUK0068_SU_T1-R3b</v>
      </c>
      <c r="C530" s="4" t="s">
        <v>614</v>
      </c>
      <c r="D530" s="4" t="s">
        <v>425</v>
      </c>
      <c r="E530" s="4" t="s">
        <v>722</v>
      </c>
      <c r="F530" s="4" t="s">
        <v>919</v>
      </c>
      <c r="G530" s="4" t="s">
        <v>289</v>
      </c>
      <c r="H530" s="4" t="n">
        <f aca="false">TRUE()</f>
        <v>1</v>
      </c>
      <c r="I530" s="21" t="n">
        <v>1.781526797</v>
      </c>
      <c r="J530" s="21" t="n">
        <v>0.33</v>
      </c>
      <c r="K530" s="21"/>
      <c r="L530" s="21"/>
      <c r="M530" s="22"/>
      <c r="N530" s="21"/>
    </row>
    <row r="531" customFormat="false" ht="16" hidden="true" customHeight="false" outlineLevel="0" collapsed="false">
      <c r="A531" s="4" t="s">
        <v>918</v>
      </c>
      <c r="B531" s="4" t="str">
        <f aca="false">A531&amp;MID(C531,5,1)</f>
        <v>CRUK0068_SU_T1-R3c</v>
      </c>
      <c r="C531" s="4" t="s">
        <v>428</v>
      </c>
      <c r="D531" s="4" t="s">
        <v>601</v>
      </c>
      <c r="E531" s="4" t="s">
        <v>920</v>
      </c>
      <c r="F531" s="4" t="s">
        <v>546</v>
      </c>
      <c r="G531" s="4" t="s">
        <v>472</v>
      </c>
      <c r="H531" s="4" t="n">
        <f aca="false">FALSE()</f>
        <v>0</v>
      </c>
      <c r="I531" s="21" t="n">
        <v>1.781526797</v>
      </c>
      <c r="J531" s="21" t="n">
        <v>0.33</v>
      </c>
      <c r="K531" s="21"/>
      <c r="L531" s="21"/>
      <c r="M531" s="21"/>
      <c r="N531" s="21"/>
    </row>
    <row r="532" customFormat="false" ht="16" hidden="true" customHeight="false" outlineLevel="0" collapsed="false">
      <c r="A532" s="4" t="s">
        <v>921</v>
      </c>
      <c r="B532" s="4" t="str">
        <f aca="false">A532&amp;MID(C532,5,1)</f>
        <v>CRUK0068_SU_T1-R4a</v>
      </c>
      <c r="C532" s="4" t="s">
        <v>297</v>
      </c>
      <c r="D532" s="4" t="s">
        <v>436</v>
      </c>
      <c r="E532" s="4" t="s">
        <v>448</v>
      </c>
      <c r="F532" s="4" t="s">
        <v>305</v>
      </c>
      <c r="G532" s="4" t="s">
        <v>525</v>
      </c>
      <c r="H532" s="4" t="n">
        <f aca="false">FALSE()</f>
        <v>0</v>
      </c>
      <c r="I532" s="21" t="n">
        <v>1.629475916</v>
      </c>
      <c r="J532" s="21" t="n">
        <v>0.2</v>
      </c>
      <c r="K532" s="21"/>
      <c r="L532" s="21"/>
      <c r="M532" s="21"/>
      <c r="N532" s="21"/>
    </row>
    <row r="533" customFormat="false" ht="16" hidden="true" customHeight="false" outlineLevel="0" collapsed="false">
      <c r="A533" s="4" t="s">
        <v>921</v>
      </c>
      <c r="B533" s="4" t="str">
        <f aca="false">A533&amp;MID(C533,5,1)</f>
        <v>CRUK0068_SU_T1-R4b</v>
      </c>
      <c r="C533" s="4" t="s">
        <v>614</v>
      </c>
      <c r="D533" s="4" t="s">
        <v>425</v>
      </c>
      <c r="E533" s="4" t="s">
        <v>899</v>
      </c>
      <c r="F533" s="4" t="s">
        <v>460</v>
      </c>
      <c r="G533" s="4" t="s">
        <v>358</v>
      </c>
      <c r="H533" s="4" t="n">
        <f aca="false">FALSE()</f>
        <v>0</v>
      </c>
      <c r="I533" s="21" t="n">
        <v>1.629475916</v>
      </c>
      <c r="J533" s="21" t="n">
        <v>0.2</v>
      </c>
      <c r="K533" s="21"/>
      <c r="L533" s="21"/>
      <c r="M533" s="21"/>
      <c r="N533" s="21"/>
    </row>
    <row r="534" customFormat="false" ht="16" hidden="true" customHeight="false" outlineLevel="0" collapsed="false">
      <c r="A534" s="4" t="s">
        <v>921</v>
      </c>
      <c r="B534" s="4" t="str">
        <f aca="false">A534&amp;MID(C534,5,1)</f>
        <v>CRUK0068_SU_T1-R4c</v>
      </c>
      <c r="C534" s="4" t="s">
        <v>428</v>
      </c>
      <c r="D534" s="4" t="s">
        <v>601</v>
      </c>
      <c r="E534" s="4" t="s">
        <v>674</v>
      </c>
      <c r="F534" s="4" t="s">
        <v>722</v>
      </c>
      <c r="G534" s="4" t="s">
        <v>535</v>
      </c>
      <c r="H534" s="4" t="n">
        <f aca="false">FALSE()</f>
        <v>0</v>
      </c>
      <c r="I534" s="21" t="n">
        <v>1.629475916</v>
      </c>
      <c r="J534" s="21" t="n">
        <v>0.2</v>
      </c>
      <c r="K534" s="21"/>
      <c r="L534" s="21"/>
      <c r="M534" s="21"/>
      <c r="N534" s="21"/>
    </row>
    <row r="535" customFormat="false" ht="16" hidden="true" customHeight="false" outlineLevel="0" collapsed="false">
      <c r="A535" s="4" t="s">
        <v>231</v>
      </c>
      <c r="B535" s="4" t="str">
        <f aca="false">A535&amp;MID(C535,5,1)</f>
        <v>CRUK0069_SU_T1-R1a</v>
      </c>
      <c r="C535" s="4" t="s">
        <v>285</v>
      </c>
      <c r="D535" s="4" t="s">
        <v>297</v>
      </c>
      <c r="E535" s="4" t="s">
        <v>618</v>
      </c>
      <c r="F535" s="4" t="s">
        <v>342</v>
      </c>
      <c r="G535" s="4" t="s">
        <v>289</v>
      </c>
      <c r="H535" s="4" t="n">
        <f aca="false">FALSE()</f>
        <v>0</v>
      </c>
      <c r="I535" s="21" t="n">
        <v>3.068554502</v>
      </c>
      <c r="J535" s="21" t="n">
        <v>0.41</v>
      </c>
      <c r="K535" s="21"/>
      <c r="L535" s="21"/>
      <c r="M535" s="22"/>
      <c r="N535" s="21"/>
    </row>
    <row r="536" customFormat="false" ht="16" hidden="true" customHeight="false" outlineLevel="0" collapsed="false">
      <c r="A536" s="4" t="s">
        <v>231</v>
      </c>
      <c r="B536" s="4" t="str">
        <f aca="false">A536&amp;MID(C536,5,1)</f>
        <v>CRUK0069_SU_T1-R1b</v>
      </c>
      <c r="C536" s="4" t="s">
        <v>301</v>
      </c>
      <c r="D536" s="4" t="s">
        <v>922</v>
      </c>
      <c r="E536" s="4" t="s">
        <v>494</v>
      </c>
      <c r="F536" s="4" t="s">
        <v>478</v>
      </c>
      <c r="G536" s="4" t="s">
        <v>289</v>
      </c>
      <c r="H536" s="4" t="n">
        <f aca="false">FALSE()</f>
        <v>0</v>
      </c>
      <c r="I536" s="21" t="n">
        <v>3.068554502</v>
      </c>
      <c r="J536" s="21" t="n">
        <v>0.41</v>
      </c>
      <c r="K536" s="21"/>
      <c r="L536" s="21"/>
      <c r="M536" s="22"/>
      <c r="N536" s="21"/>
    </row>
    <row r="537" customFormat="false" ht="16" hidden="true" customHeight="false" outlineLevel="0" collapsed="false">
      <c r="A537" s="4" t="s">
        <v>231</v>
      </c>
      <c r="B537" s="4" t="str">
        <f aca="false">A537&amp;MID(C537,5,1)</f>
        <v>CRUK0069_SU_T1-R1c</v>
      </c>
      <c r="C537" s="4" t="s">
        <v>428</v>
      </c>
      <c r="D537" s="4" t="s">
        <v>307</v>
      </c>
      <c r="E537" s="4" t="s">
        <v>796</v>
      </c>
      <c r="F537" s="4" t="s">
        <v>412</v>
      </c>
      <c r="G537" s="4" t="s">
        <v>289</v>
      </c>
      <c r="H537" s="4" t="n">
        <f aca="false">FALSE()</f>
        <v>0</v>
      </c>
      <c r="I537" s="21" t="n">
        <v>3.068554502</v>
      </c>
      <c r="J537" s="21" t="n">
        <v>0.41</v>
      </c>
      <c r="K537" s="21"/>
      <c r="L537" s="21"/>
      <c r="M537" s="22"/>
      <c r="N537" s="21"/>
    </row>
    <row r="538" customFormat="false" ht="16" hidden="true" customHeight="false" outlineLevel="0" collapsed="false">
      <c r="A538" s="4" t="s">
        <v>923</v>
      </c>
      <c r="B538" s="4" t="str">
        <f aca="false">A538&amp;MID(C538,5,1)</f>
        <v>CRUK0069_SU_T1-R2a</v>
      </c>
      <c r="C538" s="4" t="s">
        <v>285</v>
      </c>
      <c r="D538" s="4" t="s">
        <v>297</v>
      </c>
      <c r="E538" s="4" t="s">
        <v>419</v>
      </c>
      <c r="F538" s="4" t="s">
        <v>353</v>
      </c>
      <c r="G538" s="4" t="s">
        <v>289</v>
      </c>
      <c r="H538" s="4" t="n">
        <f aca="false">FALSE()</f>
        <v>0</v>
      </c>
      <c r="I538" s="21" t="n">
        <v>2.583259865</v>
      </c>
      <c r="J538" s="21" t="n">
        <v>0.32</v>
      </c>
      <c r="K538" s="21"/>
      <c r="L538" s="21"/>
      <c r="M538" s="21"/>
      <c r="N538" s="21"/>
    </row>
    <row r="539" customFormat="false" ht="16" hidden="true" customHeight="false" outlineLevel="0" collapsed="false">
      <c r="A539" s="4" t="s">
        <v>923</v>
      </c>
      <c r="B539" s="4" t="str">
        <f aca="false">A539&amp;MID(C539,5,1)</f>
        <v>CRUK0069_SU_T1-R2b</v>
      </c>
      <c r="C539" s="4" t="s">
        <v>301</v>
      </c>
      <c r="D539" s="4" t="s">
        <v>922</v>
      </c>
      <c r="E539" s="4" t="s">
        <v>299</v>
      </c>
      <c r="F539" s="4" t="s">
        <v>639</v>
      </c>
      <c r="G539" s="4" t="s">
        <v>582</v>
      </c>
      <c r="H539" s="4" t="n">
        <f aca="false">FALSE()</f>
        <v>0</v>
      </c>
      <c r="I539" s="21" t="n">
        <v>2.583259865</v>
      </c>
      <c r="J539" s="21" t="n">
        <v>0.32</v>
      </c>
      <c r="K539" s="21"/>
      <c r="L539" s="21"/>
      <c r="M539" s="21"/>
      <c r="N539" s="21"/>
    </row>
    <row r="540" customFormat="false" ht="16" hidden="true" customHeight="false" outlineLevel="0" collapsed="false">
      <c r="A540" s="4" t="s">
        <v>923</v>
      </c>
      <c r="B540" s="4" t="str">
        <f aca="false">A540&amp;MID(C540,5,1)</f>
        <v>CRUK0069_SU_T1-R2c</v>
      </c>
      <c r="C540" s="4" t="s">
        <v>428</v>
      </c>
      <c r="D540" s="4" t="s">
        <v>307</v>
      </c>
      <c r="E540" s="4" t="s">
        <v>382</v>
      </c>
      <c r="F540" s="4" t="s">
        <v>501</v>
      </c>
      <c r="G540" s="4" t="s">
        <v>289</v>
      </c>
      <c r="H540" s="4" t="n">
        <f aca="false">FALSE()</f>
        <v>0</v>
      </c>
      <c r="I540" s="21" t="n">
        <v>2.583259865</v>
      </c>
      <c r="J540" s="21" t="n">
        <v>0.32</v>
      </c>
      <c r="K540" s="21"/>
      <c r="L540" s="21"/>
      <c r="M540" s="22"/>
      <c r="N540" s="21"/>
    </row>
    <row r="541" customFormat="false" ht="16" hidden="true" customHeight="false" outlineLevel="0" collapsed="false">
      <c r="A541" s="4" t="s">
        <v>924</v>
      </c>
      <c r="B541" s="4" t="str">
        <f aca="false">A541&amp;MID(C541,5,1)</f>
        <v>CRUK0069_SU_T1-R3a</v>
      </c>
      <c r="C541" s="4" t="s">
        <v>285</v>
      </c>
      <c r="D541" s="4" t="s">
        <v>297</v>
      </c>
      <c r="E541" s="4" t="s">
        <v>544</v>
      </c>
      <c r="F541" s="4" t="s">
        <v>292</v>
      </c>
      <c r="G541" s="4" t="s">
        <v>289</v>
      </c>
      <c r="H541" s="4" t="n">
        <f aca="false">FALSE()</f>
        <v>0</v>
      </c>
      <c r="I541" s="21" t="n">
        <v>2.654088937</v>
      </c>
      <c r="J541" s="21" t="n">
        <v>0.72</v>
      </c>
      <c r="K541" s="21"/>
      <c r="L541" s="21"/>
      <c r="M541" s="22"/>
      <c r="N541" s="21"/>
    </row>
    <row r="542" customFormat="false" ht="16" hidden="true" customHeight="false" outlineLevel="0" collapsed="false">
      <c r="A542" s="4" t="s">
        <v>924</v>
      </c>
      <c r="B542" s="4" t="str">
        <f aca="false">A542&amp;MID(C542,5,1)</f>
        <v>CRUK0069_SU_T1-R3b</v>
      </c>
      <c r="C542" s="4" t="s">
        <v>301</v>
      </c>
      <c r="D542" s="4" t="s">
        <v>922</v>
      </c>
      <c r="E542" s="4" t="s">
        <v>499</v>
      </c>
      <c r="F542" s="4" t="s">
        <v>574</v>
      </c>
      <c r="G542" s="4" t="s">
        <v>289</v>
      </c>
      <c r="H542" s="4" t="n">
        <f aca="false">FALSE()</f>
        <v>0</v>
      </c>
      <c r="I542" s="21" t="n">
        <v>2.654088937</v>
      </c>
      <c r="J542" s="21" t="n">
        <v>0.72</v>
      </c>
      <c r="K542" s="21"/>
      <c r="L542" s="21"/>
      <c r="M542" s="22"/>
      <c r="N542" s="21"/>
    </row>
    <row r="543" customFormat="false" ht="16" hidden="true" customHeight="false" outlineLevel="0" collapsed="false">
      <c r="A543" s="4" t="s">
        <v>924</v>
      </c>
      <c r="B543" s="4" t="str">
        <f aca="false">A543&amp;MID(C543,5,1)</f>
        <v>CRUK0069_SU_T1-R3c</v>
      </c>
      <c r="C543" s="4" t="s">
        <v>428</v>
      </c>
      <c r="D543" s="4" t="s">
        <v>307</v>
      </c>
      <c r="E543" s="4" t="s">
        <v>469</v>
      </c>
      <c r="F543" s="4" t="s">
        <v>419</v>
      </c>
      <c r="G543" s="4" t="s">
        <v>289</v>
      </c>
      <c r="H543" s="4" t="n">
        <f aca="false">FALSE()</f>
        <v>0</v>
      </c>
      <c r="I543" s="21" t="n">
        <v>2.654088937</v>
      </c>
      <c r="J543" s="21" t="n">
        <v>0.72</v>
      </c>
      <c r="K543" s="21"/>
      <c r="L543" s="21"/>
      <c r="M543" s="22"/>
      <c r="N543" s="21"/>
    </row>
    <row r="544" customFormat="false" ht="16" hidden="true" customHeight="false" outlineLevel="0" collapsed="false">
      <c r="A544" s="4" t="s">
        <v>925</v>
      </c>
      <c r="B544" s="4" t="str">
        <f aca="false">A544&amp;MID(C544,5,1)</f>
        <v>CRUK0069_SU_T1-R4a</v>
      </c>
      <c r="C544" s="4" t="s">
        <v>285</v>
      </c>
      <c r="D544" s="4" t="s">
        <v>297</v>
      </c>
      <c r="E544" s="4" t="s">
        <v>719</v>
      </c>
      <c r="F544" s="4" t="s">
        <v>394</v>
      </c>
      <c r="G544" s="4" t="s">
        <v>289</v>
      </c>
      <c r="H544" s="4" t="n">
        <f aca="false">FALSE()</f>
        <v>0</v>
      </c>
      <c r="I544" s="21" t="n">
        <v>3.057287442</v>
      </c>
      <c r="J544" s="21" t="n">
        <v>0.37</v>
      </c>
      <c r="K544" s="21"/>
      <c r="L544" s="21"/>
      <c r="M544" s="21"/>
      <c r="N544" s="21"/>
    </row>
    <row r="545" customFormat="false" ht="16" hidden="true" customHeight="false" outlineLevel="0" collapsed="false">
      <c r="A545" s="4" t="s">
        <v>925</v>
      </c>
      <c r="B545" s="4" t="str">
        <f aca="false">A545&amp;MID(C545,5,1)</f>
        <v>CRUK0069_SU_T1-R4b</v>
      </c>
      <c r="C545" s="4" t="s">
        <v>301</v>
      </c>
      <c r="D545" s="4" t="s">
        <v>922</v>
      </c>
      <c r="E545" s="4" t="s">
        <v>605</v>
      </c>
      <c r="F545" s="4" t="s">
        <v>534</v>
      </c>
      <c r="G545" s="4" t="s">
        <v>381</v>
      </c>
      <c r="H545" s="4" t="n">
        <f aca="false">FALSE()</f>
        <v>0</v>
      </c>
      <c r="I545" s="21" t="n">
        <v>3.057287442</v>
      </c>
      <c r="J545" s="21" t="n">
        <v>0.37</v>
      </c>
      <c r="K545" s="21"/>
      <c r="L545" s="21"/>
      <c r="M545" s="21"/>
      <c r="N545" s="21"/>
    </row>
    <row r="546" customFormat="false" ht="16" hidden="true" customHeight="false" outlineLevel="0" collapsed="false">
      <c r="A546" s="4" t="s">
        <v>925</v>
      </c>
      <c r="B546" s="4" t="str">
        <f aca="false">A546&amp;MID(C546,5,1)</f>
        <v>CRUK0069_SU_T1-R4c</v>
      </c>
      <c r="C546" s="4" t="s">
        <v>428</v>
      </c>
      <c r="D546" s="4" t="s">
        <v>307</v>
      </c>
      <c r="E546" s="4" t="s">
        <v>608</v>
      </c>
      <c r="F546" s="4" t="s">
        <v>412</v>
      </c>
      <c r="G546" s="4" t="s">
        <v>289</v>
      </c>
      <c r="H546" s="4" t="n">
        <f aca="false">FALSE()</f>
        <v>0</v>
      </c>
      <c r="I546" s="21" t="n">
        <v>3.057287442</v>
      </c>
      <c r="J546" s="21" t="n">
        <v>0.37</v>
      </c>
      <c r="K546" s="21"/>
      <c r="L546" s="21"/>
      <c r="M546" s="21"/>
      <c r="N546" s="21"/>
    </row>
    <row r="547" customFormat="false" ht="16" hidden="true" customHeight="false" outlineLevel="0" collapsed="false">
      <c r="A547" s="4" t="s">
        <v>926</v>
      </c>
      <c r="B547" s="4" t="str">
        <f aca="false">A547&amp;MID(C547,5,1)</f>
        <v>CRUK0069_SU_T1-R5a</v>
      </c>
      <c r="C547" s="4" t="s">
        <v>285</v>
      </c>
      <c r="D547" s="4" t="s">
        <v>297</v>
      </c>
      <c r="E547" s="4" t="s">
        <v>412</v>
      </c>
      <c r="F547" s="4" t="s">
        <v>407</v>
      </c>
      <c r="G547" s="4" t="s">
        <v>289</v>
      </c>
      <c r="H547" s="4" t="n">
        <f aca="false">FALSE()</f>
        <v>0</v>
      </c>
      <c r="I547" s="21" t="n">
        <v>3.249532743</v>
      </c>
      <c r="J547" s="21" t="n">
        <v>0.31</v>
      </c>
      <c r="K547" s="21"/>
      <c r="L547" s="21"/>
      <c r="M547" s="21"/>
      <c r="N547" s="21"/>
    </row>
    <row r="548" customFormat="false" ht="16" hidden="true" customHeight="false" outlineLevel="0" collapsed="false">
      <c r="A548" s="4" t="s">
        <v>926</v>
      </c>
      <c r="B548" s="4" t="str">
        <f aca="false">A548&amp;MID(C548,5,1)</f>
        <v>CRUK0069_SU_T1-R5b</v>
      </c>
      <c r="C548" s="4" t="s">
        <v>301</v>
      </c>
      <c r="D548" s="4" t="s">
        <v>922</v>
      </c>
      <c r="E548" s="4" t="s">
        <v>713</v>
      </c>
      <c r="F548" s="4" t="s">
        <v>644</v>
      </c>
      <c r="G548" s="4" t="s">
        <v>289</v>
      </c>
      <c r="H548" s="4" t="n">
        <f aca="false">FALSE()</f>
        <v>0</v>
      </c>
      <c r="I548" s="21" t="n">
        <v>3.249532743</v>
      </c>
      <c r="J548" s="21" t="n">
        <v>0.31</v>
      </c>
      <c r="K548" s="21"/>
      <c r="L548" s="21"/>
      <c r="M548" s="21"/>
      <c r="N548" s="21"/>
    </row>
    <row r="549" customFormat="false" ht="16" hidden="true" customHeight="false" outlineLevel="0" collapsed="false">
      <c r="A549" s="4" t="s">
        <v>926</v>
      </c>
      <c r="B549" s="4" t="str">
        <f aca="false">A549&amp;MID(C549,5,1)</f>
        <v>CRUK0069_SU_T1-R5c</v>
      </c>
      <c r="C549" s="4" t="s">
        <v>428</v>
      </c>
      <c r="D549" s="4" t="s">
        <v>307</v>
      </c>
      <c r="E549" s="4" t="s">
        <v>572</v>
      </c>
      <c r="F549" s="4" t="s">
        <v>415</v>
      </c>
      <c r="G549" s="4" t="s">
        <v>356</v>
      </c>
      <c r="H549" s="4" t="n">
        <f aca="false">FALSE()</f>
        <v>0</v>
      </c>
      <c r="I549" s="21" t="n">
        <v>3.249532743</v>
      </c>
      <c r="J549" s="21" t="n">
        <v>0.31</v>
      </c>
      <c r="K549" s="21"/>
      <c r="L549" s="21"/>
      <c r="M549" s="21"/>
      <c r="N549" s="21"/>
    </row>
    <row r="550" customFormat="false" ht="16" hidden="true" customHeight="false" outlineLevel="0" collapsed="false">
      <c r="A550" s="4" t="s">
        <v>233</v>
      </c>
      <c r="B550" s="4" t="str">
        <f aca="false">A550&amp;MID(C550,5,1)</f>
        <v>CRUK0070_SU_T1-R1a</v>
      </c>
      <c r="C550" s="4" t="s">
        <v>297</v>
      </c>
      <c r="D550" s="4" t="s">
        <v>623</v>
      </c>
      <c r="E550" s="4" t="s">
        <v>475</v>
      </c>
      <c r="F550" s="4" t="s">
        <v>927</v>
      </c>
      <c r="G550" s="4" t="s">
        <v>289</v>
      </c>
      <c r="H550" s="4" t="n">
        <f aca="false">TRUE()</f>
        <v>1</v>
      </c>
      <c r="I550" s="21" t="n">
        <v>3.025711679</v>
      </c>
      <c r="J550" s="21" t="n">
        <v>0.58</v>
      </c>
      <c r="K550" s="21"/>
      <c r="L550" s="21"/>
      <c r="M550" s="22"/>
      <c r="N550" s="21"/>
    </row>
    <row r="551" customFormat="false" ht="16" hidden="true" customHeight="false" outlineLevel="0" collapsed="false">
      <c r="A551" s="4" t="s">
        <v>233</v>
      </c>
      <c r="B551" s="4" t="str">
        <f aca="false">A551&amp;MID(C551,5,1)</f>
        <v>CRUK0070_SU_T1-R1b</v>
      </c>
      <c r="C551" s="4" t="s">
        <v>739</v>
      </c>
      <c r="D551" s="4" t="s">
        <v>405</v>
      </c>
      <c r="E551" s="4" t="s">
        <v>728</v>
      </c>
      <c r="F551" s="4" t="s">
        <v>928</v>
      </c>
      <c r="G551" s="4" t="s">
        <v>289</v>
      </c>
      <c r="H551" s="4" t="n">
        <f aca="false">TRUE()</f>
        <v>1</v>
      </c>
      <c r="I551" s="21" t="n">
        <v>3.025711679</v>
      </c>
      <c r="J551" s="21" t="n">
        <v>0.58</v>
      </c>
      <c r="K551" s="21"/>
      <c r="L551" s="21"/>
      <c r="M551" s="22"/>
      <c r="N551" s="21"/>
    </row>
    <row r="552" customFormat="false" ht="16" hidden="true" customHeight="false" outlineLevel="0" collapsed="false">
      <c r="A552" s="4" t="s">
        <v>233</v>
      </c>
      <c r="B552" s="4" t="str">
        <f aca="false">A552&amp;MID(C552,5,1)</f>
        <v>CRUK0070_SU_T1-R1c</v>
      </c>
      <c r="C552" s="4" t="s">
        <v>376</v>
      </c>
      <c r="D552" s="4" t="s">
        <v>483</v>
      </c>
      <c r="E552" s="4" t="s">
        <v>604</v>
      </c>
      <c r="F552" s="4" t="s">
        <v>929</v>
      </c>
      <c r="G552" s="4" t="s">
        <v>289</v>
      </c>
      <c r="H552" s="4" t="n">
        <f aca="false">TRUE()</f>
        <v>1</v>
      </c>
      <c r="I552" s="21" t="n">
        <v>3.025711679</v>
      </c>
      <c r="J552" s="21" t="n">
        <v>0.58</v>
      </c>
      <c r="K552" s="21"/>
      <c r="L552" s="21"/>
      <c r="M552" s="22"/>
      <c r="N552" s="21"/>
    </row>
    <row r="553" customFormat="false" ht="16" hidden="true" customHeight="false" outlineLevel="0" collapsed="false">
      <c r="A553" s="4" t="s">
        <v>930</v>
      </c>
      <c r="B553" s="4" t="str">
        <f aca="false">A553&amp;MID(C553,5,1)</f>
        <v>CRUK0070_SU_T1-R2a</v>
      </c>
      <c r="C553" s="4" t="s">
        <v>297</v>
      </c>
      <c r="D553" s="4" t="s">
        <v>623</v>
      </c>
      <c r="E553" s="4" t="s">
        <v>480</v>
      </c>
      <c r="F553" s="4" t="s">
        <v>931</v>
      </c>
      <c r="G553" s="4" t="s">
        <v>289</v>
      </c>
      <c r="H553" s="4" t="n">
        <f aca="false">TRUE()</f>
        <v>1</v>
      </c>
      <c r="I553" s="21" t="n">
        <v>3.202651685</v>
      </c>
      <c r="J553" s="21" t="n">
        <v>0.61</v>
      </c>
      <c r="K553" s="21"/>
      <c r="L553" s="21"/>
      <c r="M553" s="22"/>
      <c r="N553" s="21"/>
    </row>
    <row r="554" customFormat="false" ht="16" hidden="true" customHeight="false" outlineLevel="0" collapsed="false">
      <c r="A554" s="4" t="s">
        <v>930</v>
      </c>
      <c r="B554" s="4" t="str">
        <f aca="false">A554&amp;MID(C554,5,1)</f>
        <v>CRUK0070_SU_T1-R2b</v>
      </c>
      <c r="C554" s="4" t="s">
        <v>739</v>
      </c>
      <c r="D554" s="4" t="s">
        <v>405</v>
      </c>
      <c r="E554" s="4" t="s">
        <v>732</v>
      </c>
      <c r="F554" s="4" t="s">
        <v>932</v>
      </c>
      <c r="G554" s="4" t="s">
        <v>289</v>
      </c>
      <c r="H554" s="4" t="n">
        <f aca="false">TRUE()</f>
        <v>1</v>
      </c>
      <c r="I554" s="21" t="n">
        <v>3.202651685</v>
      </c>
      <c r="J554" s="21" t="n">
        <v>0.61</v>
      </c>
      <c r="K554" s="21"/>
      <c r="L554" s="21"/>
      <c r="M554" s="22"/>
      <c r="N554" s="21"/>
    </row>
    <row r="555" customFormat="false" ht="16" hidden="true" customHeight="false" outlineLevel="0" collapsed="false">
      <c r="A555" s="4" t="s">
        <v>930</v>
      </c>
      <c r="B555" s="4" t="str">
        <f aca="false">A555&amp;MID(C555,5,1)</f>
        <v>CRUK0070_SU_T1-R2c</v>
      </c>
      <c r="C555" s="4" t="s">
        <v>376</v>
      </c>
      <c r="D555" s="4" t="s">
        <v>483</v>
      </c>
      <c r="E555" s="4" t="s">
        <v>933</v>
      </c>
      <c r="F555" s="4" t="s">
        <v>931</v>
      </c>
      <c r="G555" s="4" t="s">
        <v>289</v>
      </c>
      <c r="H555" s="4" t="n">
        <f aca="false">TRUE()</f>
        <v>1</v>
      </c>
      <c r="I555" s="21" t="n">
        <v>3.202651685</v>
      </c>
      <c r="J555" s="21" t="n">
        <v>0.61</v>
      </c>
      <c r="K555" s="21"/>
      <c r="L555" s="21"/>
      <c r="M555" s="22"/>
      <c r="N555" s="21"/>
    </row>
    <row r="556" customFormat="false" ht="16" hidden="true" customHeight="false" outlineLevel="0" collapsed="false">
      <c r="A556" s="4" t="s">
        <v>934</v>
      </c>
      <c r="B556" s="4" t="str">
        <f aca="false">A556&amp;MID(C556,5,1)</f>
        <v>CRUK0070_SU_T1-R4a</v>
      </c>
      <c r="C556" s="4" t="s">
        <v>297</v>
      </c>
      <c r="D556" s="4" t="s">
        <v>623</v>
      </c>
      <c r="E556" s="4" t="s">
        <v>534</v>
      </c>
      <c r="F556" s="4" t="s">
        <v>371</v>
      </c>
      <c r="G556" s="4" t="s">
        <v>289</v>
      </c>
      <c r="H556" s="4" t="n">
        <f aca="false">TRUE()</f>
        <v>1</v>
      </c>
      <c r="I556" s="21" t="n">
        <v>3.263468661</v>
      </c>
      <c r="J556" s="21" t="n">
        <v>0.5</v>
      </c>
      <c r="K556" s="21"/>
      <c r="L556" s="21"/>
      <c r="M556" s="22"/>
      <c r="N556" s="21"/>
    </row>
    <row r="557" customFormat="false" ht="16" hidden="true" customHeight="false" outlineLevel="0" collapsed="false">
      <c r="A557" s="4" t="s">
        <v>934</v>
      </c>
      <c r="B557" s="4" t="str">
        <f aca="false">A557&amp;MID(C557,5,1)</f>
        <v>CRUK0070_SU_T1-R4b</v>
      </c>
      <c r="C557" s="4" t="s">
        <v>739</v>
      </c>
      <c r="D557" s="4" t="s">
        <v>405</v>
      </c>
      <c r="E557" s="4" t="s">
        <v>935</v>
      </c>
      <c r="F557" s="4" t="s">
        <v>485</v>
      </c>
      <c r="G557" s="4" t="s">
        <v>289</v>
      </c>
      <c r="H557" s="4" t="n">
        <f aca="false">TRUE()</f>
        <v>1</v>
      </c>
      <c r="I557" s="21" t="n">
        <v>3.263468661</v>
      </c>
      <c r="J557" s="21" t="n">
        <v>0.5</v>
      </c>
      <c r="K557" s="21"/>
      <c r="L557" s="21"/>
      <c r="M557" s="22"/>
      <c r="N557" s="21"/>
    </row>
    <row r="558" customFormat="false" ht="16" hidden="true" customHeight="false" outlineLevel="0" collapsed="false">
      <c r="A558" s="4" t="s">
        <v>934</v>
      </c>
      <c r="B558" s="4" t="str">
        <f aca="false">A558&amp;MID(C558,5,1)</f>
        <v>CRUK0070_SU_T1-R4c</v>
      </c>
      <c r="C558" s="4" t="s">
        <v>376</v>
      </c>
      <c r="D558" s="4" t="s">
        <v>483</v>
      </c>
      <c r="E558" s="4" t="s">
        <v>534</v>
      </c>
      <c r="F558" s="4" t="s">
        <v>356</v>
      </c>
      <c r="G558" s="4" t="s">
        <v>289</v>
      </c>
      <c r="H558" s="4" t="n">
        <f aca="false">TRUE()</f>
        <v>1</v>
      </c>
      <c r="I558" s="21" t="n">
        <v>3.263468661</v>
      </c>
      <c r="J558" s="21" t="n">
        <v>0.5</v>
      </c>
      <c r="K558" s="21"/>
      <c r="L558" s="21"/>
      <c r="M558" s="22"/>
      <c r="N558" s="21"/>
    </row>
    <row r="559" customFormat="false" ht="16" hidden="true" customHeight="false" outlineLevel="0" collapsed="false">
      <c r="A559" s="4" t="s">
        <v>936</v>
      </c>
      <c r="B559" s="4" t="str">
        <f aca="false">A559&amp;MID(C559,5,1)</f>
        <v>CRUK0070_SU_T1-R6a</v>
      </c>
      <c r="C559" s="4" t="s">
        <v>297</v>
      </c>
      <c r="D559" s="4" t="s">
        <v>623</v>
      </c>
      <c r="E559" s="4" t="s">
        <v>580</v>
      </c>
      <c r="F559" s="4" t="s">
        <v>816</v>
      </c>
      <c r="G559" s="4" t="s">
        <v>289</v>
      </c>
      <c r="H559" s="4" t="n">
        <f aca="false">TRUE()</f>
        <v>1</v>
      </c>
      <c r="I559" s="21" t="n">
        <v>3.029809086</v>
      </c>
      <c r="J559" s="21" t="n">
        <v>0.46</v>
      </c>
      <c r="K559" s="21"/>
      <c r="L559" s="21"/>
      <c r="M559" s="22"/>
      <c r="N559" s="21"/>
    </row>
    <row r="560" customFormat="false" ht="16" hidden="true" customHeight="false" outlineLevel="0" collapsed="false">
      <c r="A560" s="4" t="s">
        <v>936</v>
      </c>
      <c r="B560" s="4" t="str">
        <f aca="false">A560&amp;MID(C560,5,1)</f>
        <v>CRUK0070_SU_T1-R6b</v>
      </c>
      <c r="C560" s="4" t="s">
        <v>739</v>
      </c>
      <c r="D560" s="4" t="s">
        <v>405</v>
      </c>
      <c r="E560" s="4" t="s">
        <v>386</v>
      </c>
      <c r="F560" s="4" t="s">
        <v>420</v>
      </c>
      <c r="G560" s="4" t="s">
        <v>289</v>
      </c>
      <c r="H560" s="4" t="n">
        <f aca="false">TRUE()</f>
        <v>1</v>
      </c>
      <c r="I560" s="21" t="n">
        <v>3.029809086</v>
      </c>
      <c r="J560" s="21" t="n">
        <v>0.46</v>
      </c>
      <c r="K560" s="21"/>
      <c r="L560" s="21"/>
      <c r="M560" s="22"/>
      <c r="N560" s="21"/>
    </row>
    <row r="561" customFormat="false" ht="16" hidden="true" customHeight="false" outlineLevel="0" collapsed="false">
      <c r="A561" s="4" t="s">
        <v>936</v>
      </c>
      <c r="B561" s="4" t="str">
        <f aca="false">A561&amp;MID(C561,5,1)</f>
        <v>CRUK0070_SU_T1-R6c</v>
      </c>
      <c r="C561" s="4" t="s">
        <v>376</v>
      </c>
      <c r="D561" s="4" t="s">
        <v>483</v>
      </c>
      <c r="E561" s="4" t="s">
        <v>757</v>
      </c>
      <c r="F561" s="4" t="s">
        <v>472</v>
      </c>
      <c r="G561" s="4" t="s">
        <v>289</v>
      </c>
      <c r="H561" s="4" t="n">
        <f aca="false">TRUE()</f>
        <v>1</v>
      </c>
      <c r="I561" s="21" t="n">
        <v>3.029809086</v>
      </c>
      <c r="J561" s="21" t="n">
        <v>0.46</v>
      </c>
      <c r="K561" s="21"/>
      <c r="L561" s="21"/>
      <c r="M561" s="22"/>
      <c r="N561" s="21"/>
    </row>
    <row r="562" customFormat="false" ht="16" hidden="true" customHeight="false" outlineLevel="0" collapsed="false">
      <c r="A562" s="4" t="s">
        <v>937</v>
      </c>
      <c r="B562" s="4" t="str">
        <f aca="false">A562&amp;MID(C562,5,1)</f>
        <v>CRUK0070_SU_T1-R7a</v>
      </c>
      <c r="C562" s="4" t="s">
        <v>297</v>
      </c>
      <c r="D562" s="4" t="s">
        <v>623</v>
      </c>
      <c r="E562" s="4" t="s">
        <v>580</v>
      </c>
      <c r="F562" s="4" t="s">
        <v>582</v>
      </c>
      <c r="G562" s="4" t="s">
        <v>289</v>
      </c>
      <c r="H562" s="4" t="n">
        <f aca="false">TRUE()</f>
        <v>1</v>
      </c>
      <c r="I562" s="21" t="n">
        <v>3.055663905</v>
      </c>
      <c r="J562" s="21" t="n">
        <v>0.15</v>
      </c>
      <c r="K562" s="21"/>
      <c r="L562" s="21"/>
      <c r="M562" s="22"/>
      <c r="N562" s="21"/>
    </row>
    <row r="563" customFormat="false" ht="16" hidden="true" customHeight="false" outlineLevel="0" collapsed="false">
      <c r="A563" s="4" t="s">
        <v>937</v>
      </c>
      <c r="B563" s="4" t="str">
        <f aca="false">A563&amp;MID(C563,5,1)</f>
        <v>CRUK0070_SU_T1-R7b</v>
      </c>
      <c r="C563" s="4" t="s">
        <v>739</v>
      </c>
      <c r="D563" s="4" t="s">
        <v>405</v>
      </c>
      <c r="E563" s="4" t="s">
        <v>775</v>
      </c>
      <c r="F563" s="4" t="s">
        <v>705</v>
      </c>
      <c r="G563" s="4" t="s">
        <v>289</v>
      </c>
      <c r="H563" s="4" t="n">
        <f aca="false">FALSE()</f>
        <v>0</v>
      </c>
      <c r="I563" s="21" t="n">
        <v>3.055663905</v>
      </c>
      <c r="J563" s="21" t="n">
        <v>0.15</v>
      </c>
      <c r="K563" s="21"/>
      <c r="L563" s="21"/>
      <c r="M563" s="22"/>
      <c r="N563" s="21"/>
    </row>
    <row r="564" customFormat="false" ht="16" hidden="true" customHeight="false" outlineLevel="0" collapsed="false">
      <c r="A564" s="4" t="s">
        <v>937</v>
      </c>
      <c r="B564" s="4" t="str">
        <f aca="false">A564&amp;MID(C564,5,1)</f>
        <v>CRUK0070_SU_T1-R7c</v>
      </c>
      <c r="C564" s="4" t="s">
        <v>376</v>
      </c>
      <c r="D564" s="4" t="s">
        <v>483</v>
      </c>
      <c r="E564" s="4" t="s">
        <v>767</v>
      </c>
      <c r="F564" s="4" t="s">
        <v>404</v>
      </c>
      <c r="G564" s="4" t="s">
        <v>289</v>
      </c>
      <c r="H564" s="4" t="n">
        <f aca="false">FALSE()</f>
        <v>0</v>
      </c>
      <c r="I564" s="21" t="n">
        <v>3.055663905</v>
      </c>
      <c r="J564" s="21" t="n">
        <v>0.15</v>
      </c>
      <c r="K564" s="21"/>
      <c r="L564" s="21"/>
      <c r="M564" s="22"/>
      <c r="N564" s="21"/>
    </row>
    <row r="565" customFormat="false" ht="16" hidden="true" customHeight="false" outlineLevel="0" collapsed="false">
      <c r="A565" s="4" t="s">
        <v>234</v>
      </c>
      <c r="B565" s="4" t="str">
        <f aca="false">A565&amp;MID(C565,5,1)</f>
        <v>CRUK0071_SU_T1-R1b</v>
      </c>
      <c r="C565" s="4" t="s">
        <v>454</v>
      </c>
      <c r="D565" s="4" t="s">
        <v>550</v>
      </c>
      <c r="E565" s="4" t="s">
        <v>938</v>
      </c>
      <c r="F565" s="4" t="s">
        <v>501</v>
      </c>
      <c r="G565" s="4" t="s">
        <v>289</v>
      </c>
      <c r="H565" s="4" t="n">
        <f aca="false">FALSE()</f>
        <v>0</v>
      </c>
      <c r="I565" s="21" t="n">
        <v>2.836502446</v>
      </c>
      <c r="J565" s="21" t="n">
        <v>0.52</v>
      </c>
      <c r="K565" s="21"/>
      <c r="L565" s="21"/>
      <c r="M565" s="22"/>
      <c r="N565" s="21"/>
    </row>
    <row r="566" customFormat="false" ht="16" hidden="true" customHeight="false" outlineLevel="0" collapsed="false">
      <c r="A566" s="4" t="s">
        <v>234</v>
      </c>
      <c r="B566" s="4" t="str">
        <f aca="false">A566&amp;MID(C566,5,1)</f>
        <v>CRUK0071_SU_T1-R1c</v>
      </c>
      <c r="C566" s="4" t="s">
        <v>457</v>
      </c>
      <c r="D566" s="4" t="s">
        <v>553</v>
      </c>
      <c r="E566" s="4" t="s">
        <v>939</v>
      </c>
      <c r="F566" s="4" t="s">
        <v>542</v>
      </c>
      <c r="G566" s="4" t="s">
        <v>289</v>
      </c>
      <c r="H566" s="4" t="n">
        <f aca="false">FALSE()</f>
        <v>0</v>
      </c>
      <c r="I566" s="21" t="n">
        <v>2.836502446</v>
      </c>
      <c r="J566" s="21" t="n">
        <v>0.52</v>
      </c>
      <c r="K566" s="21"/>
      <c r="L566" s="21"/>
      <c r="M566" s="22"/>
      <c r="N566" s="21"/>
    </row>
    <row r="567" customFormat="false" ht="16" hidden="true" customHeight="false" outlineLevel="0" collapsed="false">
      <c r="A567" s="4" t="s">
        <v>940</v>
      </c>
      <c r="B567" s="4" t="str">
        <f aca="false">A567&amp;MID(C567,5,1)</f>
        <v>CRUK0071_SU_T1-R2b</v>
      </c>
      <c r="C567" s="4" t="s">
        <v>454</v>
      </c>
      <c r="D567" s="4" t="s">
        <v>550</v>
      </c>
      <c r="E567" s="4" t="s">
        <v>941</v>
      </c>
      <c r="F567" s="4" t="s">
        <v>826</v>
      </c>
      <c r="G567" s="4" t="s">
        <v>289</v>
      </c>
      <c r="H567" s="4" t="n">
        <f aca="false">FALSE()</f>
        <v>0</v>
      </c>
      <c r="I567" s="21" t="n">
        <v>2.934031076</v>
      </c>
      <c r="J567" s="21" t="n">
        <v>0.26</v>
      </c>
      <c r="K567" s="21"/>
      <c r="L567" s="21"/>
      <c r="M567" s="21"/>
      <c r="N567" s="21"/>
    </row>
    <row r="568" customFormat="false" ht="16" hidden="true" customHeight="false" outlineLevel="0" collapsed="false">
      <c r="A568" s="4" t="s">
        <v>940</v>
      </c>
      <c r="B568" s="4" t="str">
        <f aca="false">A568&amp;MID(C568,5,1)</f>
        <v>CRUK0071_SU_T1-R2c</v>
      </c>
      <c r="C568" s="4" t="s">
        <v>457</v>
      </c>
      <c r="D568" s="4" t="s">
        <v>553</v>
      </c>
      <c r="E568" s="4" t="s">
        <v>650</v>
      </c>
      <c r="F568" s="4" t="s">
        <v>509</v>
      </c>
      <c r="G568" s="4" t="s">
        <v>289</v>
      </c>
      <c r="H568" s="4" t="n">
        <f aca="false">FALSE()</f>
        <v>0</v>
      </c>
      <c r="I568" s="21" t="n">
        <v>2.934031076</v>
      </c>
      <c r="J568" s="21" t="n">
        <v>0.26</v>
      </c>
      <c r="K568" s="21"/>
      <c r="L568" s="21"/>
      <c r="M568" s="22"/>
      <c r="N568" s="21"/>
    </row>
    <row r="569" customFormat="false" ht="16" hidden="true" customHeight="false" outlineLevel="0" collapsed="false">
      <c r="A569" s="4" t="s">
        <v>942</v>
      </c>
      <c r="B569" s="4" t="str">
        <f aca="false">A569&amp;MID(C569,5,1)</f>
        <v>CRUK0071_SU_T1-R3b</v>
      </c>
      <c r="C569" s="4" t="s">
        <v>454</v>
      </c>
      <c r="D569" s="4" t="s">
        <v>550</v>
      </c>
      <c r="E569" s="4" t="s">
        <v>943</v>
      </c>
      <c r="F569" s="4" t="s">
        <v>414</v>
      </c>
      <c r="G569" s="4" t="s">
        <v>289</v>
      </c>
      <c r="H569" s="4" t="n">
        <f aca="false">FALSE()</f>
        <v>0</v>
      </c>
      <c r="I569" s="21" t="n">
        <v>3.110521694</v>
      </c>
      <c r="J569" s="21" t="n">
        <v>0.29</v>
      </c>
      <c r="K569" s="21"/>
      <c r="L569" s="21"/>
      <c r="M569" s="22"/>
      <c r="N569" s="21"/>
    </row>
    <row r="570" customFormat="false" ht="16" hidden="true" customHeight="false" outlineLevel="0" collapsed="false">
      <c r="A570" s="4" t="s">
        <v>942</v>
      </c>
      <c r="B570" s="4" t="str">
        <f aca="false">A570&amp;MID(C570,5,1)</f>
        <v>CRUK0071_SU_T1-R3c</v>
      </c>
      <c r="C570" s="4" t="s">
        <v>457</v>
      </c>
      <c r="D570" s="4" t="s">
        <v>553</v>
      </c>
      <c r="E570" s="4" t="s">
        <v>944</v>
      </c>
      <c r="F570" s="4" t="s">
        <v>313</v>
      </c>
      <c r="G570" s="4" t="s">
        <v>289</v>
      </c>
      <c r="H570" s="4" t="n">
        <f aca="false">FALSE()</f>
        <v>0</v>
      </c>
      <c r="I570" s="21" t="n">
        <v>3.110521694</v>
      </c>
      <c r="J570" s="21" t="n">
        <v>0.29</v>
      </c>
      <c r="K570" s="21"/>
      <c r="L570" s="21"/>
      <c r="M570" s="22"/>
      <c r="N570" s="21"/>
    </row>
    <row r="571" customFormat="false" ht="16" hidden="true" customHeight="false" outlineLevel="0" collapsed="false">
      <c r="A571" s="4" t="s">
        <v>945</v>
      </c>
      <c r="B571" s="4" t="str">
        <f aca="false">A571&amp;MID(C571,5,1)</f>
        <v>CRUK0071_SU_T1-R5b</v>
      </c>
      <c r="C571" s="4" t="s">
        <v>454</v>
      </c>
      <c r="D571" s="4" t="s">
        <v>550</v>
      </c>
      <c r="E571" s="4" t="s">
        <v>946</v>
      </c>
      <c r="F571" s="4" t="s">
        <v>547</v>
      </c>
      <c r="G571" s="4" t="s">
        <v>366</v>
      </c>
      <c r="H571" s="4" t="n">
        <f aca="false">FALSE()</f>
        <v>0</v>
      </c>
      <c r="I571" s="21" t="n">
        <v>3.147260704</v>
      </c>
      <c r="J571" s="21" t="n">
        <v>0.14</v>
      </c>
      <c r="K571" s="21"/>
      <c r="L571" s="21"/>
      <c r="M571" s="21"/>
      <c r="N571" s="21"/>
    </row>
    <row r="572" customFormat="false" ht="16" hidden="true" customHeight="false" outlineLevel="0" collapsed="false">
      <c r="A572" s="4" t="s">
        <v>945</v>
      </c>
      <c r="B572" s="4" t="str">
        <f aca="false">A572&amp;MID(C572,5,1)</f>
        <v>CRUK0071_SU_T1-R5c</v>
      </c>
      <c r="C572" s="4" t="s">
        <v>457</v>
      </c>
      <c r="D572" s="4" t="s">
        <v>553</v>
      </c>
      <c r="E572" s="4" t="s">
        <v>947</v>
      </c>
      <c r="F572" s="4" t="s">
        <v>521</v>
      </c>
      <c r="G572" s="4" t="s">
        <v>289</v>
      </c>
      <c r="H572" s="4" t="n">
        <f aca="false">FALSE()</f>
        <v>0</v>
      </c>
      <c r="I572" s="21" t="n">
        <v>3.147260704</v>
      </c>
      <c r="J572" s="21" t="n">
        <v>0.14</v>
      </c>
      <c r="K572" s="21"/>
      <c r="L572" s="21"/>
      <c r="M572" s="21"/>
      <c r="N572" s="21"/>
    </row>
    <row r="573" customFormat="false" ht="16" hidden="true" customHeight="false" outlineLevel="0" collapsed="false">
      <c r="A573" s="4" t="s">
        <v>948</v>
      </c>
      <c r="B573" s="4" t="str">
        <f aca="false">A573&amp;MID(C573,5,1)</f>
        <v>CRUK0071_SU_T1-R6b</v>
      </c>
      <c r="C573" s="4" t="s">
        <v>454</v>
      </c>
      <c r="D573" s="4" t="s">
        <v>550</v>
      </c>
      <c r="E573" s="4" t="s">
        <v>462</v>
      </c>
      <c r="F573" s="4" t="s">
        <v>304</v>
      </c>
      <c r="G573" s="4" t="s">
        <v>289</v>
      </c>
      <c r="H573" s="4" t="n">
        <f aca="false">FALSE()</f>
        <v>0</v>
      </c>
      <c r="I573" s="21" t="n">
        <v>2.857076292</v>
      </c>
      <c r="J573" s="21" t="n">
        <v>0.23</v>
      </c>
      <c r="K573" s="21"/>
      <c r="L573" s="21"/>
      <c r="M573" s="21"/>
      <c r="N573" s="21"/>
    </row>
    <row r="574" customFormat="false" ht="16" hidden="true" customHeight="false" outlineLevel="0" collapsed="false">
      <c r="A574" s="4" t="s">
        <v>948</v>
      </c>
      <c r="B574" s="4" t="str">
        <f aca="false">A574&amp;MID(C574,5,1)</f>
        <v>CRUK0071_SU_T1-R6c</v>
      </c>
      <c r="C574" s="4" t="s">
        <v>457</v>
      </c>
      <c r="D574" s="4" t="s">
        <v>553</v>
      </c>
      <c r="E574" s="4" t="s">
        <v>617</v>
      </c>
      <c r="F574" s="4" t="s">
        <v>415</v>
      </c>
      <c r="G574" s="4" t="s">
        <v>289</v>
      </c>
      <c r="H574" s="4" t="n">
        <f aca="false">FALSE()</f>
        <v>0</v>
      </c>
      <c r="I574" s="21" t="n">
        <v>2.857076292</v>
      </c>
      <c r="J574" s="21" t="n">
        <v>0.23</v>
      </c>
      <c r="K574" s="21"/>
      <c r="L574" s="21"/>
      <c r="M574" s="22"/>
      <c r="N574" s="21"/>
    </row>
    <row r="575" customFormat="false" ht="16" hidden="true" customHeight="false" outlineLevel="0" collapsed="false">
      <c r="A575" s="4" t="s">
        <v>949</v>
      </c>
      <c r="B575" s="4" t="str">
        <f aca="false">A575&amp;MID(C575,5,1)</f>
        <v>CRUK0071_SU_T1-R7b</v>
      </c>
      <c r="C575" s="4" t="s">
        <v>454</v>
      </c>
      <c r="D575" s="4" t="s">
        <v>550</v>
      </c>
      <c r="E575" s="4" t="s">
        <v>464</v>
      </c>
      <c r="F575" s="4" t="s">
        <v>916</v>
      </c>
      <c r="G575" s="4" t="s">
        <v>289</v>
      </c>
      <c r="H575" s="4" t="n">
        <f aca="false">TRUE()</f>
        <v>1</v>
      </c>
      <c r="I575" s="21" t="n">
        <v>2.860140863</v>
      </c>
      <c r="J575" s="21" t="n">
        <v>0.54</v>
      </c>
      <c r="K575" s="21"/>
      <c r="L575" s="21"/>
      <c r="M575" s="22"/>
      <c r="N575" s="21"/>
    </row>
    <row r="576" customFormat="false" ht="16" hidden="true" customHeight="false" outlineLevel="0" collapsed="false">
      <c r="A576" s="4" t="s">
        <v>949</v>
      </c>
      <c r="B576" s="4" t="str">
        <f aca="false">A576&amp;MID(C576,5,1)</f>
        <v>CRUK0071_SU_T1-R7c</v>
      </c>
      <c r="C576" s="4" t="s">
        <v>457</v>
      </c>
      <c r="D576" s="4" t="s">
        <v>553</v>
      </c>
      <c r="E576" s="4" t="s">
        <v>878</v>
      </c>
      <c r="F576" s="4" t="s">
        <v>420</v>
      </c>
      <c r="G576" s="4" t="s">
        <v>289</v>
      </c>
      <c r="H576" s="4" t="n">
        <f aca="false">TRUE()</f>
        <v>1</v>
      </c>
      <c r="I576" s="21" t="n">
        <v>2.860140863</v>
      </c>
      <c r="J576" s="21" t="n">
        <v>0.54</v>
      </c>
      <c r="K576" s="21"/>
      <c r="L576" s="21"/>
      <c r="M576" s="22"/>
      <c r="N576" s="21"/>
    </row>
    <row r="577" customFormat="false" ht="16" hidden="true" customHeight="false" outlineLevel="0" collapsed="false">
      <c r="A577" s="4" t="s">
        <v>235</v>
      </c>
      <c r="B577" s="4" t="str">
        <f aca="false">A577&amp;MID(C577,5,1)</f>
        <v>CRUK0072_SU_T1-R1a</v>
      </c>
      <c r="C577" s="4" t="s">
        <v>297</v>
      </c>
      <c r="D577" s="4" t="s">
        <v>436</v>
      </c>
      <c r="E577" s="4" t="s">
        <v>534</v>
      </c>
      <c r="F577" s="4" t="s">
        <v>596</v>
      </c>
      <c r="G577" s="4" t="s">
        <v>396</v>
      </c>
      <c r="H577" s="4" t="n">
        <f aca="false">FALSE()</f>
        <v>0</v>
      </c>
      <c r="I577" s="21" t="n">
        <v>3.242616075</v>
      </c>
      <c r="J577" s="21" t="n">
        <v>0.31</v>
      </c>
      <c r="K577" s="21"/>
      <c r="L577" s="21"/>
      <c r="M577" s="21"/>
      <c r="N577" s="21"/>
    </row>
    <row r="578" customFormat="false" ht="16" hidden="true" customHeight="false" outlineLevel="0" collapsed="false">
      <c r="A578" s="4" t="s">
        <v>235</v>
      </c>
      <c r="B578" s="4" t="str">
        <f aca="false">A578&amp;MID(C578,5,1)</f>
        <v>CRUK0072_SU_T1-R1b</v>
      </c>
      <c r="C578" s="4" t="s">
        <v>324</v>
      </c>
      <c r="D578" s="4" t="s">
        <v>550</v>
      </c>
      <c r="E578" s="4" t="s">
        <v>351</v>
      </c>
      <c r="F578" s="4" t="s">
        <v>587</v>
      </c>
      <c r="G578" s="4" t="s">
        <v>805</v>
      </c>
      <c r="H578" s="4" t="n">
        <f aca="false">FALSE()</f>
        <v>0</v>
      </c>
      <c r="I578" s="21" t="n">
        <v>3.242616075</v>
      </c>
      <c r="J578" s="21" t="n">
        <v>0.31</v>
      </c>
      <c r="K578" s="21"/>
      <c r="L578" s="21"/>
      <c r="M578" s="21"/>
      <c r="N578" s="21"/>
    </row>
    <row r="579" customFormat="false" ht="16" hidden="true" customHeight="false" outlineLevel="0" collapsed="false">
      <c r="A579" s="4" t="s">
        <v>235</v>
      </c>
      <c r="B579" s="4" t="str">
        <f aca="false">A579&amp;MID(C579,5,1)</f>
        <v>CRUK0072_SU_T1-R1c</v>
      </c>
      <c r="C579" s="4" t="s">
        <v>553</v>
      </c>
      <c r="D579" s="4" t="s">
        <v>329</v>
      </c>
      <c r="E579" s="4" t="s">
        <v>386</v>
      </c>
      <c r="F579" s="4" t="s">
        <v>487</v>
      </c>
      <c r="G579" s="4" t="s">
        <v>289</v>
      </c>
      <c r="H579" s="4" t="n">
        <f aca="false">FALSE()</f>
        <v>0</v>
      </c>
      <c r="I579" s="21" t="n">
        <v>3.242616075</v>
      </c>
      <c r="J579" s="21" t="n">
        <v>0.31</v>
      </c>
      <c r="K579" s="21"/>
      <c r="L579" s="21"/>
      <c r="M579" s="21"/>
      <c r="N579" s="21"/>
    </row>
    <row r="580" customFormat="false" ht="16" hidden="true" customHeight="false" outlineLevel="0" collapsed="false">
      <c r="A580" s="4" t="s">
        <v>950</v>
      </c>
      <c r="B580" s="4" t="str">
        <f aca="false">A580&amp;MID(C580,5,1)</f>
        <v>CRUK0072_SU_T1-R2a</v>
      </c>
      <c r="C580" s="4" t="s">
        <v>297</v>
      </c>
      <c r="D580" s="4" t="s">
        <v>436</v>
      </c>
      <c r="E580" s="4" t="s">
        <v>717</v>
      </c>
      <c r="F580" s="4" t="s">
        <v>539</v>
      </c>
      <c r="G580" s="4" t="s">
        <v>289</v>
      </c>
      <c r="H580" s="4" t="n">
        <f aca="false">FALSE()</f>
        <v>0</v>
      </c>
      <c r="I580" s="21" t="n">
        <v>3.057738667</v>
      </c>
      <c r="J580" s="21" t="n">
        <v>0.57</v>
      </c>
      <c r="K580" s="21"/>
      <c r="L580" s="21"/>
      <c r="M580" s="21"/>
      <c r="N580" s="21"/>
    </row>
    <row r="581" customFormat="false" ht="16" hidden="true" customHeight="false" outlineLevel="0" collapsed="false">
      <c r="A581" s="4" t="s">
        <v>950</v>
      </c>
      <c r="B581" s="4" t="str">
        <f aca="false">A581&amp;MID(C581,5,1)</f>
        <v>CRUK0072_SU_T1-R2b</v>
      </c>
      <c r="C581" s="4" t="s">
        <v>324</v>
      </c>
      <c r="D581" s="4" t="s">
        <v>550</v>
      </c>
      <c r="E581" s="4" t="s">
        <v>489</v>
      </c>
      <c r="F581" s="4" t="s">
        <v>557</v>
      </c>
      <c r="G581" s="4" t="s">
        <v>366</v>
      </c>
      <c r="H581" s="4" t="n">
        <f aca="false">FALSE()</f>
        <v>0</v>
      </c>
      <c r="I581" s="21" t="n">
        <v>3.057738667</v>
      </c>
      <c r="J581" s="21" t="n">
        <v>0.57</v>
      </c>
      <c r="K581" s="21"/>
      <c r="L581" s="21"/>
      <c r="M581" s="21"/>
      <c r="N581" s="21"/>
    </row>
    <row r="582" customFormat="false" ht="16" hidden="true" customHeight="false" outlineLevel="0" collapsed="false">
      <c r="A582" s="4" t="s">
        <v>950</v>
      </c>
      <c r="B582" s="4" t="str">
        <f aca="false">A582&amp;MID(C582,5,1)</f>
        <v>CRUK0072_SU_T1-R2c</v>
      </c>
      <c r="C582" s="4" t="s">
        <v>553</v>
      </c>
      <c r="D582" s="4" t="s">
        <v>329</v>
      </c>
      <c r="E582" s="4" t="s">
        <v>798</v>
      </c>
      <c r="F582" s="4" t="s">
        <v>713</v>
      </c>
      <c r="G582" s="4" t="s">
        <v>289</v>
      </c>
      <c r="H582" s="4" t="n">
        <f aca="false">FALSE()</f>
        <v>0</v>
      </c>
      <c r="I582" s="21" t="n">
        <v>3.057738667</v>
      </c>
      <c r="J582" s="21" t="n">
        <v>0.57</v>
      </c>
      <c r="K582" s="21"/>
      <c r="L582" s="21"/>
      <c r="M582" s="22"/>
      <c r="N582" s="21"/>
    </row>
    <row r="583" customFormat="false" ht="16" hidden="true" customHeight="false" outlineLevel="0" collapsed="false">
      <c r="A583" s="4" t="s">
        <v>951</v>
      </c>
      <c r="B583" s="4" t="str">
        <f aca="false">A583&amp;MID(C583,5,1)</f>
        <v>CRUK0072_SU_T1-R4a</v>
      </c>
      <c r="C583" s="4" t="s">
        <v>297</v>
      </c>
      <c r="D583" s="4" t="s">
        <v>436</v>
      </c>
      <c r="E583" s="4" t="s">
        <v>767</v>
      </c>
      <c r="F583" s="4" t="s">
        <v>332</v>
      </c>
      <c r="G583" s="4" t="s">
        <v>289</v>
      </c>
      <c r="H583" s="4" t="n">
        <f aca="false">FALSE()</f>
        <v>0</v>
      </c>
      <c r="I583" s="21" t="n">
        <v>3.001293534</v>
      </c>
      <c r="J583" s="21" t="n">
        <v>0.55</v>
      </c>
      <c r="K583" s="21"/>
      <c r="L583" s="21"/>
      <c r="M583" s="22"/>
      <c r="N583" s="21"/>
    </row>
    <row r="584" customFormat="false" ht="16" hidden="true" customHeight="false" outlineLevel="0" collapsed="false">
      <c r="A584" s="4" t="s">
        <v>951</v>
      </c>
      <c r="B584" s="4" t="str">
        <f aca="false">A584&amp;MID(C584,5,1)</f>
        <v>CRUK0072_SU_T1-R4b</v>
      </c>
      <c r="C584" s="4" t="s">
        <v>324</v>
      </c>
      <c r="D584" s="4" t="s">
        <v>550</v>
      </c>
      <c r="E584" s="4" t="s">
        <v>609</v>
      </c>
      <c r="F584" s="4" t="s">
        <v>315</v>
      </c>
      <c r="G584" s="4" t="s">
        <v>448</v>
      </c>
      <c r="H584" s="4" t="n">
        <f aca="false">FALSE()</f>
        <v>0</v>
      </c>
      <c r="I584" s="21" t="n">
        <v>3.001293534</v>
      </c>
      <c r="J584" s="21" t="n">
        <v>0.55</v>
      </c>
      <c r="K584" s="21"/>
      <c r="L584" s="21"/>
      <c r="M584" s="21"/>
      <c r="N584" s="21"/>
    </row>
    <row r="585" customFormat="false" ht="16" hidden="true" customHeight="false" outlineLevel="0" collapsed="false">
      <c r="A585" s="4" t="s">
        <v>951</v>
      </c>
      <c r="B585" s="4" t="str">
        <f aca="false">A585&amp;MID(C585,5,1)</f>
        <v>CRUK0072_SU_T1-R4c</v>
      </c>
      <c r="C585" s="4" t="s">
        <v>553</v>
      </c>
      <c r="D585" s="4" t="s">
        <v>329</v>
      </c>
      <c r="E585" s="4" t="s">
        <v>536</v>
      </c>
      <c r="F585" s="4" t="s">
        <v>713</v>
      </c>
      <c r="G585" s="4" t="s">
        <v>289</v>
      </c>
      <c r="H585" s="4" t="n">
        <f aca="false">FALSE()</f>
        <v>0</v>
      </c>
      <c r="I585" s="21" t="n">
        <v>3.001293534</v>
      </c>
      <c r="J585" s="21" t="n">
        <v>0.55</v>
      </c>
      <c r="K585" s="21"/>
      <c r="L585" s="21"/>
      <c r="M585" s="22"/>
      <c r="N585" s="21"/>
    </row>
    <row r="586" customFormat="false" ht="16" hidden="true" customHeight="false" outlineLevel="0" collapsed="false">
      <c r="A586" s="4" t="s">
        <v>236</v>
      </c>
      <c r="B586" s="4" t="str">
        <f aca="false">A586&amp;MID(C586,5,1)</f>
        <v>CRUK0073_SU_T1-R1a</v>
      </c>
      <c r="C586" s="4" t="s">
        <v>952</v>
      </c>
      <c r="D586" s="4" t="s">
        <v>818</v>
      </c>
      <c r="E586" s="4" t="s">
        <v>715</v>
      </c>
      <c r="F586" s="4" t="s">
        <v>469</v>
      </c>
      <c r="G586" s="4" t="s">
        <v>632</v>
      </c>
      <c r="H586" s="4" t="n">
        <f aca="false">FALSE()</f>
        <v>0</v>
      </c>
      <c r="I586" s="21" t="n">
        <v>3.163895742</v>
      </c>
      <c r="J586" s="21" t="n">
        <v>0.51</v>
      </c>
      <c r="K586" s="21"/>
      <c r="L586" s="21"/>
      <c r="M586" s="21"/>
      <c r="N586" s="21"/>
    </row>
    <row r="587" customFormat="false" ht="16" hidden="true" customHeight="false" outlineLevel="0" collapsed="false">
      <c r="A587" s="4" t="s">
        <v>236</v>
      </c>
      <c r="B587" s="4" t="str">
        <f aca="false">A587&amp;MID(C587,5,1)</f>
        <v>CRUK0073_SU_T1-R1b</v>
      </c>
      <c r="C587" s="4" t="s">
        <v>324</v>
      </c>
      <c r="D587" s="4" t="s">
        <v>405</v>
      </c>
      <c r="E587" s="4" t="s">
        <v>349</v>
      </c>
      <c r="F587" s="4" t="s">
        <v>708</v>
      </c>
      <c r="G587" s="4" t="s">
        <v>741</v>
      </c>
      <c r="H587" s="4" t="n">
        <f aca="false">FALSE()</f>
        <v>0</v>
      </c>
      <c r="I587" s="21" t="n">
        <v>3.163895742</v>
      </c>
      <c r="J587" s="21" t="n">
        <v>0.51</v>
      </c>
      <c r="K587" s="21"/>
      <c r="L587" s="21"/>
      <c r="M587" s="21"/>
      <c r="N587" s="21"/>
    </row>
    <row r="588" customFormat="false" ht="16" hidden="true" customHeight="false" outlineLevel="0" collapsed="false">
      <c r="A588" s="4" t="s">
        <v>236</v>
      </c>
      <c r="B588" s="4" t="str">
        <f aca="false">A588&amp;MID(C588,5,1)</f>
        <v>CRUK0073_SU_T1-R1c</v>
      </c>
      <c r="C588" s="4" t="s">
        <v>306</v>
      </c>
      <c r="D588" s="4" t="s">
        <v>329</v>
      </c>
      <c r="E588" s="4" t="s">
        <v>536</v>
      </c>
      <c r="F588" s="4" t="s">
        <v>335</v>
      </c>
      <c r="G588" s="4" t="s">
        <v>358</v>
      </c>
      <c r="H588" s="4" t="n">
        <f aca="false">FALSE()</f>
        <v>0</v>
      </c>
      <c r="I588" s="21" t="n">
        <v>3.163895742</v>
      </c>
      <c r="J588" s="21" t="n">
        <v>0.51</v>
      </c>
      <c r="K588" s="21"/>
      <c r="L588" s="21"/>
      <c r="M588" s="21"/>
      <c r="N588" s="21"/>
    </row>
    <row r="589" customFormat="false" ht="16" hidden="true" customHeight="false" outlineLevel="0" collapsed="false">
      <c r="A589" s="4" t="s">
        <v>953</v>
      </c>
      <c r="B589" s="4" t="str">
        <f aca="false">A589&amp;MID(C589,5,1)</f>
        <v>CRUK0073_SU_T1-R2a</v>
      </c>
      <c r="C589" s="4" t="s">
        <v>952</v>
      </c>
      <c r="D589" s="4" t="s">
        <v>818</v>
      </c>
      <c r="E589" s="4" t="s">
        <v>469</v>
      </c>
      <c r="F589" s="4" t="s">
        <v>400</v>
      </c>
      <c r="G589" s="4" t="s">
        <v>816</v>
      </c>
      <c r="H589" s="4" t="n">
        <f aca="false">FALSE()</f>
        <v>0</v>
      </c>
      <c r="I589" s="21" t="n">
        <v>3.321498802</v>
      </c>
      <c r="J589" s="21" t="n">
        <v>0.31</v>
      </c>
      <c r="K589" s="21"/>
      <c r="L589" s="21"/>
      <c r="M589" s="21"/>
      <c r="N589" s="21"/>
    </row>
    <row r="590" customFormat="false" ht="16" hidden="true" customHeight="false" outlineLevel="0" collapsed="false">
      <c r="A590" s="4" t="s">
        <v>953</v>
      </c>
      <c r="B590" s="4" t="str">
        <f aca="false">A590&amp;MID(C590,5,1)</f>
        <v>CRUK0073_SU_T1-R2b</v>
      </c>
      <c r="C590" s="4" t="s">
        <v>324</v>
      </c>
      <c r="D590" s="4" t="s">
        <v>405</v>
      </c>
      <c r="E590" s="4" t="s">
        <v>383</v>
      </c>
      <c r="F590" s="4" t="s">
        <v>536</v>
      </c>
      <c r="G590" s="4" t="s">
        <v>634</v>
      </c>
      <c r="H590" s="4" t="n">
        <f aca="false">FALSE()</f>
        <v>0</v>
      </c>
      <c r="I590" s="21" t="n">
        <v>3.321498802</v>
      </c>
      <c r="J590" s="21" t="n">
        <v>0.31</v>
      </c>
      <c r="K590" s="21"/>
      <c r="L590" s="21"/>
      <c r="M590" s="21"/>
      <c r="N590" s="21"/>
    </row>
    <row r="591" customFormat="false" ht="16" hidden="true" customHeight="false" outlineLevel="0" collapsed="false">
      <c r="A591" s="4" t="s">
        <v>953</v>
      </c>
      <c r="B591" s="4" t="str">
        <f aca="false">A591&amp;MID(C591,5,1)</f>
        <v>CRUK0073_SU_T1-R2c</v>
      </c>
      <c r="C591" s="4" t="s">
        <v>306</v>
      </c>
      <c r="D591" s="4" t="s">
        <v>329</v>
      </c>
      <c r="E591" s="4" t="s">
        <v>373</v>
      </c>
      <c r="F591" s="4" t="s">
        <v>395</v>
      </c>
      <c r="G591" s="4" t="s">
        <v>627</v>
      </c>
      <c r="H591" s="4" t="n">
        <f aca="false">FALSE()</f>
        <v>0</v>
      </c>
      <c r="I591" s="21" t="n">
        <v>3.321498802</v>
      </c>
      <c r="J591" s="21" t="n">
        <v>0.31</v>
      </c>
      <c r="K591" s="21"/>
      <c r="L591" s="21"/>
      <c r="M591" s="21"/>
      <c r="N591" s="21"/>
    </row>
    <row r="592" customFormat="false" ht="16" hidden="true" customHeight="false" outlineLevel="0" collapsed="false">
      <c r="A592" s="4" t="s">
        <v>237</v>
      </c>
      <c r="B592" s="4" t="str">
        <f aca="false">A592&amp;MID(C592,5,1)</f>
        <v>CRUK0074_SU_T1-R1b</v>
      </c>
      <c r="C592" s="4" t="s">
        <v>954</v>
      </c>
      <c r="D592" s="4" t="s">
        <v>751</v>
      </c>
      <c r="E592" s="4" t="s">
        <v>508</v>
      </c>
      <c r="F592" s="4" t="s">
        <v>381</v>
      </c>
      <c r="G592" s="4" t="s">
        <v>289</v>
      </c>
      <c r="H592" s="4" t="n">
        <f aca="false">TRUE()</f>
        <v>1</v>
      </c>
      <c r="I592" s="21" t="n">
        <v>3.190315295</v>
      </c>
      <c r="J592" s="21" t="n">
        <v>0.28</v>
      </c>
      <c r="K592" s="21"/>
      <c r="L592" s="21"/>
      <c r="M592" s="22"/>
      <c r="N592" s="21"/>
    </row>
    <row r="593" customFormat="false" ht="16" hidden="true" customHeight="false" outlineLevel="0" collapsed="false">
      <c r="A593" s="4" t="s">
        <v>237</v>
      </c>
      <c r="B593" s="4" t="str">
        <f aca="false">A593&amp;MID(C593,5,1)</f>
        <v>CRUK0074_SU_T1-R1c</v>
      </c>
      <c r="C593" s="4" t="s">
        <v>955</v>
      </c>
      <c r="D593" s="4" t="s">
        <v>809</v>
      </c>
      <c r="E593" s="4" t="s">
        <v>956</v>
      </c>
      <c r="F593" s="4" t="s">
        <v>774</v>
      </c>
      <c r="G593" s="4" t="s">
        <v>289</v>
      </c>
      <c r="H593" s="4" t="n">
        <f aca="false">TRUE()</f>
        <v>1</v>
      </c>
      <c r="I593" s="21" t="n">
        <v>3.190315295</v>
      </c>
      <c r="J593" s="21" t="n">
        <v>0.28</v>
      </c>
      <c r="K593" s="21"/>
      <c r="L593" s="21"/>
      <c r="M593" s="22"/>
      <c r="N593" s="21"/>
    </row>
    <row r="594" customFormat="false" ht="16" hidden="true" customHeight="false" outlineLevel="0" collapsed="false">
      <c r="A594" s="4" t="s">
        <v>957</v>
      </c>
      <c r="B594" s="4" t="str">
        <f aca="false">A594&amp;MID(C594,5,1)</f>
        <v>CRUK0074_SU_T1-R2b</v>
      </c>
      <c r="C594" s="4" t="s">
        <v>954</v>
      </c>
      <c r="D594" s="4" t="s">
        <v>751</v>
      </c>
      <c r="E594" s="4" t="s">
        <v>666</v>
      </c>
      <c r="F594" s="4" t="s">
        <v>485</v>
      </c>
      <c r="G594" s="4" t="s">
        <v>289</v>
      </c>
      <c r="H594" s="4" t="n">
        <f aca="false">TRUE()</f>
        <v>1</v>
      </c>
      <c r="I594" s="21" t="n">
        <v>3.35567802</v>
      </c>
      <c r="J594" s="21" t="n">
        <v>0.14</v>
      </c>
      <c r="K594" s="21"/>
      <c r="L594" s="21"/>
      <c r="M594" s="21"/>
      <c r="N594" s="21"/>
    </row>
    <row r="595" customFormat="false" ht="16" hidden="true" customHeight="false" outlineLevel="0" collapsed="false">
      <c r="A595" s="4" t="s">
        <v>957</v>
      </c>
      <c r="B595" s="4" t="str">
        <f aca="false">A595&amp;MID(C595,5,1)</f>
        <v>CRUK0074_SU_T1-R2c</v>
      </c>
      <c r="C595" s="4" t="s">
        <v>955</v>
      </c>
      <c r="D595" s="4" t="s">
        <v>809</v>
      </c>
      <c r="E595" s="4" t="s">
        <v>356</v>
      </c>
      <c r="F595" s="4" t="s">
        <v>958</v>
      </c>
      <c r="G595" s="4" t="s">
        <v>289</v>
      </c>
      <c r="H595" s="4" t="n">
        <f aca="false">TRUE()</f>
        <v>1</v>
      </c>
      <c r="I595" s="21" t="n">
        <v>3.35567802</v>
      </c>
      <c r="J595" s="21" t="n">
        <v>0.14</v>
      </c>
      <c r="K595" s="21"/>
      <c r="L595" s="21"/>
      <c r="M595" s="22"/>
      <c r="N595" s="21"/>
    </row>
    <row r="596" customFormat="false" ht="16" hidden="true" customHeight="false" outlineLevel="0" collapsed="false">
      <c r="A596" s="4" t="s">
        <v>239</v>
      </c>
      <c r="B596" s="4" t="str">
        <f aca="false">A596&amp;MID(C596,5,1)</f>
        <v>CRUK0075_SU_T1-R1a</v>
      </c>
      <c r="C596" s="4" t="s">
        <v>285</v>
      </c>
      <c r="D596" s="4" t="s">
        <v>540</v>
      </c>
      <c r="E596" s="4" t="s">
        <v>767</v>
      </c>
      <c r="F596" s="4" t="s">
        <v>896</v>
      </c>
      <c r="G596" s="4" t="s">
        <v>289</v>
      </c>
      <c r="H596" s="4" t="n">
        <f aca="false">TRUE()</f>
        <v>1</v>
      </c>
      <c r="I596" s="21" t="n">
        <v>2.957826727</v>
      </c>
      <c r="J596" s="21" t="n">
        <v>0.12</v>
      </c>
      <c r="K596" s="21"/>
      <c r="L596" s="21"/>
      <c r="M596" s="22"/>
      <c r="N596" s="21"/>
    </row>
    <row r="597" customFormat="false" ht="16" hidden="true" customHeight="false" outlineLevel="0" collapsed="false">
      <c r="A597" s="4" t="s">
        <v>239</v>
      </c>
      <c r="B597" s="4" t="str">
        <f aca="false">A597&amp;MID(C597,5,1)</f>
        <v>CRUK0075_SU_T1-R1b</v>
      </c>
      <c r="C597" s="4" t="s">
        <v>301</v>
      </c>
      <c r="D597" s="4" t="s">
        <v>550</v>
      </c>
      <c r="E597" s="4" t="s">
        <v>719</v>
      </c>
      <c r="F597" s="4" t="s">
        <v>399</v>
      </c>
      <c r="G597" s="4" t="s">
        <v>648</v>
      </c>
      <c r="H597" s="4" t="n">
        <f aca="false">FALSE()</f>
        <v>0</v>
      </c>
      <c r="I597" s="21" t="n">
        <v>2.957826727</v>
      </c>
      <c r="J597" s="21" t="n">
        <v>0.12</v>
      </c>
      <c r="K597" s="21"/>
      <c r="L597" s="21"/>
      <c r="M597" s="21"/>
      <c r="N597" s="21"/>
    </row>
    <row r="598" customFormat="false" ht="16" hidden="true" customHeight="false" outlineLevel="0" collapsed="false">
      <c r="A598" s="4" t="s">
        <v>239</v>
      </c>
      <c r="B598" s="4" t="str">
        <f aca="false">A598&amp;MID(C598,5,1)</f>
        <v>CRUK0075_SU_T1-R1c</v>
      </c>
      <c r="C598" s="4" t="s">
        <v>553</v>
      </c>
      <c r="D598" s="4" t="s">
        <v>307</v>
      </c>
      <c r="E598" s="4" t="s">
        <v>705</v>
      </c>
      <c r="F598" s="4" t="s">
        <v>426</v>
      </c>
      <c r="G598" s="4" t="s">
        <v>366</v>
      </c>
      <c r="H598" s="4" t="n">
        <f aca="false">FALSE()</f>
        <v>0</v>
      </c>
      <c r="I598" s="21" t="n">
        <v>2.957826727</v>
      </c>
      <c r="J598" s="21" t="n">
        <v>0.12</v>
      </c>
      <c r="K598" s="21"/>
      <c r="L598" s="21"/>
      <c r="M598" s="21"/>
      <c r="N598" s="21"/>
    </row>
    <row r="599" customFormat="false" ht="16" hidden="true" customHeight="false" outlineLevel="0" collapsed="false">
      <c r="A599" s="4" t="s">
        <v>959</v>
      </c>
      <c r="B599" s="4" t="str">
        <f aca="false">A599&amp;MID(C599,5,1)</f>
        <v>CRUK0075_SU_T1-R2a</v>
      </c>
      <c r="C599" s="4" t="s">
        <v>285</v>
      </c>
      <c r="D599" s="4" t="s">
        <v>540</v>
      </c>
      <c r="E599" s="4" t="s">
        <v>798</v>
      </c>
      <c r="F599" s="4" t="s">
        <v>453</v>
      </c>
      <c r="G599" s="4" t="s">
        <v>289</v>
      </c>
      <c r="H599" s="4" t="n">
        <f aca="false">TRUE()</f>
        <v>1</v>
      </c>
      <c r="I599" s="21" t="n">
        <v>3.485933368</v>
      </c>
      <c r="J599" s="21" t="n">
        <v>0.46</v>
      </c>
      <c r="K599" s="21"/>
      <c r="L599" s="21"/>
      <c r="M599" s="22"/>
      <c r="N599" s="21"/>
    </row>
    <row r="600" customFormat="false" ht="16" hidden="true" customHeight="false" outlineLevel="0" collapsed="false">
      <c r="A600" s="4" t="s">
        <v>959</v>
      </c>
      <c r="B600" s="4" t="str">
        <f aca="false">A600&amp;MID(C600,5,1)</f>
        <v>CRUK0075_SU_T1-R2b</v>
      </c>
      <c r="C600" s="4" t="s">
        <v>301</v>
      </c>
      <c r="D600" s="4" t="s">
        <v>550</v>
      </c>
      <c r="E600" s="4" t="s">
        <v>506</v>
      </c>
      <c r="F600" s="4" t="s">
        <v>732</v>
      </c>
      <c r="G600" s="4" t="s">
        <v>289</v>
      </c>
      <c r="H600" s="4" t="n">
        <f aca="false">TRUE()</f>
        <v>1</v>
      </c>
      <c r="I600" s="21" t="n">
        <v>3.485933368</v>
      </c>
      <c r="J600" s="21" t="n">
        <v>0.46</v>
      </c>
      <c r="K600" s="21"/>
      <c r="L600" s="21"/>
      <c r="M600" s="22"/>
      <c r="N600" s="21"/>
    </row>
    <row r="601" customFormat="false" ht="16" hidden="true" customHeight="false" outlineLevel="0" collapsed="false">
      <c r="A601" s="4" t="s">
        <v>959</v>
      </c>
      <c r="B601" s="4" t="str">
        <f aca="false">A601&amp;MID(C601,5,1)</f>
        <v>CRUK0075_SU_T1-R2c</v>
      </c>
      <c r="C601" s="4" t="s">
        <v>553</v>
      </c>
      <c r="D601" s="4" t="s">
        <v>307</v>
      </c>
      <c r="E601" s="4" t="s">
        <v>467</v>
      </c>
      <c r="F601" s="4" t="s">
        <v>469</v>
      </c>
      <c r="G601" s="4" t="s">
        <v>289</v>
      </c>
      <c r="H601" s="4" t="n">
        <f aca="false">TRUE()</f>
        <v>1</v>
      </c>
      <c r="I601" s="21" t="n">
        <v>3.485933368</v>
      </c>
      <c r="J601" s="21" t="n">
        <v>0.46</v>
      </c>
      <c r="K601" s="21"/>
      <c r="L601" s="21"/>
      <c r="M601" s="22"/>
      <c r="N601" s="21"/>
    </row>
    <row r="602" customFormat="false" ht="16" hidden="true" customHeight="false" outlineLevel="0" collapsed="false">
      <c r="A602" s="4" t="s">
        <v>241</v>
      </c>
      <c r="B602" s="4" t="str">
        <f aca="false">A602&amp;MID(C602,5,1)</f>
        <v>CRUK0076_SU_T1-R1a</v>
      </c>
      <c r="C602" s="4" t="s">
        <v>297</v>
      </c>
      <c r="D602" s="4" t="s">
        <v>960</v>
      </c>
      <c r="E602" s="4" t="s">
        <v>961</v>
      </c>
      <c r="F602" s="4" t="s">
        <v>634</v>
      </c>
      <c r="G602" s="4" t="s">
        <v>289</v>
      </c>
      <c r="H602" s="4" t="n">
        <f aca="false">TRUE()</f>
        <v>1</v>
      </c>
      <c r="I602" s="21" t="n">
        <v>3.05065548</v>
      </c>
      <c r="J602" s="21" t="n">
        <v>0.39</v>
      </c>
      <c r="K602" s="21"/>
      <c r="L602" s="21"/>
      <c r="M602" s="22"/>
      <c r="N602" s="21"/>
    </row>
    <row r="603" customFormat="false" ht="16" hidden="true" customHeight="false" outlineLevel="0" collapsed="false">
      <c r="A603" s="4" t="s">
        <v>241</v>
      </c>
      <c r="B603" s="4" t="str">
        <f aca="false">A603&amp;MID(C603,5,1)</f>
        <v>CRUK0076_SU_T1-R1b</v>
      </c>
      <c r="C603" s="4" t="s">
        <v>898</v>
      </c>
      <c r="D603" s="4" t="s">
        <v>454</v>
      </c>
      <c r="E603" s="4" t="s">
        <v>627</v>
      </c>
      <c r="F603" s="4" t="s">
        <v>499</v>
      </c>
      <c r="G603" s="4" t="s">
        <v>786</v>
      </c>
      <c r="H603" s="4" t="n">
        <f aca="false">FALSE()</f>
        <v>0</v>
      </c>
      <c r="I603" s="21" t="n">
        <v>3.05065548</v>
      </c>
      <c r="J603" s="21" t="n">
        <v>0.39</v>
      </c>
      <c r="K603" s="21"/>
      <c r="L603" s="21"/>
      <c r="M603" s="21"/>
      <c r="N603" s="21"/>
    </row>
    <row r="604" customFormat="false" ht="16" hidden="true" customHeight="false" outlineLevel="0" collapsed="false">
      <c r="A604" s="4" t="s">
        <v>241</v>
      </c>
      <c r="B604" s="4" t="str">
        <f aca="false">A604&amp;MID(C604,5,1)</f>
        <v>CRUK0076_SU_T1-R1c</v>
      </c>
      <c r="C604" s="4" t="s">
        <v>457</v>
      </c>
      <c r="D604" s="4" t="s">
        <v>428</v>
      </c>
      <c r="E604" s="4" t="s">
        <v>618</v>
      </c>
      <c r="F604" s="4" t="s">
        <v>539</v>
      </c>
      <c r="G604" s="4" t="s">
        <v>794</v>
      </c>
      <c r="H604" s="4" t="n">
        <f aca="false">FALSE()</f>
        <v>0</v>
      </c>
      <c r="I604" s="21" t="n">
        <v>3.05065548</v>
      </c>
      <c r="J604" s="21" t="n">
        <v>0.39</v>
      </c>
      <c r="K604" s="21"/>
      <c r="L604" s="21"/>
      <c r="M604" s="21"/>
      <c r="N604" s="21"/>
    </row>
    <row r="605" customFormat="false" ht="16" hidden="true" customHeight="false" outlineLevel="0" collapsed="false">
      <c r="A605" s="4" t="s">
        <v>962</v>
      </c>
      <c r="B605" s="4" t="str">
        <f aca="false">A605&amp;MID(C605,5,1)</f>
        <v>CRUK0076_SU_T1-R2a</v>
      </c>
      <c r="C605" s="4" t="s">
        <v>297</v>
      </c>
      <c r="D605" s="4" t="s">
        <v>960</v>
      </c>
      <c r="E605" s="4" t="s">
        <v>330</v>
      </c>
      <c r="F605" s="4" t="s">
        <v>334</v>
      </c>
      <c r="G605" s="4" t="s">
        <v>598</v>
      </c>
      <c r="H605" s="4" t="n">
        <f aca="false">FALSE()</f>
        <v>0</v>
      </c>
      <c r="I605" s="21" t="n">
        <v>3.049239643</v>
      </c>
      <c r="J605" s="21" t="n">
        <v>0.53</v>
      </c>
      <c r="K605" s="21"/>
      <c r="L605" s="21"/>
      <c r="M605" s="21"/>
      <c r="N605" s="21"/>
    </row>
    <row r="606" customFormat="false" ht="16" hidden="true" customHeight="false" outlineLevel="0" collapsed="false">
      <c r="A606" s="4" t="s">
        <v>962</v>
      </c>
      <c r="B606" s="4" t="str">
        <f aca="false">A606&amp;MID(C606,5,1)</f>
        <v>CRUK0076_SU_T1-R2b</v>
      </c>
      <c r="C606" s="4" t="s">
        <v>898</v>
      </c>
      <c r="D606" s="4" t="s">
        <v>454</v>
      </c>
      <c r="E606" s="4" t="s">
        <v>621</v>
      </c>
      <c r="F606" s="4" t="s">
        <v>605</v>
      </c>
      <c r="G606" s="4" t="s">
        <v>705</v>
      </c>
      <c r="H606" s="4" t="n">
        <f aca="false">FALSE()</f>
        <v>0</v>
      </c>
      <c r="I606" s="21" t="n">
        <v>3.049239643</v>
      </c>
      <c r="J606" s="21" t="n">
        <v>0.53</v>
      </c>
      <c r="K606" s="21"/>
      <c r="L606" s="21"/>
      <c r="M606" s="21"/>
      <c r="N606" s="21"/>
    </row>
    <row r="607" customFormat="false" ht="16" hidden="true" customHeight="false" outlineLevel="0" collapsed="false">
      <c r="A607" s="4" t="s">
        <v>962</v>
      </c>
      <c r="B607" s="4" t="str">
        <f aca="false">A607&amp;MID(C607,5,1)</f>
        <v>CRUK0076_SU_T1-R2c</v>
      </c>
      <c r="C607" s="4" t="s">
        <v>457</v>
      </c>
      <c r="D607" s="4" t="s">
        <v>428</v>
      </c>
      <c r="E607" s="4" t="s">
        <v>414</v>
      </c>
      <c r="F607" s="4" t="s">
        <v>694</v>
      </c>
      <c r="G607" s="4" t="s">
        <v>784</v>
      </c>
      <c r="H607" s="4" t="n">
        <f aca="false">FALSE()</f>
        <v>0</v>
      </c>
      <c r="I607" s="21" t="n">
        <v>3.049239643</v>
      </c>
      <c r="J607" s="21" t="n">
        <v>0.53</v>
      </c>
      <c r="K607" s="21"/>
      <c r="L607" s="21"/>
      <c r="M607" s="21"/>
      <c r="N607" s="21"/>
    </row>
    <row r="608" customFormat="false" ht="16" hidden="true" customHeight="false" outlineLevel="0" collapsed="false">
      <c r="A608" s="4" t="s">
        <v>963</v>
      </c>
      <c r="B608" s="4" t="str">
        <f aca="false">A608&amp;MID(C608,5,1)</f>
        <v>CRUK0076_SU_T1-R3a</v>
      </c>
      <c r="C608" s="4" t="s">
        <v>297</v>
      </c>
      <c r="D608" s="4" t="s">
        <v>960</v>
      </c>
      <c r="E608" s="4" t="s">
        <v>319</v>
      </c>
      <c r="F608" s="4" t="s">
        <v>332</v>
      </c>
      <c r="G608" s="4" t="s">
        <v>420</v>
      </c>
      <c r="H608" s="4" t="n">
        <f aca="false">FALSE()</f>
        <v>0</v>
      </c>
      <c r="I608" s="21" t="n">
        <v>3.164516693</v>
      </c>
      <c r="J608" s="21" t="n">
        <v>0.37</v>
      </c>
      <c r="K608" s="21"/>
      <c r="L608" s="21"/>
      <c r="M608" s="21"/>
      <c r="N608" s="21"/>
    </row>
    <row r="609" customFormat="false" ht="16" hidden="true" customHeight="false" outlineLevel="0" collapsed="false">
      <c r="A609" s="4" t="s">
        <v>963</v>
      </c>
      <c r="B609" s="4" t="str">
        <f aca="false">A609&amp;MID(C609,5,1)</f>
        <v>CRUK0076_SU_T1-R3b</v>
      </c>
      <c r="C609" s="4" t="s">
        <v>898</v>
      </c>
      <c r="D609" s="4" t="s">
        <v>454</v>
      </c>
      <c r="E609" s="4" t="s">
        <v>544</v>
      </c>
      <c r="F609" s="4" t="s">
        <v>521</v>
      </c>
      <c r="G609" s="4" t="s">
        <v>559</v>
      </c>
      <c r="H609" s="4" t="n">
        <f aca="false">FALSE()</f>
        <v>0</v>
      </c>
      <c r="I609" s="21" t="n">
        <v>3.164516693</v>
      </c>
      <c r="J609" s="21" t="n">
        <v>0.37</v>
      </c>
      <c r="K609" s="21"/>
      <c r="L609" s="21"/>
      <c r="M609" s="21"/>
      <c r="N609" s="21"/>
    </row>
    <row r="610" customFormat="false" ht="16" hidden="true" customHeight="false" outlineLevel="0" collapsed="false">
      <c r="A610" s="4" t="s">
        <v>963</v>
      </c>
      <c r="B610" s="4" t="str">
        <f aca="false">A610&amp;MID(C610,5,1)</f>
        <v>CRUK0076_SU_T1-R3c</v>
      </c>
      <c r="C610" s="4" t="s">
        <v>457</v>
      </c>
      <c r="D610" s="4" t="s">
        <v>428</v>
      </c>
      <c r="E610" s="4" t="s">
        <v>357</v>
      </c>
      <c r="F610" s="4" t="s">
        <v>673</v>
      </c>
      <c r="G610" s="4" t="s">
        <v>427</v>
      </c>
      <c r="H610" s="4" t="n">
        <f aca="false">FALSE()</f>
        <v>0</v>
      </c>
      <c r="I610" s="21" t="n">
        <v>3.164516693</v>
      </c>
      <c r="J610" s="21" t="n">
        <v>0.37</v>
      </c>
      <c r="K610" s="21"/>
      <c r="L610" s="21"/>
      <c r="M610" s="21"/>
      <c r="N610" s="21"/>
    </row>
    <row r="611" customFormat="false" ht="16" hidden="true" customHeight="false" outlineLevel="0" collapsed="false">
      <c r="A611" s="4" t="s">
        <v>964</v>
      </c>
      <c r="B611" s="4" t="str">
        <f aca="false">A611&amp;MID(C611,5,1)</f>
        <v>CRUK0076_SU_T1-R4a</v>
      </c>
      <c r="C611" s="4" t="s">
        <v>297</v>
      </c>
      <c r="D611" s="4" t="s">
        <v>960</v>
      </c>
      <c r="E611" s="4" t="s">
        <v>605</v>
      </c>
      <c r="F611" s="4" t="s">
        <v>546</v>
      </c>
      <c r="G611" s="4" t="s">
        <v>339</v>
      </c>
      <c r="H611" s="4" t="n">
        <f aca="false">FALSE()</f>
        <v>0</v>
      </c>
      <c r="I611" s="21" t="n">
        <v>3.02531026</v>
      </c>
      <c r="J611" s="21" t="n">
        <v>0.47</v>
      </c>
      <c r="K611" s="21"/>
      <c r="L611" s="21"/>
      <c r="M611" s="21"/>
      <c r="N611" s="21"/>
    </row>
    <row r="612" customFormat="false" ht="16" hidden="true" customHeight="false" outlineLevel="0" collapsed="false">
      <c r="A612" s="4" t="s">
        <v>964</v>
      </c>
      <c r="B612" s="4" t="str">
        <f aca="false">A612&amp;MID(C612,5,1)</f>
        <v>CRUK0076_SU_T1-R4b</v>
      </c>
      <c r="C612" s="4" t="s">
        <v>898</v>
      </c>
      <c r="D612" s="4" t="s">
        <v>454</v>
      </c>
      <c r="E612" s="4" t="s">
        <v>326</v>
      </c>
      <c r="F612" s="4" t="s">
        <v>542</v>
      </c>
      <c r="G612" s="4" t="s">
        <v>598</v>
      </c>
      <c r="H612" s="4" t="n">
        <f aca="false">FALSE()</f>
        <v>0</v>
      </c>
      <c r="I612" s="21" t="n">
        <v>3.02531026</v>
      </c>
      <c r="J612" s="21" t="n">
        <v>0.47</v>
      </c>
      <c r="K612" s="21"/>
      <c r="L612" s="21"/>
      <c r="M612" s="21"/>
      <c r="N612" s="21"/>
    </row>
    <row r="613" customFormat="false" ht="16" hidden="true" customHeight="false" outlineLevel="0" collapsed="false">
      <c r="A613" s="4" t="s">
        <v>964</v>
      </c>
      <c r="B613" s="4" t="str">
        <f aca="false">A613&amp;MID(C613,5,1)</f>
        <v>CRUK0076_SU_T1-R4c</v>
      </c>
      <c r="C613" s="4" t="s">
        <v>457</v>
      </c>
      <c r="D613" s="4" t="s">
        <v>428</v>
      </c>
      <c r="E613" s="4" t="s">
        <v>561</v>
      </c>
      <c r="F613" s="4" t="s">
        <v>544</v>
      </c>
      <c r="G613" s="4" t="s">
        <v>831</v>
      </c>
      <c r="H613" s="4" t="n">
        <f aca="false">FALSE()</f>
        <v>0</v>
      </c>
      <c r="I613" s="21" t="n">
        <v>3.02531026</v>
      </c>
      <c r="J613" s="21" t="n">
        <v>0.47</v>
      </c>
      <c r="K613" s="21"/>
      <c r="L613" s="21"/>
      <c r="M613" s="21"/>
      <c r="N613" s="21"/>
    </row>
    <row r="614" customFormat="false" ht="16" hidden="true" customHeight="false" outlineLevel="0" collapsed="false">
      <c r="A614" s="4" t="s">
        <v>246</v>
      </c>
      <c r="B614" s="4" t="str">
        <f aca="false">A614&amp;MID(C614,5,1)</f>
        <v>CRUK0078_SU_T1-R2a</v>
      </c>
      <c r="C614" s="4" t="s">
        <v>285</v>
      </c>
      <c r="D614" s="4" t="s">
        <v>297</v>
      </c>
      <c r="E614" s="4" t="s">
        <v>424</v>
      </c>
      <c r="F614" s="4" t="s">
        <v>740</v>
      </c>
      <c r="G614" s="4" t="s">
        <v>289</v>
      </c>
      <c r="H614" s="4" t="n">
        <f aca="false">TRUE()</f>
        <v>1</v>
      </c>
      <c r="I614" s="21" t="n">
        <v>3.555448991</v>
      </c>
      <c r="J614" s="21" t="n">
        <v>0.23</v>
      </c>
      <c r="K614" s="21"/>
      <c r="L614" s="21"/>
      <c r="M614" s="22"/>
      <c r="N614" s="21"/>
    </row>
    <row r="615" customFormat="false" ht="16" hidden="true" customHeight="false" outlineLevel="0" collapsed="false">
      <c r="A615" s="4" t="s">
        <v>246</v>
      </c>
      <c r="B615" s="4" t="str">
        <f aca="false">A615&amp;MID(C615,5,1)</f>
        <v>CRUK0078_SU_T1-R2b</v>
      </c>
      <c r="C615" s="4" t="s">
        <v>301</v>
      </c>
      <c r="D615" s="4" t="s">
        <v>454</v>
      </c>
      <c r="E615" s="4" t="s">
        <v>374</v>
      </c>
      <c r="F615" s="4" t="s">
        <v>965</v>
      </c>
      <c r="G615" s="4" t="s">
        <v>289</v>
      </c>
      <c r="H615" s="4" t="n">
        <f aca="false">TRUE()</f>
        <v>1</v>
      </c>
      <c r="I615" s="21" t="n">
        <v>3.555448991</v>
      </c>
      <c r="J615" s="21" t="n">
        <v>0.23</v>
      </c>
      <c r="K615" s="21"/>
      <c r="L615" s="21"/>
      <c r="M615" s="22"/>
      <c r="N615" s="21"/>
    </row>
    <row r="616" customFormat="false" ht="16" hidden="true" customHeight="false" outlineLevel="0" collapsed="false">
      <c r="A616" s="4" t="s">
        <v>246</v>
      </c>
      <c r="B616" s="4" t="str">
        <f aca="false">A616&amp;MID(C616,5,1)</f>
        <v>CRUK0078_SU_T1-R2c</v>
      </c>
      <c r="C616" s="4" t="s">
        <v>457</v>
      </c>
      <c r="D616" s="4" t="s">
        <v>966</v>
      </c>
      <c r="E616" s="4" t="s">
        <v>967</v>
      </c>
      <c r="F616" s="4" t="s">
        <v>559</v>
      </c>
      <c r="G616" s="4" t="s">
        <v>289</v>
      </c>
      <c r="H616" s="4" t="n">
        <f aca="false">TRUE()</f>
        <v>1</v>
      </c>
      <c r="I616" s="21" t="n">
        <v>3.555448991</v>
      </c>
      <c r="J616" s="21" t="n">
        <v>0.23</v>
      </c>
      <c r="K616" s="21"/>
      <c r="L616" s="21"/>
      <c r="M616" s="22"/>
      <c r="N616" s="21"/>
    </row>
    <row r="617" customFormat="false" ht="16" hidden="true" customHeight="false" outlineLevel="0" collapsed="false">
      <c r="A617" s="4" t="s">
        <v>968</v>
      </c>
      <c r="B617" s="4" t="str">
        <f aca="false">A617&amp;MID(C617,5,1)</f>
        <v>CRUK0078_SU_T1-R3a</v>
      </c>
      <c r="C617" s="4" t="s">
        <v>285</v>
      </c>
      <c r="D617" s="4" t="s">
        <v>297</v>
      </c>
      <c r="E617" s="4" t="s">
        <v>408</v>
      </c>
      <c r="F617" s="4" t="s">
        <v>330</v>
      </c>
      <c r="G617" s="4" t="s">
        <v>289</v>
      </c>
      <c r="H617" s="4" t="n">
        <f aca="false">FALSE()</f>
        <v>0</v>
      </c>
      <c r="I617" s="21" t="n">
        <v>3.123490338</v>
      </c>
      <c r="J617" s="21" t="n">
        <v>0.14</v>
      </c>
      <c r="K617" s="21"/>
      <c r="L617" s="21"/>
      <c r="M617" s="21"/>
      <c r="N617" s="21"/>
    </row>
    <row r="618" customFormat="false" ht="16" hidden="true" customHeight="false" outlineLevel="0" collapsed="false">
      <c r="A618" s="4" t="s">
        <v>968</v>
      </c>
      <c r="B618" s="4" t="str">
        <f aca="false">A618&amp;MID(C618,5,1)</f>
        <v>CRUK0078_SU_T1-R3b</v>
      </c>
      <c r="C618" s="4" t="s">
        <v>301</v>
      </c>
      <c r="D618" s="4" t="s">
        <v>454</v>
      </c>
      <c r="E618" s="4" t="s">
        <v>416</v>
      </c>
      <c r="F618" s="4" t="s">
        <v>744</v>
      </c>
      <c r="G618" s="4" t="s">
        <v>318</v>
      </c>
      <c r="H618" s="4" t="n">
        <f aca="false">FALSE()</f>
        <v>0</v>
      </c>
      <c r="I618" s="21" t="n">
        <v>3.123490338</v>
      </c>
      <c r="J618" s="21" t="n">
        <v>0.14</v>
      </c>
      <c r="K618" s="21"/>
      <c r="L618" s="21"/>
      <c r="M618" s="21"/>
      <c r="N618" s="21"/>
    </row>
    <row r="619" customFormat="false" ht="16" hidden="true" customHeight="false" outlineLevel="0" collapsed="false">
      <c r="A619" s="4" t="s">
        <v>968</v>
      </c>
      <c r="B619" s="4" t="str">
        <f aca="false">A619&amp;MID(C619,5,1)</f>
        <v>CRUK0078_SU_T1-R3c</v>
      </c>
      <c r="C619" s="4" t="s">
        <v>457</v>
      </c>
      <c r="D619" s="4" t="s">
        <v>966</v>
      </c>
      <c r="E619" s="4" t="s">
        <v>330</v>
      </c>
      <c r="F619" s="4" t="s">
        <v>319</v>
      </c>
      <c r="G619" s="4" t="s">
        <v>356</v>
      </c>
      <c r="H619" s="4" t="n">
        <f aca="false">FALSE()</f>
        <v>0</v>
      </c>
      <c r="I619" s="21" t="n">
        <v>3.123490338</v>
      </c>
      <c r="J619" s="21" t="n">
        <v>0.14</v>
      </c>
      <c r="K619" s="21"/>
      <c r="L619" s="21"/>
      <c r="M619" s="21"/>
      <c r="N619" s="21"/>
    </row>
    <row r="620" customFormat="false" ht="16" hidden="true" customHeight="false" outlineLevel="0" collapsed="false">
      <c r="A620" s="4" t="s">
        <v>969</v>
      </c>
      <c r="B620" s="4" t="str">
        <f aca="false">A620&amp;MID(C620,5,1)</f>
        <v>CRUK0078_SU_T1-R4a</v>
      </c>
      <c r="C620" s="4" t="s">
        <v>285</v>
      </c>
      <c r="D620" s="4" t="s">
        <v>297</v>
      </c>
      <c r="E620" s="4" t="s">
        <v>806</v>
      </c>
      <c r="F620" s="4" t="s">
        <v>319</v>
      </c>
      <c r="G620" s="4" t="s">
        <v>289</v>
      </c>
      <c r="H620" s="4" t="n">
        <f aca="false">TRUE()</f>
        <v>1</v>
      </c>
      <c r="I620" s="21" t="n">
        <v>3.482931941</v>
      </c>
      <c r="J620" s="21" t="n">
        <v>0.13</v>
      </c>
      <c r="K620" s="21"/>
      <c r="L620" s="21"/>
      <c r="M620" s="21"/>
      <c r="N620" s="21"/>
    </row>
    <row r="621" customFormat="false" ht="16" hidden="true" customHeight="false" outlineLevel="0" collapsed="false">
      <c r="A621" s="4" t="s">
        <v>969</v>
      </c>
      <c r="B621" s="4" t="str">
        <f aca="false">A621&amp;MID(C621,5,1)</f>
        <v>CRUK0078_SU_T1-R4b</v>
      </c>
      <c r="C621" s="4" t="s">
        <v>301</v>
      </c>
      <c r="D621" s="4" t="s">
        <v>454</v>
      </c>
      <c r="E621" s="4" t="s">
        <v>491</v>
      </c>
      <c r="F621" s="4" t="s">
        <v>605</v>
      </c>
      <c r="G621" s="4" t="s">
        <v>491</v>
      </c>
      <c r="H621" s="4" t="n">
        <f aca="false">FALSE()</f>
        <v>0</v>
      </c>
      <c r="I621" s="21" t="n">
        <v>3.482931941</v>
      </c>
      <c r="J621" s="21" t="n">
        <v>0.13</v>
      </c>
      <c r="K621" s="21"/>
      <c r="L621" s="21"/>
      <c r="M621" s="21"/>
      <c r="N621" s="21"/>
    </row>
    <row r="622" customFormat="false" ht="16" hidden="true" customHeight="false" outlineLevel="0" collapsed="false">
      <c r="A622" s="4" t="s">
        <v>969</v>
      </c>
      <c r="B622" s="4" t="str">
        <f aca="false">A622&amp;MID(C622,5,1)</f>
        <v>CRUK0078_SU_T1-R4c</v>
      </c>
      <c r="C622" s="4" t="s">
        <v>457</v>
      </c>
      <c r="D622" s="4" t="s">
        <v>966</v>
      </c>
      <c r="E622" s="4" t="s">
        <v>504</v>
      </c>
      <c r="F622" s="4" t="s">
        <v>535</v>
      </c>
      <c r="G622" s="4" t="s">
        <v>289</v>
      </c>
      <c r="H622" s="4" t="n">
        <f aca="false">TRUE()</f>
        <v>1</v>
      </c>
      <c r="I622" s="21" t="n">
        <v>3.482931941</v>
      </c>
      <c r="J622" s="21" t="n">
        <v>0.13</v>
      </c>
      <c r="K622" s="21"/>
      <c r="L622" s="21"/>
      <c r="M622" s="21"/>
      <c r="N622" s="21"/>
    </row>
    <row r="623" customFormat="false" ht="16" hidden="true" customHeight="false" outlineLevel="0" collapsed="false">
      <c r="A623" s="4" t="s">
        <v>247</v>
      </c>
      <c r="B623" s="4" t="str">
        <f aca="false">A623&amp;MID(C623,5,1)</f>
        <v>CRUK0079_SU_T1-R1a</v>
      </c>
      <c r="C623" s="4" t="s">
        <v>285</v>
      </c>
      <c r="D623" s="4" t="s">
        <v>607</v>
      </c>
      <c r="E623" s="4" t="s">
        <v>767</v>
      </c>
      <c r="F623" s="4" t="s">
        <v>604</v>
      </c>
      <c r="G623" s="4" t="s">
        <v>289</v>
      </c>
      <c r="H623" s="4" t="n">
        <f aca="false">TRUE()</f>
        <v>1</v>
      </c>
      <c r="I623" s="21" t="n">
        <v>3.300616134</v>
      </c>
      <c r="J623" s="21" t="n">
        <v>0.28</v>
      </c>
      <c r="K623" s="21"/>
      <c r="L623" s="21"/>
      <c r="M623" s="22"/>
      <c r="N623" s="21"/>
    </row>
    <row r="624" customFormat="false" ht="16" hidden="true" customHeight="false" outlineLevel="0" collapsed="false">
      <c r="A624" s="4" t="s">
        <v>247</v>
      </c>
      <c r="B624" s="4" t="str">
        <f aca="false">A624&amp;MID(C624,5,1)</f>
        <v>CRUK0079_SU_T1-R1b</v>
      </c>
      <c r="C624" s="4" t="s">
        <v>324</v>
      </c>
      <c r="D624" s="4" t="s">
        <v>970</v>
      </c>
      <c r="E624" s="4" t="s">
        <v>728</v>
      </c>
      <c r="F624" s="4" t="s">
        <v>415</v>
      </c>
      <c r="G624" s="4" t="s">
        <v>289</v>
      </c>
      <c r="H624" s="4" t="n">
        <f aca="false">TRUE()</f>
        <v>1</v>
      </c>
      <c r="I624" s="21" t="n">
        <v>3.300616134</v>
      </c>
      <c r="J624" s="21" t="n">
        <v>0.28</v>
      </c>
      <c r="K624" s="21"/>
      <c r="L624" s="21"/>
      <c r="M624" s="22"/>
      <c r="N624" s="21"/>
    </row>
    <row r="625" customFormat="false" ht="16" hidden="true" customHeight="false" outlineLevel="0" collapsed="false">
      <c r="A625" s="4" t="s">
        <v>247</v>
      </c>
      <c r="B625" s="4" t="str">
        <f aca="false">A625&amp;MID(C625,5,1)</f>
        <v>CRUK0079_SU_T1-R1c</v>
      </c>
      <c r="C625" s="4" t="s">
        <v>306</v>
      </c>
      <c r="D625" s="4" t="s">
        <v>329</v>
      </c>
      <c r="E625" s="4" t="s">
        <v>313</v>
      </c>
      <c r="F625" s="4" t="s">
        <v>971</v>
      </c>
      <c r="G625" s="4" t="s">
        <v>289</v>
      </c>
      <c r="H625" s="4" t="n">
        <f aca="false">TRUE()</f>
        <v>1</v>
      </c>
      <c r="I625" s="21" t="n">
        <v>3.300616134</v>
      </c>
      <c r="J625" s="21" t="n">
        <v>0.28</v>
      </c>
      <c r="K625" s="21"/>
      <c r="L625" s="21"/>
      <c r="M625" s="22"/>
      <c r="N625" s="21"/>
    </row>
    <row r="626" customFormat="false" ht="16" hidden="true" customHeight="false" outlineLevel="0" collapsed="false">
      <c r="A626" s="4" t="s">
        <v>972</v>
      </c>
      <c r="B626" s="4" t="str">
        <f aca="false">A626&amp;MID(C626,5,1)</f>
        <v>CRUK0079_SU_T1-R2a</v>
      </c>
      <c r="C626" s="4" t="s">
        <v>285</v>
      </c>
      <c r="D626" s="4" t="s">
        <v>607</v>
      </c>
      <c r="E626" s="4" t="s">
        <v>660</v>
      </c>
      <c r="F626" s="4" t="s">
        <v>933</v>
      </c>
      <c r="G626" s="4" t="s">
        <v>289</v>
      </c>
      <c r="H626" s="4" t="n">
        <f aca="false">TRUE()</f>
        <v>1</v>
      </c>
      <c r="I626" s="21" t="n">
        <v>3.309428285</v>
      </c>
      <c r="J626" s="21" t="n">
        <v>0.33</v>
      </c>
      <c r="K626" s="21"/>
      <c r="L626" s="21"/>
      <c r="M626" s="22"/>
      <c r="N626" s="21"/>
    </row>
    <row r="627" customFormat="false" ht="16" hidden="true" customHeight="false" outlineLevel="0" collapsed="false">
      <c r="A627" s="4" t="s">
        <v>972</v>
      </c>
      <c r="B627" s="4" t="str">
        <f aca="false">A627&amp;MID(C627,5,1)</f>
        <v>CRUK0079_SU_T1-R2b</v>
      </c>
      <c r="C627" s="4" t="s">
        <v>324</v>
      </c>
      <c r="D627" s="4" t="s">
        <v>970</v>
      </c>
      <c r="E627" s="4" t="s">
        <v>722</v>
      </c>
      <c r="F627" s="4" t="s">
        <v>382</v>
      </c>
      <c r="G627" s="4" t="s">
        <v>289</v>
      </c>
      <c r="H627" s="4" t="n">
        <f aca="false">TRUE()</f>
        <v>1</v>
      </c>
      <c r="I627" s="21" t="n">
        <v>3.309428285</v>
      </c>
      <c r="J627" s="21" t="n">
        <v>0.33</v>
      </c>
      <c r="K627" s="21"/>
      <c r="L627" s="21"/>
      <c r="M627" s="22"/>
      <c r="N627" s="21"/>
    </row>
    <row r="628" customFormat="false" ht="16" hidden="true" customHeight="false" outlineLevel="0" collapsed="false">
      <c r="A628" s="4" t="s">
        <v>972</v>
      </c>
      <c r="B628" s="4" t="str">
        <f aca="false">A628&amp;MID(C628,5,1)</f>
        <v>CRUK0079_SU_T1-R2c</v>
      </c>
      <c r="C628" s="4" t="s">
        <v>306</v>
      </c>
      <c r="D628" s="4" t="s">
        <v>329</v>
      </c>
      <c r="E628" s="4" t="s">
        <v>726</v>
      </c>
      <c r="F628" s="4" t="s">
        <v>467</v>
      </c>
      <c r="G628" s="4" t="s">
        <v>289</v>
      </c>
      <c r="H628" s="4" t="n">
        <f aca="false">TRUE()</f>
        <v>1</v>
      </c>
      <c r="I628" s="21" t="n">
        <v>3.309428285</v>
      </c>
      <c r="J628" s="21" t="n">
        <v>0.33</v>
      </c>
      <c r="K628" s="21"/>
      <c r="L628" s="21"/>
      <c r="M628" s="22"/>
      <c r="N628" s="21"/>
    </row>
    <row r="629" customFormat="false" ht="16" hidden="true" customHeight="false" outlineLevel="0" collapsed="false">
      <c r="A629" s="4" t="s">
        <v>973</v>
      </c>
      <c r="B629" s="4" t="str">
        <f aca="false">A629&amp;MID(C629,5,1)</f>
        <v>CRUK0079_SU_T1-R3a</v>
      </c>
      <c r="C629" s="4" t="s">
        <v>285</v>
      </c>
      <c r="D629" s="4" t="s">
        <v>607</v>
      </c>
      <c r="E629" s="4" t="s">
        <v>797</v>
      </c>
      <c r="F629" s="4" t="s">
        <v>463</v>
      </c>
      <c r="G629" s="4" t="s">
        <v>289</v>
      </c>
      <c r="H629" s="4" t="n">
        <f aca="false">TRUE()</f>
        <v>1</v>
      </c>
      <c r="I629" s="21" t="n">
        <v>3.27210202</v>
      </c>
      <c r="J629" s="21" t="n">
        <v>0.41</v>
      </c>
      <c r="K629" s="21"/>
      <c r="L629" s="21"/>
      <c r="M629" s="22"/>
      <c r="N629" s="21"/>
    </row>
    <row r="630" customFormat="false" ht="16" hidden="true" customHeight="false" outlineLevel="0" collapsed="false">
      <c r="A630" s="4" t="s">
        <v>973</v>
      </c>
      <c r="B630" s="4" t="str">
        <f aca="false">A630&amp;MID(C630,5,1)</f>
        <v>CRUK0079_SU_T1-R3b</v>
      </c>
      <c r="C630" s="4" t="s">
        <v>324</v>
      </c>
      <c r="D630" s="4" t="s">
        <v>970</v>
      </c>
      <c r="E630" s="4" t="s">
        <v>974</v>
      </c>
      <c r="F630" s="4" t="s">
        <v>800</v>
      </c>
      <c r="G630" s="4" t="s">
        <v>289</v>
      </c>
      <c r="H630" s="4" t="n">
        <f aca="false">TRUE()</f>
        <v>1</v>
      </c>
      <c r="I630" s="21" t="n">
        <v>3.27210202</v>
      </c>
      <c r="J630" s="21" t="n">
        <v>0.41</v>
      </c>
      <c r="K630" s="21"/>
      <c r="L630" s="21"/>
      <c r="M630" s="22"/>
      <c r="N630" s="21"/>
    </row>
    <row r="631" customFormat="false" ht="16" hidden="true" customHeight="false" outlineLevel="0" collapsed="false">
      <c r="A631" s="4" t="s">
        <v>973</v>
      </c>
      <c r="B631" s="4" t="str">
        <f aca="false">A631&amp;MID(C631,5,1)</f>
        <v>CRUK0079_SU_T1-R3c</v>
      </c>
      <c r="C631" s="4" t="s">
        <v>306</v>
      </c>
      <c r="D631" s="4" t="s">
        <v>329</v>
      </c>
      <c r="E631" s="4" t="s">
        <v>730</v>
      </c>
      <c r="F631" s="4" t="s">
        <v>585</v>
      </c>
      <c r="G631" s="4" t="s">
        <v>289</v>
      </c>
      <c r="H631" s="4" t="n">
        <f aca="false">TRUE()</f>
        <v>1</v>
      </c>
      <c r="I631" s="21" t="n">
        <v>3.27210202</v>
      </c>
      <c r="J631" s="21" t="n">
        <v>0.41</v>
      </c>
      <c r="K631" s="21"/>
      <c r="L631" s="21"/>
      <c r="M631" s="22"/>
      <c r="N631" s="21"/>
    </row>
    <row r="632" customFormat="false" ht="16" hidden="true" customHeight="false" outlineLevel="0" collapsed="false">
      <c r="A632" s="4" t="s">
        <v>975</v>
      </c>
      <c r="B632" s="4" t="str">
        <f aca="false">A632&amp;MID(C632,5,1)</f>
        <v>CRUK0079_SU_T1-R4a</v>
      </c>
      <c r="C632" s="4" t="s">
        <v>285</v>
      </c>
      <c r="D632" s="4" t="s">
        <v>607</v>
      </c>
      <c r="E632" s="4" t="s">
        <v>385</v>
      </c>
      <c r="F632" s="4" t="s">
        <v>477</v>
      </c>
      <c r="G632" s="4" t="s">
        <v>289</v>
      </c>
      <c r="H632" s="4" t="n">
        <f aca="false">TRUE()</f>
        <v>1</v>
      </c>
      <c r="I632" s="21" t="n">
        <v>3.28274108</v>
      </c>
      <c r="J632" s="21" t="n">
        <v>0.41</v>
      </c>
      <c r="K632" s="21"/>
      <c r="L632" s="21"/>
      <c r="M632" s="22"/>
      <c r="N632" s="21"/>
    </row>
    <row r="633" customFormat="false" ht="16" hidden="true" customHeight="false" outlineLevel="0" collapsed="false">
      <c r="A633" s="4" t="s">
        <v>975</v>
      </c>
      <c r="B633" s="4" t="str">
        <f aca="false">A633&amp;MID(C633,5,1)</f>
        <v>CRUK0079_SU_T1-R4b</v>
      </c>
      <c r="C633" s="4" t="s">
        <v>324</v>
      </c>
      <c r="D633" s="4" t="s">
        <v>970</v>
      </c>
      <c r="E633" s="4" t="s">
        <v>933</v>
      </c>
      <c r="F633" s="4" t="s">
        <v>596</v>
      </c>
      <c r="G633" s="4" t="s">
        <v>289</v>
      </c>
      <c r="H633" s="4" t="n">
        <f aca="false">TRUE()</f>
        <v>1</v>
      </c>
      <c r="I633" s="21" t="n">
        <v>3.28274108</v>
      </c>
      <c r="J633" s="21" t="n">
        <v>0.41</v>
      </c>
      <c r="K633" s="21"/>
      <c r="L633" s="21"/>
      <c r="M633" s="22"/>
      <c r="N633" s="21"/>
    </row>
    <row r="634" customFormat="false" ht="16" hidden="true" customHeight="false" outlineLevel="0" collapsed="false">
      <c r="A634" s="4" t="s">
        <v>975</v>
      </c>
      <c r="B634" s="4" t="str">
        <f aca="false">A634&amp;MID(C634,5,1)</f>
        <v>CRUK0079_SU_T1-R4c</v>
      </c>
      <c r="C634" s="4" t="s">
        <v>306</v>
      </c>
      <c r="D634" s="4" t="s">
        <v>329</v>
      </c>
      <c r="E634" s="4" t="s">
        <v>574</v>
      </c>
      <c r="F634" s="4" t="s">
        <v>789</v>
      </c>
      <c r="G634" s="4" t="s">
        <v>289</v>
      </c>
      <c r="H634" s="4" t="n">
        <f aca="false">TRUE()</f>
        <v>1</v>
      </c>
      <c r="I634" s="21" t="n">
        <v>3.28274108</v>
      </c>
      <c r="J634" s="21" t="n">
        <v>0.41</v>
      </c>
      <c r="K634" s="21"/>
      <c r="L634" s="21"/>
      <c r="M634" s="22"/>
      <c r="N634" s="21"/>
    </row>
    <row r="635" customFormat="false" ht="16" hidden="true" customHeight="false" outlineLevel="0" collapsed="false">
      <c r="A635" s="4" t="s">
        <v>976</v>
      </c>
      <c r="B635" s="4" t="str">
        <f aca="false">A635&amp;MID(C635,5,1)</f>
        <v>CRUK0080_SU_T1-R3a</v>
      </c>
      <c r="C635" s="4" t="s">
        <v>436</v>
      </c>
      <c r="D635" s="4" t="s">
        <v>451</v>
      </c>
      <c r="E635" s="4" t="s">
        <v>402</v>
      </c>
      <c r="F635" s="4" t="s">
        <v>790</v>
      </c>
      <c r="G635" s="4" t="s">
        <v>289</v>
      </c>
      <c r="H635" s="4" t="n">
        <f aca="false">FALSE()</f>
        <v>0</v>
      </c>
      <c r="I635" s="21" t="n">
        <v>3.799370033</v>
      </c>
      <c r="J635" s="21" t="n">
        <v>0.19</v>
      </c>
      <c r="K635" s="21"/>
      <c r="L635" s="21"/>
      <c r="M635" s="21"/>
      <c r="N635" s="21"/>
    </row>
    <row r="636" customFormat="false" ht="16" hidden="true" customHeight="false" outlineLevel="0" collapsed="false">
      <c r="A636" s="4" t="s">
        <v>976</v>
      </c>
      <c r="B636" s="4" t="str">
        <f aca="false">A636&amp;MID(C636,5,1)</f>
        <v>CRUK0080_SU_T1-R3b</v>
      </c>
      <c r="C636" s="4" t="s">
        <v>324</v>
      </c>
      <c r="D636" s="4" t="s">
        <v>865</v>
      </c>
      <c r="E636" s="4" t="s">
        <v>977</v>
      </c>
      <c r="F636" s="4" t="s">
        <v>385</v>
      </c>
      <c r="G636" s="4" t="s">
        <v>289</v>
      </c>
      <c r="H636" s="4" t="n">
        <f aca="false">FALSE()</f>
        <v>0</v>
      </c>
      <c r="I636" s="21" t="n">
        <v>3.799370033</v>
      </c>
      <c r="J636" s="21" t="n">
        <v>0.19</v>
      </c>
      <c r="K636" s="21"/>
      <c r="L636" s="21"/>
      <c r="M636" s="22"/>
      <c r="N636" s="21"/>
    </row>
    <row r="637" customFormat="false" ht="16" hidden="true" customHeight="false" outlineLevel="0" collapsed="false">
      <c r="A637" s="4" t="s">
        <v>976</v>
      </c>
      <c r="B637" s="4" t="str">
        <f aca="false">A637&amp;MID(C637,5,1)</f>
        <v>CRUK0080_SU_T1-R3c</v>
      </c>
      <c r="C637" s="4" t="s">
        <v>866</v>
      </c>
      <c r="D637" s="4" t="s">
        <v>329</v>
      </c>
      <c r="E637" s="4" t="s">
        <v>481</v>
      </c>
      <c r="F637" s="4" t="s">
        <v>978</v>
      </c>
      <c r="G637" s="4" t="s">
        <v>289</v>
      </c>
      <c r="H637" s="4" t="n">
        <f aca="false">FALSE()</f>
        <v>0</v>
      </c>
      <c r="I637" s="21" t="n">
        <v>3.799370033</v>
      </c>
      <c r="J637" s="21" t="n">
        <v>0.19</v>
      </c>
      <c r="K637" s="21"/>
      <c r="L637" s="21"/>
      <c r="M637" s="22"/>
      <c r="N637" s="21"/>
    </row>
    <row r="638" customFormat="false" ht="16" hidden="true" customHeight="false" outlineLevel="0" collapsed="false">
      <c r="A638" s="4" t="s">
        <v>979</v>
      </c>
      <c r="B638" s="4" t="str">
        <f aca="false">A638&amp;MID(C638,5,1)</f>
        <v>CRUK0080_SU_T1-R4a</v>
      </c>
      <c r="C638" s="4" t="s">
        <v>436</v>
      </c>
      <c r="D638" s="4" t="s">
        <v>451</v>
      </c>
      <c r="E638" s="4" t="s">
        <v>525</v>
      </c>
      <c r="F638" s="4" t="s">
        <v>980</v>
      </c>
      <c r="G638" s="4" t="s">
        <v>366</v>
      </c>
      <c r="H638" s="4" t="n">
        <f aca="false">TRUE()</f>
        <v>1</v>
      </c>
      <c r="I638" s="21" t="n">
        <v>3.738889593</v>
      </c>
      <c r="J638" s="21" t="n">
        <v>0.22</v>
      </c>
      <c r="K638" s="21"/>
      <c r="L638" s="21"/>
      <c r="M638" s="21"/>
      <c r="N638" s="21"/>
    </row>
    <row r="639" customFormat="false" ht="16" hidden="true" customHeight="false" outlineLevel="0" collapsed="false">
      <c r="A639" s="4" t="s">
        <v>979</v>
      </c>
      <c r="B639" s="4" t="str">
        <f aca="false">A639&amp;MID(C639,5,1)</f>
        <v>CRUK0080_SU_T1-R4b</v>
      </c>
      <c r="C639" s="4" t="s">
        <v>324</v>
      </c>
      <c r="D639" s="4" t="s">
        <v>865</v>
      </c>
      <c r="E639" s="4" t="s">
        <v>981</v>
      </c>
      <c r="F639" s="4" t="s">
        <v>378</v>
      </c>
      <c r="G639" s="4" t="s">
        <v>289</v>
      </c>
      <c r="H639" s="4" t="n">
        <f aca="false">FALSE()</f>
        <v>0</v>
      </c>
      <c r="I639" s="21" t="n">
        <v>3.738889593</v>
      </c>
      <c r="J639" s="21" t="n">
        <v>0.22</v>
      </c>
      <c r="K639" s="21"/>
      <c r="L639" s="21"/>
      <c r="M639" s="22"/>
      <c r="N639" s="21"/>
    </row>
    <row r="640" customFormat="false" ht="16" hidden="true" customHeight="false" outlineLevel="0" collapsed="false">
      <c r="A640" s="4" t="s">
        <v>979</v>
      </c>
      <c r="B640" s="4" t="str">
        <f aca="false">A640&amp;MID(C640,5,1)</f>
        <v>CRUK0080_SU_T1-R4c</v>
      </c>
      <c r="C640" s="4" t="s">
        <v>866</v>
      </c>
      <c r="D640" s="4" t="s">
        <v>329</v>
      </c>
      <c r="E640" s="4" t="s">
        <v>522</v>
      </c>
      <c r="F640" s="4" t="s">
        <v>982</v>
      </c>
      <c r="G640" s="4" t="s">
        <v>289</v>
      </c>
      <c r="H640" s="4" t="n">
        <f aca="false">FALSE()</f>
        <v>0</v>
      </c>
      <c r="I640" s="21" t="n">
        <v>3.738889593</v>
      </c>
      <c r="J640" s="21" t="n">
        <v>0.22</v>
      </c>
      <c r="K640" s="21"/>
      <c r="L640" s="21"/>
      <c r="M640" s="22"/>
      <c r="N640" s="21"/>
    </row>
    <row r="641" customFormat="false" ht="16" hidden="true" customHeight="false" outlineLevel="0" collapsed="false">
      <c r="A641" s="4" t="s">
        <v>983</v>
      </c>
      <c r="B641" s="4" t="str">
        <f aca="false">A641&amp;MID(C641,5,1)</f>
        <v>CRUK0080_SU_T1-R5a</v>
      </c>
      <c r="C641" s="4" t="s">
        <v>436</v>
      </c>
      <c r="D641" s="4" t="s">
        <v>451</v>
      </c>
      <c r="E641" s="4" t="s">
        <v>984</v>
      </c>
      <c r="F641" s="4" t="s">
        <v>800</v>
      </c>
      <c r="G641" s="4" t="s">
        <v>366</v>
      </c>
      <c r="H641" s="4" t="n">
        <f aca="false">FALSE()</f>
        <v>0</v>
      </c>
      <c r="I641" s="21" t="n">
        <v>3.924965153</v>
      </c>
      <c r="J641" s="21" t="n">
        <v>0.18</v>
      </c>
      <c r="K641" s="21"/>
      <c r="L641" s="21"/>
      <c r="M641" s="21"/>
      <c r="N641" s="21"/>
    </row>
    <row r="642" customFormat="false" ht="16" hidden="true" customHeight="false" outlineLevel="0" collapsed="false">
      <c r="A642" s="4" t="s">
        <v>983</v>
      </c>
      <c r="B642" s="4" t="str">
        <f aca="false">A642&amp;MID(C642,5,1)</f>
        <v>CRUK0080_SU_T1-R5b</v>
      </c>
      <c r="C642" s="4" t="s">
        <v>324</v>
      </c>
      <c r="D642" s="4" t="s">
        <v>865</v>
      </c>
      <c r="E642" s="4" t="s">
        <v>985</v>
      </c>
      <c r="F642" s="4" t="s">
        <v>509</v>
      </c>
      <c r="G642" s="4" t="s">
        <v>289</v>
      </c>
      <c r="H642" s="4" t="n">
        <f aca="false">FALSE()</f>
        <v>0</v>
      </c>
      <c r="I642" s="21" t="n">
        <v>3.924965153</v>
      </c>
      <c r="J642" s="21" t="n">
        <v>0.18</v>
      </c>
      <c r="K642" s="21"/>
      <c r="L642" s="21"/>
      <c r="M642" s="22"/>
      <c r="N642" s="21"/>
    </row>
    <row r="643" customFormat="false" ht="16" hidden="true" customHeight="false" outlineLevel="0" collapsed="false">
      <c r="A643" s="4" t="s">
        <v>983</v>
      </c>
      <c r="B643" s="4" t="str">
        <f aca="false">A643&amp;MID(C643,5,1)</f>
        <v>CRUK0080_SU_T1-R5c</v>
      </c>
      <c r="C643" s="4" t="s">
        <v>866</v>
      </c>
      <c r="D643" s="4" t="s">
        <v>329</v>
      </c>
      <c r="E643" s="4" t="s">
        <v>678</v>
      </c>
      <c r="F643" s="4" t="s">
        <v>986</v>
      </c>
      <c r="G643" s="4" t="s">
        <v>289</v>
      </c>
      <c r="H643" s="4" t="n">
        <f aca="false">FALSE()</f>
        <v>0</v>
      </c>
      <c r="I643" s="21" t="n">
        <v>3.924965153</v>
      </c>
      <c r="J643" s="21" t="n">
        <v>0.18</v>
      </c>
      <c r="K643" s="21"/>
      <c r="L643" s="21"/>
      <c r="M643" s="22"/>
      <c r="N643" s="21"/>
    </row>
    <row r="644" customFormat="false" ht="16" hidden="true" customHeight="false" outlineLevel="0" collapsed="false">
      <c r="A644" s="4" t="s">
        <v>987</v>
      </c>
      <c r="B644" s="4" t="str">
        <f aca="false">A644&amp;MID(C644,5,1)</f>
        <v>CRUK0080_SU_T1-R6a</v>
      </c>
      <c r="C644" s="4" t="s">
        <v>436</v>
      </c>
      <c r="D644" s="4" t="s">
        <v>451</v>
      </c>
      <c r="E644" s="4" t="s">
        <v>988</v>
      </c>
      <c r="F644" s="4" t="s">
        <v>989</v>
      </c>
      <c r="G644" s="4" t="s">
        <v>289</v>
      </c>
      <c r="H644" s="4" t="n">
        <f aca="false">FALSE()</f>
        <v>0</v>
      </c>
      <c r="I644" s="21" t="n">
        <v>3.61718651</v>
      </c>
      <c r="J644" s="21" t="n">
        <v>0.17</v>
      </c>
      <c r="K644" s="21"/>
      <c r="L644" s="21"/>
      <c r="M644" s="21"/>
      <c r="N644" s="21"/>
    </row>
    <row r="645" customFormat="false" ht="16" hidden="true" customHeight="false" outlineLevel="0" collapsed="false">
      <c r="A645" s="4" t="s">
        <v>987</v>
      </c>
      <c r="B645" s="4" t="str">
        <f aca="false">A645&amp;MID(C645,5,1)</f>
        <v>CRUK0080_SU_T1-R6b</v>
      </c>
      <c r="C645" s="4" t="s">
        <v>324</v>
      </c>
      <c r="D645" s="4" t="s">
        <v>865</v>
      </c>
      <c r="E645" s="4" t="s">
        <v>990</v>
      </c>
      <c r="F645" s="4" t="s">
        <v>991</v>
      </c>
      <c r="G645" s="4" t="s">
        <v>289</v>
      </c>
      <c r="H645" s="4" t="n">
        <f aca="false">FALSE()</f>
        <v>0</v>
      </c>
      <c r="I645" s="21" t="n">
        <v>3.61718651</v>
      </c>
      <c r="J645" s="21" t="n">
        <v>0.17</v>
      </c>
      <c r="K645" s="21"/>
      <c r="L645" s="21"/>
      <c r="M645" s="22"/>
      <c r="N645" s="21"/>
    </row>
    <row r="646" customFormat="false" ht="16" hidden="true" customHeight="false" outlineLevel="0" collapsed="false">
      <c r="A646" s="4" t="s">
        <v>987</v>
      </c>
      <c r="B646" s="4" t="str">
        <f aca="false">A646&amp;MID(C646,5,1)</f>
        <v>CRUK0080_SU_T1-R6c</v>
      </c>
      <c r="C646" s="4" t="s">
        <v>866</v>
      </c>
      <c r="D646" s="4" t="s">
        <v>329</v>
      </c>
      <c r="E646" s="4" t="s">
        <v>992</v>
      </c>
      <c r="F646" s="4" t="s">
        <v>993</v>
      </c>
      <c r="G646" s="4" t="s">
        <v>289</v>
      </c>
      <c r="H646" s="4" t="n">
        <f aca="false">FALSE()</f>
        <v>0</v>
      </c>
      <c r="I646" s="21" t="n">
        <v>3.61718651</v>
      </c>
      <c r="J646" s="21" t="n">
        <v>0.17</v>
      </c>
      <c r="K646" s="21"/>
      <c r="L646" s="21"/>
      <c r="M646" s="22"/>
      <c r="N646" s="21"/>
    </row>
    <row r="647" customFormat="false" ht="16" hidden="true" customHeight="false" outlineLevel="0" collapsed="false">
      <c r="A647" s="4" t="s">
        <v>251</v>
      </c>
      <c r="B647" s="4" t="str">
        <f aca="false">A647&amp;MID(C647,5,1)</f>
        <v>CRUK0081_SU_T1-R1a</v>
      </c>
      <c r="C647" s="4" t="s">
        <v>436</v>
      </c>
      <c r="D647" s="4" t="s">
        <v>422</v>
      </c>
      <c r="E647" s="4" t="s">
        <v>503</v>
      </c>
      <c r="F647" s="4" t="s">
        <v>678</v>
      </c>
      <c r="G647" s="4" t="s">
        <v>831</v>
      </c>
      <c r="H647" s="4" t="n">
        <f aca="false">FALSE()</f>
        <v>0</v>
      </c>
      <c r="I647" s="21" t="n">
        <v>3.059690115</v>
      </c>
      <c r="J647" s="21" t="n">
        <v>0.1</v>
      </c>
      <c r="K647" s="21"/>
      <c r="L647" s="21"/>
      <c r="M647" s="21"/>
      <c r="N647" s="21"/>
    </row>
    <row r="648" customFormat="false" ht="16" hidden="true" customHeight="false" outlineLevel="0" collapsed="false">
      <c r="A648" s="4" t="s">
        <v>251</v>
      </c>
      <c r="B648" s="4" t="str">
        <f aca="false">A648&amp;MID(C648,5,1)</f>
        <v>CRUK0081_SU_T1-R1b</v>
      </c>
      <c r="C648" s="4" t="s">
        <v>325</v>
      </c>
      <c r="D648" s="4" t="s">
        <v>550</v>
      </c>
      <c r="E648" s="4" t="s">
        <v>316</v>
      </c>
      <c r="F648" s="4" t="s">
        <v>497</v>
      </c>
      <c r="G648" s="4" t="s">
        <v>408</v>
      </c>
      <c r="H648" s="4" t="n">
        <f aca="false">FALSE()</f>
        <v>0</v>
      </c>
      <c r="I648" s="21" t="n">
        <v>3.059690115</v>
      </c>
      <c r="J648" s="21" t="n">
        <v>0.1</v>
      </c>
      <c r="K648" s="21"/>
      <c r="L648" s="21"/>
      <c r="M648" s="21"/>
      <c r="N648" s="21"/>
    </row>
    <row r="649" customFormat="false" ht="16" hidden="true" customHeight="false" outlineLevel="0" collapsed="false">
      <c r="A649" s="4" t="s">
        <v>251</v>
      </c>
      <c r="B649" s="4" t="str">
        <f aca="false">A649&amp;MID(C649,5,1)</f>
        <v>CRUK0081_SU_T1-R1c</v>
      </c>
      <c r="C649" s="4" t="s">
        <v>409</v>
      </c>
      <c r="D649" s="4" t="s">
        <v>553</v>
      </c>
      <c r="E649" s="4" t="s">
        <v>357</v>
      </c>
      <c r="F649" s="4" t="s">
        <v>357</v>
      </c>
      <c r="G649" s="4" t="s">
        <v>381</v>
      </c>
      <c r="H649" s="4" t="n">
        <f aca="false">FALSE()</f>
        <v>0</v>
      </c>
      <c r="I649" s="21" t="n">
        <v>3.059690115</v>
      </c>
      <c r="J649" s="21" t="n">
        <v>0.1</v>
      </c>
      <c r="K649" s="21"/>
      <c r="L649" s="21"/>
      <c r="M649" s="21"/>
      <c r="N649" s="21"/>
    </row>
    <row r="650" customFormat="false" ht="16" hidden="true" customHeight="false" outlineLevel="0" collapsed="false">
      <c r="A650" s="4" t="s">
        <v>994</v>
      </c>
      <c r="B650" s="4" t="str">
        <f aca="false">A650&amp;MID(C650,5,1)</f>
        <v>CRUK0081_SU_T1-R5a</v>
      </c>
      <c r="C650" s="4" t="s">
        <v>436</v>
      </c>
      <c r="D650" s="4" t="s">
        <v>422</v>
      </c>
      <c r="E650" s="4" t="s">
        <v>386</v>
      </c>
      <c r="F650" s="4" t="s">
        <v>361</v>
      </c>
      <c r="G650" s="4" t="s">
        <v>582</v>
      </c>
      <c r="H650" s="4" t="n">
        <f aca="false">FALSE()</f>
        <v>0</v>
      </c>
      <c r="I650" s="21" t="n">
        <v>3.304407176</v>
      </c>
      <c r="J650" s="21" t="n">
        <v>0.23</v>
      </c>
      <c r="K650" s="21"/>
      <c r="L650" s="21"/>
      <c r="M650" s="21"/>
      <c r="N650" s="21"/>
    </row>
    <row r="651" customFormat="false" ht="16" hidden="true" customHeight="false" outlineLevel="0" collapsed="false">
      <c r="A651" s="4" t="s">
        <v>994</v>
      </c>
      <c r="B651" s="4" t="str">
        <f aca="false">A651&amp;MID(C651,5,1)</f>
        <v>CRUK0081_SU_T1-R5b</v>
      </c>
      <c r="C651" s="4" t="s">
        <v>325</v>
      </c>
      <c r="D651" s="4" t="s">
        <v>550</v>
      </c>
      <c r="E651" s="4" t="s">
        <v>596</v>
      </c>
      <c r="F651" s="4" t="s">
        <v>798</v>
      </c>
      <c r="G651" s="4" t="s">
        <v>319</v>
      </c>
      <c r="H651" s="4" t="n">
        <f aca="false">FALSE()</f>
        <v>0</v>
      </c>
      <c r="I651" s="21" t="n">
        <v>3.304407176</v>
      </c>
      <c r="J651" s="21" t="n">
        <v>0.23</v>
      </c>
      <c r="K651" s="21"/>
      <c r="L651" s="21"/>
      <c r="M651" s="21"/>
      <c r="N651" s="21"/>
    </row>
    <row r="652" customFormat="false" ht="16" hidden="true" customHeight="false" outlineLevel="0" collapsed="false">
      <c r="A652" s="4" t="s">
        <v>994</v>
      </c>
      <c r="B652" s="4" t="str">
        <f aca="false">A652&amp;MID(C652,5,1)</f>
        <v>CRUK0081_SU_T1-R5c</v>
      </c>
      <c r="C652" s="4" t="s">
        <v>409</v>
      </c>
      <c r="D652" s="4" t="s">
        <v>553</v>
      </c>
      <c r="E652" s="4" t="s">
        <v>575</v>
      </c>
      <c r="F652" s="4" t="s">
        <v>654</v>
      </c>
      <c r="G652" s="4" t="s">
        <v>381</v>
      </c>
      <c r="H652" s="4" t="n">
        <f aca="false">FALSE()</f>
        <v>0</v>
      </c>
      <c r="I652" s="21" t="n">
        <v>3.304407176</v>
      </c>
      <c r="J652" s="21" t="n">
        <v>0.23</v>
      </c>
      <c r="K652" s="21"/>
      <c r="L652" s="21"/>
      <c r="M652" s="21"/>
      <c r="N652" s="21"/>
    </row>
    <row r="653" customFormat="false" ht="16" hidden="true" customHeight="false" outlineLevel="0" collapsed="false">
      <c r="A653" s="4" t="s">
        <v>252</v>
      </c>
      <c r="B653" s="4" t="str">
        <f aca="false">A653&amp;MID(C653,5,1)</f>
        <v>CRUK0082_SU_T1-R1b</v>
      </c>
      <c r="C653" s="4" t="s">
        <v>541</v>
      </c>
      <c r="D653" s="4" t="s">
        <v>550</v>
      </c>
      <c r="E653" s="4" t="s">
        <v>509</v>
      </c>
      <c r="F653" s="4" t="s">
        <v>499</v>
      </c>
      <c r="G653" s="4" t="s">
        <v>289</v>
      </c>
      <c r="H653" s="4" t="n">
        <f aca="false">FALSE()</f>
        <v>0</v>
      </c>
      <c r="I653" s="21" t="n">
        <v>3.402285839</v>
      </c>
      <c r="J653" s="21" t="n">
        <v>0.39</v>
      </c>
      <c r="K653" s="21"/>
      <c r="L653" s="21"/>
      <c r="M653" s="21"/>
      <c r="N653" s="21"/>
    </row>
    <row r="654" customFormat="false" ht="16" hidden="true" customHeight="false" outlineLevel="0" collapsed="false">
      <c r="A654" s="4" t="s">
        <v>252</v>
      </c>
      <c r="B654" s="4" t="str">
        <f aca="false">A654&amp;MID(C654,5,1)</f>
        <v>CRUK0082_SU_T1-R1c</v>
      </c>
      <c r="C654" s="4" t="s">
        <v>482</v>
      </c>
      <c r="D654" s="4" t="s">
        <v>553</v>
      </c>
      <c r="E654" s="4" t="s">
        <v>580</v>
      </c>
      <c r="F654" s="4" t="s">
        <v>322</v>
      </c>
      <c r="G654" s="4" t="s">
        <v>289</v>
      </c>
      <c r="H654" s="4" t="n">
        <f aca="false">FALSE()</f>
        <v>0</v>
      </c>
      <c r="I654" s="21" t="n">
        <v>3.402285839</v>
      </c>
      <c r="J654" s="21" t="n">
        <v>0.39</v>
      </c>
      <c r="K654" s="21"/>
      <c r="L654" s="21"/>
      <c r="M654" s="22"/>
      <c r="N654" s="21"/>
    </row>
    <row r="655" customFormat="false" ht="16" hidden="true" customHeight="false" outlineLevel="0" collapsed="false">
      <c r="A655" s="4" t="s">
        <v>995</v>
      </c>
      <c r="B655" s="4" t="str">
        <f aca="false">A655&amp;MID(C655,5,1)</f>
        <v>CRUK0082_SU_T1-R2b</v>
      </c>
      <c r="C655" s="4" t="s">
        <v>541</v>
      </c>
      <c r="D655" s="4" t="s">
        <v>550</v>
      </c>
      <c r="E655" s="4" t="s">
        <v>494</v>
      </c>
      <c r="F655" s="4" t="s">
        <v>341</v>
      </c>
      <c r="G655" s="4" t="s">
        <v>289</v>
      </c>
      <c r="H655" s="4" t="n">
        <f aca="false">TRUE()</f>
        <v>1</v>
      </c>
      <c r="I655" s="21" t="n">
        <v>3.530982984</v>
      </c>
      <c r="J655" s="21" t="n">
        <v>0.35</v>
      </c>
      <c r="K655" s="21"/>
      <c r="L655" s="21"/>
      <c r="M655" s="22"/>
      <c r="N655" s="21"/>
    </row>
    <row r="656" customFormat="false" ht="16" hidden="true" customHeight="false" outlineLevel="0" collapsed="false">
      <c r="A656" s="4" t="s">
        <v>995</v>
      </c>
      <c r="B656" s="4" t="str">
        <f aca="false">A656&amp;MID(C656,5,1)</f>
        <v>CRUK0082_SU_T1-R2c</v>
      </c>
      <c r="C656" s="4" t="s">
        <v>482</v>
      </c>
      <c r="D656" s="4" t="s">
        <v>553</v>
      </c>
      <c r="E656" s="4" t="s">
        <v>337</v>
      </c>
      <c r="F656" s="4" t="s">
        <v>404</v>
      </c>
      <c r="G656" s="4" t="s">
        <v>289</v>
      </c>
      <c r="H656" s="4" t="n">
        <f aca="false">FALSE()</f>
        <v>0</v>
      </c>
      <c r="I656" s="21" t="n">
        <v>3.530982984</v>
      </c>
      <c r="J656" s="21" t="n">
        <v>0.35</v>
      </c>
      <c r="K656" s="21"/>
      <c r="L656" s="21"/>
      <c r="M656" s="22"/>
      <c r="N656" s="21"/>
    </row>
    <row r="657" customFormat="false" ht="16" hidden="true" customHeight="false" outlineLevel="0" collapsed="false">
      <c r="A657" s="4" t="s">
        <v>996</v>
      </c>
      <c r="B657" s="4" t="str">
        <f aca="false">A657&amp;MID(C657,5,1)</f>
        <v>CRUK0082_SU_T1-R3b</v>
      </c>
      <c r="C657" s="4" t="s">
        <v>541</v>
      </c>
      <c r="D657" s="4" t="s">
        <v>550</v>
      </c>
      <c r="E657" s="4" t="s">
        <v>512</v>
      </c>
      <c r="F657" s="4" t="s">
        <v>293</v>
      </c>
      <c r="G657" s="4" t="s">
        <v>321</v>
      </c>
      <c r="H657" s="4" t="n">
        <f aca="false">FALSE()</f>
        <v>0</v>
      </c>
      <c r="I657" s="21" t="n">
        <v>3.48574089</v>
      </c>
      <c r="J657" s="21" t="n">
        <v>0.2</v>
      </c>
      <c r="K657" s="21"/>
      <c r="L657" s="21"/>
      <c r="M657" s="21"/>
      <c r="N657" s="21"/>
    </row>
    <row r="658" customFormat="false" ht="16" hidden="true" customHeight="false" outlineLevel="0" collapsed="false">
      <c r="A658" s="4" t="s">
        <v>996</v>
      </c>
      <c r="B658" s="4" t="str">
        <f aca="false">A658&amp;MID(C658,5,1)</f>
        <v>CRUK0082_SU_T1-R3c</v>
      </c>
      <c r="C658" s="4" t="s">
        <v>482</v>
      </c>
      <c r="D658" s="4" t="s">
        <v>553</v>
      </c>
      <c r="E658" s="4" t="s">
        <v>316</v>
      </c>
      <c r="F658" s="4" t="s">
        <v>636</v>
      </c>
      <c r="G658" s="4" t="s">
        <v>289</v>
      </c>
      <c r="H658" s="4" t="n">
        <f aca="false">FALSE()</f>
        <v>0</v>
      </c>
      <c r="I658" s="21" t="n">
        <v>3.48574089</v>
      </c>
      <c r="J658" s="21" t="n">
        <v>0.2</v>
      </c>
      <c r="K658" s="21"/>
      <c r="L658" s="21"/>
      <c r="M658" s="21"/>
      <c r="N658" s="21"/>
    </row>
    <row r="659" customFormat="false" ht="16" hidden="true" customHeight="false" outlineLevel="0" collapsed="false">
      <c r="A659" s="4" t="s">
        <v>997</v>
      </c>
      <c r="B659" s="4" t="str">
        <f aca="false">A659&amp;MID(C659,5,1)</f>
        <v>CRUK0082_SU_T1-R4b</v>
      </c>
      <c r="C659" s="4" t="s">
        <v>541</v>
      </c>
      <c r="D659" s="4" t="s">
        <v>550</v>
      </c>
      <c r="E659" s="4" t="s">
        <v>391</v>
      </c>
      <c r="F659" s="4" t="s">
        <v>542</v>
      </c>
      <c r="G659" s="4" t="s">
        <v>366</v>
      </c>
      <c r="H659" s="4" t="n">
        <f aca="false">FALSE()</f>
        <v>0</v>
      </c>
      <c r="I659" s="21" t="n">
        <v>3.386310524</v>
      </c>
      <c r="J659" s="21" t="n">
        <v>0.4</v>
      </c>
      <c r="K659" s="21"/>
      <c r="L659" s="21"/>
      <c r="M659" s="21"/>
      <c r="N659" s="21"/>
    </row>
    <row r="660" customFormat="false" ht="16" hidden="true" customHeight="false" outlineLevel="0" collapsed="false">
      <c r="A660" s="4" t="s">
        <v>997</v>
      </c>
      <c r="B660" s="4" t="str">
        <f aca="false">A660&amp;MID(C660,5,1)</f>
        <v>CRUK0082_SU_T1-R4c</v>
      </c>
      <c r="C660" s="4" t="s">
        <v>482</v>
      </c>
      <c r="D660" s="4" t="s">
        <v>553</v>
      </c>
      <c r="E660" s="4" t="s">
        <v>615</v>
      </c>
      <c r="F660" s="4" t="s">
        <v>303</v>
      </c>
      <c r="G660" s="4" t="s">
        <v>289</v>
      </c>
      <c r="H660" s="4" t="n">
        <f aca="false">FALSE()</f>
        <v>0</v>
      </c>
      <c r="I660" s="21" t="n">
        <v>3.386310524</v>
      </c>
      <c r="J660" s="21" t="n">
        <v>0.4</v>
      </c>
      <c r="K660" s="21"/>
      <c r="L660" s="21"/>
      <c r="M660" s="22"/>
      <c r="N660" s="21"/>
    </row>
    <row r="661" customFormat="false" ht="16" hidden="true" customHeight="false" outlineLevel="0" collapsed="false">
      <c r="A661" s="4" t="s">
        <v>998</v>
      </c>
      <c r="B661" s="4" t="str">
        <f aca="false">A661&amp;MID(C661,5,1)</f>
        <v>CRUK0082_SU_T1-R5b</v>
      </c>
      <c r="C661" s="4" t="s">
        <v>541</v>
      </c>
      <c r="D661" s="4" t="s">
        <v>550</v>
      </c>
      <c r="E661" s="4" t="s">
        <v>756</v>
      </c>
      <c r="F661" s="4" t="s">
        <v>612</v>
      </c>
      <c r="G661" s="4" t="s">
        <v>366</v>
      </c>
      <c r="H661" s="4" t="n">
        <f aca="false">FALSE()</f>
        <v>0</v>
      </c>
      <c r="I661" s="21" t="n">
        <v>3.21401446</v>
      </c>
      <c r="J661" s="21" t="n">
        <v>0.17</v>
      </c>
      <c r="K661" s="21"/>
      <c r="L661" s="21"/>
      <c r="M661" s="21"/>
      <c r="N661" s="21"/>
    </row>
    <row r="662" customFormat="false" ht="16" hidden="true" customHeight="false" outlineLevel="0" collapsed="false">
      <c r="A662" s="4" t="s">
        <v>998</v>
      </c>
      <c r="B662" s="4" t="str">
        <f aca="false">A662&amp;MID(C662,5,1)</f>
        <v>CRUK0082_SU_T1-R5c</v>
      </c>
      <c r="C662" s="4" t="s">
        <v>482</v>
      </c>
      <c r="D662" s="4" t="s">
        <v>553</v>
      </c>
      <c r="E662" s="4" t="s">
        <v>756</v>
      </c>
      <c r="F662" s="4" t="s">
        <v>544</v>
      </c>
      <c r="G662" s="4" t="s">
        <v>289</v>
      </c>
      <c r="H662" s="4" t="n">
        <f aca="false">FALSE()</f>
        <v>0</v>
      </c>
      <c r="I662" s="21" t="n">
        <v>3.21401446</v>
      </c>
      <c r="J662" s="21" t="n">
        <v>0.17</v>
      </c>
      <c r="K662" s="21"/>
      <c r="L662" s="21"/>
      <c r="M662" s="21"/>
      <c r="N662" s="21"/>
    </row>
    <row r="663" customFormat="false" ht="16" hidden="true" customHeight="false" outlineLevel="0" collapsed="false">
      <c r="A663" s="4" t="s">
        <v>254</v>
      </c>
      <c r="B663" s="4" t="str">
        <f aca="false">A663&amp;MID(C663,5,1)</f>
        <v>CRUK0083_SU_T1-R1a</v>
      </c>
      <c r="C663" s="4" t="s">
        <v>285</v>
      </c>
      <c r="D663" s="4" t="s">
        <v>714</v>
      </c>
      <c r="E663" s="4" t="s">
        <v>549</v>
      </c>
      <c r="F663" s="4" t="s">
        <v>532</v>
      </c>
      <c r="G663" s="4" t="s">
        <v>634</v>
      </c>
      <c r="H663" s="4" t="n">
        <f aca="false">FALSE()</f>
        <v>0</v>
      </c>
      <c r="I663" s="21" t="n">
        <v>3.708263551</v>
      </c>
      <c r="J663" s="21" t="n">
        <v>0.57</v>
      </c>
      <c r="K663" s="21"/>
      <c r="L663" s="21"/>
      <c r="M663" s="21"/>
      <c r="N663" s="21"/>
    </row>
    <row r="664" customFormat="false" ht="16" hidden="true" customHeight="false" outlineLevel="0" collapsed="false">
      <c r="A664" s="4" t="s">
        <v>254</v>
      </c>
      <c r="B664" s="4" t="str">
        <f aca="false">A664&amp;MID(C664,5,1)</f>
        <v>CRUK0083_SU_T1-R1b</v>
      </c>
      <c r="C664" s="4" t="s">
        <v>301</v>
      </c>
      <c r="D664" s="4" t="s">
        <v>865</v>
      </c>
      <c r="E664" s="4" t="s">
        <v>774</v>
      </c>
      <c r="F664" s="4" t="s">
        <v>484</v>
      </c>
      <c r="G664" s="4" t="s">
        <v>404</v>
      </c>
      <c r="H664" s="4" t="n">
        <f aca="false">FALSE()</f>
        <v>0</v>
      </c>
      <c r="I664" s="21" t="n">
        <v>3.708263551</v>
      </c>
      <c r="J664" s="21" t="n">
        <v>0.57</v>
      </c>
      <c r="K664" s="21"/>
      <c r="L664" s="21"/>
      <c r="M664" s="21"/>
      <c r="N664" s="21"/>
    </row>
    <row r="665" customFormat="false" ht="16" hidden="true" customHeight="false" outlineLevel="0" collapsed="false">
      <c r="A665" s="4" t="s">
        <v>254</v>
      </c>
      <c r="B665" s="4" t="str">
        <f aca="false">A665&amp;MID(C665,5,1)</f>
        <v>CRUK0083_SU_T1-R1c</v>
      </c>
      <c r="C665" s="4" t="s">
        <v>866</v>
      </c>
      <c r="D665" s="4" t="s">
        <v>307</v>
      </c>
      <c r="E665" s="4" t="s">
        <v>313</v>
      </c>
      <c r="F665" s="4" t="s">
        <v>394</v>
      </c>
      <c r="G665" s="4" t="s">
        <v>413</v>
      </c>
      <c r="H665" s="4" t="n">
        <f aca="false">FALSE()</f>
        <v>0</v>
      </c>
      <c r="I665" s="21" t="n">
        <v>3.708263551</v>
      </c>
      <c r="J665" s="21" t="n">
        <v>0.57</v>
      </c>
      <c r="K665" s="21"/>
      <c r="L665" s="21"/>
      <c r="M665" s="21"/>
      <c r="N665" s="21"/>
    </row>
    <row r="666" customFormat="false" ht="16" hidden="true" customHeight="false" outlineLevel="0" collapsed="false">
      <c r="A666" s="4" t="s">
        <v>999</v>
      </c>
      <c r="B666" s="4" t="str">
        <f aca="false">A666&amp;MID(C666,5,1)</f>
        <v>CRUK0083_SU_T1-R2a</v>
      </c>
      <c r="C666" s="4" t="s">
        <v>285</v>
      </c>
      <c r="D666" s="4" t="s">
        <v>714</v>
      </c>
      <c r="E666" s="4" t="s">
        <v>757</v>
      </c>
      <c r="F666" s="4" t="s">
        <v>361</v>
      </c>
      <c r="G666" s="4" t="s">
        <v>427</v>
      </c>
      <c r="H666" s="4" t="n">
        <f aca="false">FALSE()</f>
        <v>0</v>
      </c>
      <c r="I666" s="21" t="n">
        <v>3.761361906</v>
      </c>
      <c r="J666" s="21" t="n">
        <v>0.44</v>
      </c>
      <c r="K666" s="21"/>
      <c r="L666" s="21"/>
      <c r="M666" s="21"/>
      <c r="N666" s="21"/>
    </row>
    <row r="667" customFormat="false" ht="16" hidden="true" customHeight="false" outlineLevel="0" collapsed="false">
      <c r="A667" s="4" t="s">
        <v>999</v>
      </c>
      <c r="B667" s="4" t="str">
        <f aca="false">A667&amp;MID(C667,5,1)</f>
        <v>CRUK0083_SU_T1-R2b</v>
      </c>
      <c r="C667" s="4" t="s">
        <v>301</v>
      </c>
      <c r="D667" s="4" t="s">
        <v>865</v>
      </c>
      <c r="E667" s="4" t="s">
        <v>608</v>
      </c>
      <c r="F667" s="4" t="s">
        <v>772</v>
      </c>
      <c r="G667" s="4" t="s">
        <v>674</v>
      </c>
      <c r="H667" s="4" t="n">
        <f aca="false">FALSE()</f>
        <v>0</v>
      </c>
      <c r="I667" s="21" t="n">
        <v>3.761361906</v>
      </c>
      <c r="J667" s="21" t="n">
        <v>0.44</v>
      </c>
      <c r="K667" s="21"/>
      <c r="L667" s="21"/>
      <c r="M667" s="21"/>
      <c r="N667" s="21"/>
    </row>
    <row r="668" customFormat="false" ht="16" hidden="true" customHeight="false" outlineLevel="0" collapsed="false">
      <c r="A668" s="4" t="s">
        <v>999</v>
      </c>
      <c r="B668" s="4" t="str">
        <f aca="false">A668&amp;MID(C668,5,1)</f>
        <v>CRUK0083_SU_T1-R2c</v>
      </c>
      <c r="C668" s="4" t="s">
        <v>866</v>
      </c>
      <c r="D668" s="4" t="s">
        <v>307</v>
      </c>
      <c r="E668" s="4" t="s">
        <v>532</v>
      </c>
      <c r="F668" s="4" t="s">
        <v>1000</v>
      </c>
      <c r="G668" s="4" t="s">
        <v>304</v>
      </c>
      <c r="H668" s="4" t="n">
        <f aca="false">FALSE()</f>
        <v>0</v>
      </c>
      <c r="I668" s="21" t="n">
        <v>3.761361906</v>
      </c>
      <c r="J668" s="21" t="n">
        <v>0.44</v>
      </c>
      <c r="K668" s="21"/>
      <c r="L668" s="21"/>
      <c r="M668" s="21"/>
      <c r="N668" s="21"/>
    </row>
    <row r="669" customFormat="false" ht="16" hidden="true" customHeight="false" outlineLevel="0" collapsed="false">
      <c r="A669" s="4" t="s">
        <v>1001</v>
      </c>
      <c r="B669" s="4" t="str">
        <f aca="false">A669&amp;MID(C669,5,1)</f>
        <v>CRUK0083_SU_T1-R3a</v>
      </c>
      <c r="C669" s="4" t="s">
        <v>285</v>
      </c>
      <c r="D669" s="4" t="s">
        <v>714</v>
      </c>
      <c r="E669" s="4" t="s">
        <v>644</v>
      </c>
      <c r="F669" s="4" t="s">
        <v>907</v>
      </c>
      <c r="G669" s="4" t="s">
        <v>784</v>
      </c>
      <c r="H669" s="4" t="n">
        <f aca="false">FALSE()</f>
        <v>0</v>
      </c>
      <c r="I669" s="21" t="n">
        <v>4.042897381</v>
      </c>
      <c r="J669" s="21" t="n">
        <v>0.3</v>
      </c>
      <c r="K669" s="21"/>
      <c r="L669" s="21"/>
      <c r="M669" s="21"/>
      <c r="N669" s="21"/>
    </row>
    <row r="670" customFormat="false" ht="16" hidden="true" customHeight="false" outlineLevel="0" collapsed="false">
      <c r="A670" s="4" t="s">
        <v>1001</v>
      </c>
      <c r="B670" s="4" t="str">
        <f aca="false">A670&amp;MID(C670,5,1)</f>
        <v>CRUK0083_SU_T1-R3b</v>
      </c>
      <c r="C670" s="4" t="s">
        <v>301</v>
      </c>
      <c r="D670" s="4" t="s">
        <v>865</v>
      </c>
      <c r="E670" s="4" t="s">
        <v>445</v>
      </c>
      <c r="F670" s="4" t="s">
        <v>965</v>
      </c>
      <c r="G670" s="4" t="s">
        <v>582</v>
      </c>
      <c r="H670" s="4" t="n">
        <f aca="false">FALSE()</f>
        <v>0</v>
      </c>
      <c r="I670" s="21" t="n">
        <v>4.042897381</v>
      </c>
      <c r="J670" s="21" t="n">
        <v>0.3</v>
      </c>
      <c r="K670" s="21"/>
      <c r="L670" s="21"/>
      <c r="M670" s="21"/>
      <c r="N670" s="21"/>
    </row>
    <row r="671" customFormat="false" ht="16" hidden="true" customHeight="false" outlineLevel="0" collapsed="false">
      <c r="A671" s="4" t="s">
        <v>1001</v>
      </c>
      <c r="B671" s="4" t="str">
        <f aca="false">A671&amp;MID(C671,5,1)</f>
        <v>CRUK0083_SU_T1-R3c</v>
      </c>
      <c r="C671" s="4" t="s">
        <v>866</v>
      </c>
      <c r="D671" s="4" t="s">
        <v>307</v>
      </c>
      <c r="E671" s="4" t="s">
        <v>410</v>
      </c>
      <c r="F671" s="4" t="s">
        <v>568</v>
      </c>
      <c r="G671" s="4" t="s">
        <v>413</v>
      </c>
      <c r="H671" s="4" t="n">
        <f aca="false">FALSE()</f>
        <v>0</v>
      </c>
      <c r="I671" s="21" t="n">
        <v>4.042897381</v>
      </c>
      <c r="J671" s="21" t="n">
        <v>0.3</v>
      </c>
      <c r="K671" s="21"/>
      <c r="L671" s="21"/>
      <c r="M671" s="21"/>
      <c r="N671" s="21"/>
    </row>
    <row r="672" customFormat="false" ht="16" hidden="true" customHeight="false" outlineLevel="0" collapsed="false">
      <c r="A672" s="4" t="s">
        <v>1002</v>
      </c>
      <c r="B672" s="4" t="str">
        <f aca="false">A672&amp;MID(C672,5,1)</f>
        <v>CRUK0083_SU_T1-R4a</v>
      </c>
      <c r="C672" s="4" t="s">
        <v>285</v>
      </c>
      <c r="D672" s="4" t="s">
        <v>714</v>
      </c>
      <c r="E672" s="4" t="s">
        <v>536</v>
      </c>
      <c r="F672" s="4" t="s">
        <v>340</v>
      </c>
      <c r="G672" s="4" t="s">
        <v>535</v>
      </c>
      <c r="H672" s="4" t="n">
        <f aca="false">FALSE()</f>
        <v>0</v>
      </c>
      <c r="I672" s="21" t="n">
        <v>3.723545981</v>
      </c>
      <c r="J672" s="21" t="n">
        <v>0.41</v>
      </c>
      <c r="K672" s="21"/>
      <c r="L672" s="21"/>
      <c r="M672" s="21"/>
      <c r="N672" s="21"/>
    </row>
    <row r="673" customFormat="false" ht="16" hidden="true" customHeight="false" outlineLevel="0" collapsed="false">
      <c r="A673" s="4" t="s">
        <v>1002</v>
      </c>
      <c r="B673" s="4" t="str">
        <f aca="false">A673&amp;MID(C673,5,1)</f>
        <v>CRUK0083_SU_T1-R4b</v>
      </c>
      <c r="C673" s="4" t="s">
        <v>301</v>
      </c>
      <c r="D673" s="4" t="s">
        <v>865</v>
      </c>
      <c r="E673" s="4" t="s">
        <v>560</v>
      </c>
      <c r="F673" s="4" t="s">
        <v>656</v>
      </c>
      <c r="G673" s="4" t="s">
        <v>961</v>
      </c>
      <c r="H673" s="4" t="n">
        <f aca="false">FALSE()</f>
        <v>0</v>
      </c>
      <c r="I673" s="21" t="n">
        <v>3.723545981</v>
      </c>
      <c r="J673" s="21" t="n">
        <v>0.41</v>
      </c>
      <c r="K673" s="21"/>
      <c r="L673" s="21"/>
      <c r="M673" s="21"/>
      <c r="N673" s="21"/>
    </row>
    <row r="674" customFormat="false" ht="16" hidden="true" customHeight="false" outlineLevel="0" collapsed="false">
      <c r="A674" s="4" t="s">
        <v>1002</v>
      </c>
      <c r="B674" s="4" t="str">
        <f aca="false">A674&amp;MID(C674,5,1)</f>
        <v>CRUK0083_SU_T1-R4c</v>
      </c>
      <c r="C674" s="4" t="s">
        <v>866</v>
      </c>
      <c r="D674" s="4" t="s">
        <v>307</v>
      </c>
      <c r="E674" s="4" t="s">
        <v>658</v>
      </c>
      <c r="F674" s="4" t="s">
        <v>814</v>
      </c>
      <c r="G674" s="4" t="s">
        <v>420</v>
      </c>
      <c r="H674" s="4" t="n">
        <f aca="false">FALSE()</f>
        <v>0</v>
      </c>
      <c r="I674" s="21" t="n">
        <v>3.723545981</v>
      </c>
      <c r="J674" s="21" t="n">
        <v>0.41</v>
      </c>
      <c r="K674" s="21"/>
      <c r="L674" s="21"/>
      <c r="M674" s="21"/>
      <c r="N674" s="21"/>
    </row>
    <row r="675" customFormat="false" ht="16" hidden="true" customHeight="false" outlineLevel="0" collapsed="false">
      <c r="A675" s="4" t="s">
        <v>255</v>
      </c>
      <c r="B675" s="4" t="str">
        <f aca="false">A675&amp;MID(C675,5,1)</f>
        <v>CRUK0084_SU_T1-R1a</v>
      </c>
      <c r="C675" s="4" t="s">
        <v>285</v>
      </c>
      <c r="D675" s="4" t="s">
        <v>297</v>
      </c>
      <c r="E675" s="4" t="s">
        <v>289</v>
      </c>
      <c r="F675" s="4" t="s">
        <v>798</v>
      </c>
      <c r="G675" s="4" t="s">
        <v>289</v>
      </c>
      <c r="H675" s="4" t="n">
        <f aca="false">TRUE()</f>
        <v>1</v>
      </c>
      <c r="I675" s="21" t="n">
        <v>2.080256263</v>
      </c>
      <c r="J675" s="21" t="n">
        <v>0.84</v>
      </c>
      <c r="K675" s="21"/>
      <c r="L675" s="21"/>
      <c r="M675" s="22"/>
      <c r="N675" s="21"/>
    </row>
    <row r="676" customFormat="false" ht="16" hidden="true" customHeight="false" outlineLevel="0" collapsed="false">
      <c r="A676" s="4" t="s">
        <v>1003</v>
      </c>
      <c r="B676" s="4" t="str">
        <f aca="false">A676&amp;MID(C676,5,1)</f>
        <v>CRUK0084_SU_T1-R2a</v>
      </c>
      <c r="C676" s="4" t="s">
        <v>285</v>
      </c>
      <c r="D676" s="4" t="s">
        <v>297</v>
      </c>
      <c r="E676" s="4" t="s">
        <v>719</v>
      </c>
      <c r="F676" s="4" t="s">
        <v>824</v>
      </c>
      <c r="G676" s="4" t="s">
        <v>840</v>
      </c>
      <c r="H676" s="4" t="n">
        <f aca="false">FALSE()</f>
        <v>0</v>
      </c>
      <c r="I676" s="21" t="n">
        <v>2.07907244</v>
      </c>
      <c r="J676" s="21" t="n">
        <v>0.84</v>
      </c>
      <c r="K676" s="21"/>
      <c r="L676" s="21"/>
      <c r="M676" s="21"/>
      <c r="N676" s="21"/>
    </row>
    <row r="677" customFormat="false" ht="16" hidden="true" customHeight="false" outlineLevel="0" collapsed="false">
      <c r="A677" s="4" t="s">
        <v>1004</v>
      </c>
      <c r="B677" s="4" t="str">
        <f aca="false">A677&amp;MID(C677,5,1)</f>
        <v>CRUK0084_SU_T1-R3a</v>
      </c>
      <c r="C677" s="4" t="s">
        <v>285</v>
      </c>
      <c r="D677" s="4" t="s">
        <v>297</v>
      </c>
      <c r="E677" s="4" t="s">
        <v>396</v>
      </c>
      <c r="F677" s="4" t="s">
        <v>340</v>
      </c>
      <c r="G677" s="4" t="s">
        <v>289</v>
      </c>
      <c r="H677" s="4" t="n">
        <f aca="false">TRUE()</f>
        <v>1</v>
      </c>
      <c r="I677" s="21" t="n">
        <v>2.08366846</v>
      </c>
      <c r="J677" s="21" t="n">
        <v>0.86</v>
      </c>
      <c r="K677" s="21"/>
      <c r="L677" s="21"/>
      <c r="M677" s="22"/>
      <c r="N677" s="21"/>
    </row>
    <row r="678" customFormat="false" ht="16" hidden="true" customHeight="false" outlineLevel="0" collapsed="false">
      <c r="A678" s="4" t="s">
        <v>1005</v>
      </c>
      <c r="B678" s="4" t="str">
        <f aca="false">A678&amp;MID(C678,5,1)</f>
        <v>CRUK0084_SU_T1-R4a</v>
      </c>
      <c r="C678" s="4" t="s">
        <v>285</v>
      </c>
      <c r="D678" s="4" t="s">
        <v>297</v>
      </c>
      <c r="E678" s="4" t="s">
        <v>1006</v>
      </c>
      <c r="F678" s="4" t="s">
        <v>496</v>
      </c>
      <c r="G678" s="4" t="s">
        <v>289</v>
      </c>
      <c r="H678" s="4" t="n">
        <f aca="false">TRUE()</f>
        <v>1</v>
      </c>
      <c r="I678" s="21" t="n">
        <v>2.076635156</v>
      </c>
      <c r="J678" s="21" t="n">
        <v>0.85</v>
      </c>
      <c r="K678" s="21"/>
      <c r="L678" s="21"/>
      <c r="M678" s="22"/>
      <c r="N678" s="21"/>
    </row>
    <row r="679" customFormat="false" ht="16" hidden="true" customHeight="false" outlineLevel="0" collapsed="false">
      <c r="A679" s="4" t="s">
        <v>256</v>
      </c>
      <c r="B679" s="4" t="str">
        <f aca="false">A679&amp;MID(C679,5,1)</f>
        <v>CRUK0085_SU_T1-R1b</v>
      </c>
      <c r="C679" s="4" t="s">
        <v>325</v>
      </c>
      <c r="D679" s="4" t="s">
        <v>454</v>
      </c>
      <c r="E679" s="4" t="s">
        <v>386</v>
      </c>
      <c r="F679" s="4" t="s">
        <v>342</v>
      </c>
      <c r="G679" s="4" t="s">
        <v>632</v>
      </c>
      <c r="H679" s="4" t="n">
        <f aca="false">FALSE()</f>
        <v>0</v>
      </c>
      <c r="I679" s="21" t="n">
        <v>3.083676171</v>
      </c>
      <c r="J679" s="21" t="n">
        <v>0.12</v>
      </c>
      <c r="K679" s="21"/>
      <c r="L679" s="21"/>
      <c r="M679" s="21"/>
      <c r="N679" s="21"/>
    </row>
    <row r="680" customFormat="false" ht="16" hidden="true" customHeight="false" outlineLevel="0" collapsed="false">
      <c r="A680" s="4" t="s">
        <v>256</v>
      </c>
      <c r="B680" s="4" t="str">
        <f aca="false">A680&amp;MID(C680,5,1)</f>
        <v>CRUK0085_SU_T1-R1c</v>
      </c>
      <c r="C680" s="4" t="s">
        <v>457</v>
      </c>
      <c r="D680" s="4" t="s">
        <v>329</v>
      </c>
      <c r="E680" s="4" t="s">
        <v>801</v>
      </c>
      <c r="F680" s="4" t="s">
        <v>720</v>
      </c>
      <c r="G680" s="4" t="s">
        <v>697</v>
      </c>
      <c r="H680" s="4" t="n">
        <f aca="false">FALSE()</f>
        <v>0</v>
      </c>
      <c r="I680" s="21" t="n">
        <v>3.083676171</v>
      </c>
      <c r="J680" s="21" t="n">
        <v>0.12</v>
      </c>
      <c r="K680" s="21"/>
      <c r="L680" s="21"/>
      <c r="M680" s="21"/>
      <c r="N680" s="21"/>
    </row>
    <row r="681" customFormat="false" ht="16" hidden="true" customHeight="false" outlineLevel="0" collapsed="false">
      <c r="A681" s="4" t="s">
        <v>1007</v>
      </c>
      <c r="B681" s="4" t="str">
        <f aca="false">A681&amp;MID(C681,5,1)</f>
        <v>CRUK0085_SU_T1-R2b</v>
      </c>
      <c r="C681" s="4" t="s">
        <v>325</v>
      </c>
      <c r="D681" s="4" t="s">
        <v>454</v>
      </c>
      <c r="E681" s="4" t="s">
        <v>621</v>
      </c>
      <c r="F681" s="4" t="s">
        <v>654</v>
      </c>
      <c r="G681" s="4" t="s">
        <v>366</v>
      </c>
      <c r="H681" s="4" t="n">
        <f aca="false">FALSE()</f>
        <v>0</v>
      </c>
      <c r="I681" s="21" t="n">
        <v>4.151844167</v>
      </c>
      <c r="J681" s="21" t="n">
        <v>0.21</v>
      </c>
      <c r="K681" s="21"/>
      <c r="L681" s="21"/>
      <c r="M681" s="21"/>
      <c r="N681" s="21"/>
    </row>
    <row r="682" customFormat="false" ht="16" hidden="true" customHeight="false" outlineLevel="0" collapsed="false">
      <c r="A682" s="4" t="s">
        <v>1007</v>
      </c>
      <c r="B682" s="4" t="str">
        <f aca="false">A682&amp;MID(C682,5,1)</f>
        <v>CRUK0085_SU_T1-R2c</v>
      </c>
      <c r="C682" s="4" t="s">
        <v>457</v>
      </c>
      <c r="D682" s="4" t="s">
        <v>329</v>
      </c>
      <c r="E682" s="4" t="s">
        <v>637</v>
      </c>
      <c r="F682" s="4" t="s">
        <v>615</v>
      </c>
      <c r="G682" s="4" t="s">
        <v>321</v>
      </c>
      <c r="H682" s="4" t="n">
        <f aca="false">FALSE()</f>
        <v>0</v>
      </c>
      <c r="I682" s="21" t="n">
        <v>4.151844167</v>
      </c>
      <c r="J682" s="21" t="n">
        <v>0.21</v>
      </c>
      <c r="K682" s="21"/>
      <c r="L682" s="21"/>
      <c r="M682" s="21"/>
      <c r="N682" s="21"/>
    </row>
    <row r="683" customFormat="false" ht="16" hidden="true" customHeight="false" outlineLevel="0" collapsed="false">
      <c r="A683" s="4" t="s">
        <v>1008</v>
      </c>
      <c r="B683" s="4" t="str">
        <f aca="false">A683&amp;MID(C683,5,1)</f>
        <v>CRUK0085_SU_T1-R3b</v>
      </c>
      <c r="C683" s="4" t="s">
        <v>325</v>
      </c>
      <c r="D683" s="4" t="s">
        <v>454</v>
      </c>
      <c r="E683" s="4" t="s">
        <v>512</v>
      </c>
      <c r="F683" s="4" t="s">
        <v>1009</v>
      </c>
      <c r="G683" s="4" t="s">
        <v>293</v>
      </c>
      <c r="H683" s="4" t="n">
        <f aca="false">FALSE()</f>
        <v>0</v>
      </c>
      <c r="I683" s="21" t="n">
        <v>3.789002969</v>
      </c>
      <c r="J683" s="21" t="n">
        <v>0.17</v>
      </c>
      <c r="K683" s="21"/>
      <c r="L683" s="21"/>
      <c r="M683" s="21"/>
      <c r="N683" s="21"/>
    </row>
    <row r="684" customFormat="false" ht="16" hidden="true" customHeight="false" outlineLevel="0" collapsed="false">
      <c r="A684" s="4" t="s">
        <v>1008</v>
      </c>
      <c r="B684" s="4" t="str">
        <f aca="false">A684&amp;MID(C684,5,1)</f>
        <v>CRUK0085_SU_T1-R3c</v>
      </c>
      <c r="C684" s="4" t="s">
        <v>457</v>
      </c>
      <c r="D684" s="4" t="s">
        <v>329</v>
      </c>
      <c r="E684" s="4" t="s">
        <v>429</v>
      </c>
      <c r="F684" s="4" t="s">
        <v>1010</v>
      </c>
      <c r="G684" s="4" t="s">
        <v>381</v>
      </c>
      <c r="H684" s="4" t="n">
        <f aca="false">FALSE()</f>
        <v>0</v>
      </c>
      <c r="I684" s="21" t="n">
        <v>3.789002969</v>
      </c>
      <c r="J684" s="21" t="n">
        <v>0.17</v>
      </c>
      <c r="K684" s="21"/>
      <c r="L684" s="21"/>
      <c r="M684" s="21"/>
      <c r="N684" s="21"/>
    </row>
    <row r="685" customFormat="false" ht="16" hidden="true" customHeight="false" outlineLevel="0" collapsed="false">
      <c r="A685" s="4" t="s">
        <v>1011</v>
      </c>
      <c r="B685" s="4" t="str">
        <f aca="false">A685&amp;MID(C685,5,1)</f>
        <v>CRUK0085_SU_T1-R4b</v>
      </c>
      <c r="C685" s="4" t="s">
        <v>325</v>
      </c>
      <c r="D685" s="4" t="s">
        <v>454</v>
      </c>
      <c r="E685" s="4" t="s">
        <v>678</v>
      </c>
      <c r="F685" s="4" t="s">
        <v>1012</v>
      </c>
      <c r="G685" s="4" t="s">
        <v>289</v>
      </c>
      <c r="H685" s="4" t="n">
        <f aca="false">FALSE()</f>
        <v>0</v>
      </c>
      <c r="I685" s="21" t="n">
        <v>3.55103209</v>
      </c>
      <c r="J685" s="21" t="n">
        <v>0.36</v>
      </c>
      <c r="K685" s="21"/>
      <c r="L685" s="21"/>
      <c r="M685" s="21"/>
      <c r="N685" s="21"/>
    </row>
    <row r="686" customFormat="false" ht="16" hidden="true" customHeight="false" outlineLevel="0" collapsed="false">
      <c r="A686" s="4" t="s">
        <v>1011</v>
      </c>
      <c r="B686" s="4" t="str">
        <f aca="false">A686&amp;MID(C686,5,1)</f>
        <v>CRUK0085_SU_T1-R4c</v>
      </c>
      <c r="C686" s="4" t="s">
        <v>457</v>
      </c>
      <c r="D686" s="4" t="s">
        <v>329</v>
      </c>
      <c r="E686" s="4" t="s">
        <v>531</v>
      </c>
      <c r="F686" s="4" t="s">
        <v>965</v>
      </c>
      <c r="G686" s="4" t="s">
        <v>289</v>
      </c>
      <c r="H686" s="4" t="n">
        <f aca="false">FALSE()</f>
        <v>0</v>
      </c>
      <c r="I686" s="21" t="n">
        <v>3.55103209</v>
      </c>
      <c r="J686" s="21" t="n">
        <v>0.36</v>
      </c>
      <c r="K686" s="21"/>
      <c r="L686" s="21"/>
      <c r="M686" s="22"/>
      <c r="N686" s="21"/>
    </row>
    <row r="687" customFormat="false" ht="16" hidden="true" customHeight="false" outlineLevel="0" collapsed="false">
      <c r="A687" s="4" t="s">
        <v>257</v>
      </c>
      <c r="B687" s="4" t="str">
        <f aca="false">A687&amp;MID(C687,5,1)</f>
        <v>CRUK0086_SU_T1-R1a</v>
      </c>
      <c r="C687" s="4" t="s">
        <v>369</v>
      </c>
      <c r="D687" s="4" t="s">
        <v>623</v>
      </c>
      <c r="E687" s="4" t="s">
        <v>485</v>
      </c>
      <c r="F687" s="4" t="s">
        <v>824</v>
      </c>
      <c r="G687" s="4" t="s">
        <v>289</v>
      </c>
      <c r="H687" s="4" t="n">
        <f aca="false">TRUE()</f>
        <v>1</v>
      </c>
      <c r="I687" s="21" t="n">
        <v>2.813698678</v>
      </c>
      <c r="J687" s="21" t="n">
        <v>0.14</v>
      </c>
      <c r="K687" s="21"/>
      <c r="L687" s="21"/>
      <c r="M687" s="22"/>
      <c r="N687" s="21"/>
    </row>
    <row r="688" customFormat="false" ht="16" hidden="true" customHeight="false" outlineLevel="0" collapsed="false">
      <c r="A688" s="4" t="s">
        <v>257</v>
      </c>
      <c r="B688" s="4" t="str">
        <f aca="false">A688&amp;MID(C688,5,1)</f>
        <v>CRUK0086_SU_T1-R1b</v>
      </c>
      <c r="C688" s="4" t="s">
        <v>541</v>
      </c>
      <c r="D688" s="4" t="s">
        <v>624</v>
      </c>
      <c r="E688" s="4" t="s">
        <v>1013</v>
      </c>
      <c r="F688" s="4" t="s">
        <v>357</v>
      </c>
      <c r="G688" s="4" t="s">
        <v>289</v>
      </c>
      <c r="H688" s="4" t="n">
        <f aca="false">TRUE()</f>
        <v>1</v>
      </c>
      <c r="I688" s="21" t="n">
        <v>2.813698678</v>
      </c>
      <c r="J688" s="21" t="n">
        <v>0.14</v>
      </c>
      <c r="K688" s="21"/>
      <c r="L688" s="21"/>
      <c r="M688" s="22"/>
      <c r="N688" s="21"/>
    </row>
    <row r="689" customFormat="false" ht="16" hidden="true" customHeight="false" outlineLevel="0" collapsed="false">
      <c r="A689" s="4" t="s">
        <v>257</v>
      </c>
      <c r="B689" s="4" t="str">
        <f aca="false">A689&amp;MID(C689,5,1)</f>
        <v>CRUK0086_SU_T1-R1c</v>
      </c>
      <c r="C689" s="4" t="s">
        <v>457</v>
      </c>
      <c r="D689" s="4" t="s">
        <v>601</v>
      </c>
      <c r="E689" s="4" t="s">
        <v>606</v>
      </c>
      <c r="F689" s="4" t="s">
        <v>415</v>
      </c>
      <c r="G689" s="4" t="s">
        <v>289</v>
      </c>
      <c r="H689" s="4" t="n">
        <f aca="false">TRUE()</f>
        <v>1</v>
      </c>
      <c r="I689" s="21" t="n">
        <v>2.813698678</v>
      </c>
      <c r="J689" s="21" t="n">
        <v>0.14</v>
      </c>
      <c r="K689" s="21"/>
      <c r="L689" s="21"/>
      <c r="M689" s="22"/>
      <c r="N689" s="21"/>
    </row>
    <row r="690" customFormat="false" ht="16" hidden="true" customHeight="false" outlineLevel="0" collapsed="false">
      <c r="A690" s="4" t="s">
        <v>1014</v>
      </c>
      <c r="B690" s="4" t="str">
        <f aca="false">A690&amp;MID(C690,5,1)</f>
        <v>CRUK0086_SU_T1-R2a</v>
      </c>
      <c r="C690" s="4" t="s">
        <v>369</v>
      </c>
      <c r="D690" s="4" t="s">
        <v>623</v>
      </c>
      <c r="E690" s="4" t="s">
        <v>467</v>
      </c>
      <c r="F690" s="4" t="s">
        <v>503</v>
      </c>
      <c r="G690" s="4" t="s">
        <v>289</v>
      </c>
      <c r="H690" s="4" t="n">
        <f aca="false">TRUE()</f>
        <v>1</v>
      </c>
      <c r="I690" s="21" t="n">
        <v>3.806041251</v>
      </c>
      <c r="J690" s="21" t="n">
        <v>0.26</v>
      </c>
      <c r="K690" s="21"/>
      <c r="L690" s="21"/>
      <c r="M690" s="22"/>
      <c r="N690" s="21"/>
    </row>
    <row r="691" customFormat="false" ht="16" hidden="true" customHeight="false" outlineLevel="0" collapsed="false">
      <c r="A691" s="4" t="s">
        <v>1014</v>
      </c>
      <c r="B691" s="4" t="str">
        <f aca="false">A691&amp;MID(C691,5,1)</f>
        <v>CRUK0086_SU_T1-R2b</v>
      </c>
      <c r="C691" s="4" t="s">
        <v>541</v>
      </c>
      <c r="D691" s="4" t="s">
        <v>624</v>
      </c>
      <c r="E691" s="4" t="s">
        <v>1015</v>
      </c>
      <c r="F691" s="4" t="s">
        <v>645</v>
      </c>
      <c r="G691" s="4" t="s">
        <v>289</v>
      </c>
      <c r="H691" s="4" t="n">
        <f aca="false">TRUE()</f>
        <v>1</v>
      </c>
      <c r="I691" s="21" t="n">
        <v>3.806041251</v>
      </c>
      <c r="J691" s="21" t="n">
        <v>0.26</v>
      </c>
      <c r="K691" s="21"/>
      <c r="L691" s="21"/>
      <c r="M691" s="22"/>
      <c r="N691" s="21"/>
    </row>
    <row r="692" customFormat="false" ht="16" hidden="true" customHeight="false" outlineLevel="0" collapsed="false">
      <c r="A692" s="4" t="s">
        <v>1014</v>
      </c>
      <c r="B692" s="4" t="str">
        <f aca="false">A692&amp;MID(C692,5,1)</f>
        <v>CRUK0086_SU_T1-R2c</v>
      </c>
      <c r="C692" s="4" t="s">
        <v>457</v>
      </c>
      <c r="D692" s="4" t="s">
        <v>601</v>
      </c>
      <c r="E692" s="4" t="s">
        <v>604</v>
      </c>
      <c r="F692" s="4" t="s">
        <v>508</v>
      </c>
      <c r="G692" s="4" t="s">
        <v>289</v>
      </c>
      <c r="H692" s="4" t="n">
        <f aca="false">TRUE()</f>
        <v>1</v>
      </c>
      <c r="I692" s="21" t="n">
        <v>3.806041251</v>
      </c>
      <c r="J692" s="21" t="n">
        <v>0.26</v>
      </c>
      <c r="K692" s="21"/>
      <c r="L692" s="21"/>
      <c r="M692" s="22"/>
      <c r="N692" s="21"/>
    </row>
    <row r="693" customFormat="false" ht="16" hidden="true" customHeight="false" outlineLevel="0" collapsed="false">
      <c r="A693" s="4" t="s">
        <v>1016</v>
      </c>
      <c r="B693" s="4" t="str">
        <f aca="false">A693&amp;MID(C693,5,1)</f>
        <v>CRUK0086_SU_T1-R4a</v>
      </c>
      <c r="C693" s="4" t="s">
        <v>369</v>
      </c>
      <c r="D693" s="4" t="s">
        <v>623</v>
      </c>
      <c r="E693" s="4" t="s">
        <v>470</v>
      </c>
      <c r="F693" s="4" t="s">
        <v>494</v>
      </c>
      <c r="G693" s="4" t="s">
        <v>289</v>
      </c>
      <c r="H693" s="4" t="n">
        <f aca="false">TRUE()</f>
        <v>1</v>
      </c>
      <c r="I693" s="21" t="n">
        <v>2.679887785</v>
      </c>
      <c r="J693" s="21" t="n">
        <v>0.14</v>
      </c>
      <c r="K693" s="21"/>
      <c r="L693" s="21"/>
      <c r="M693" s="22"/>
      <c r="N693" s="21"/>
    </row>
    <row r="694" customFormat="false" ht="16" hidden="true" customHeight="false" outlineLevel="0" collapsed="false">
      <c r="A694" s="4" t="s">
        <v>1016</v>
      </c>
      <c r="B694" s="4" t="str">
        <f aca="false">A694&amp;MID(C694,5,1)</f>
        <v>CRUK0086_SU_T1-R4b</v>
      </c>
      <c r="C694" s="4" t="s">
        <v>541</v>
      </c>
      <c r="D694" s="4" t="s">
        <v>624</v>
      </c>
      <c r="E694" s="4" t="s">
        <v>929</v>
      </c>
      <c r="F694" s="4" t="s">
        <v>490</v>
      </c>
      <c r="G694" s="4" t="s">
        <v>289</v>
      </c>
      <c r="H694" s="4" t="n">
        <f aca="false">TRUE()</f>
        <v>1</v>
      </c>
      <c r="I694" s="21" t="n">
        <v>2.679887785</v>
      </c>
      <c r="J694" s="21" t="n">
        <v>0.14</v>
      </c>
      <c r="K694" s="21"/>
      <c r="L694" s="21"/>
      <c r="M694" s="22"/>
      <c r="N694" s="21"/>
    </row>
    <row r="695" customFormat="false" ht="16" hidden="true" customHeight="false" outlineLevel="0" collapsed="false">
      <c r="A695" s="4" t="s">
        <v>1016</v>
      </c>
      <c r="B695" s="4" t="str">
        <f aca="false">A695&amp;MID(C695,5,1)</f>
        <v>CRUK0086_SU_T1-R4c</v>
      </c>
      <c r="C695" s="4" t="s">
        <v>457</v>
      </c>
      <c r="D695" s="4" t="s">
        <v>601</v>
      </c>
      <c r="E695" s="4" t="s">
        <v>1017</v>
      </c>
      <c r="F695" s="4" t="s">
        <v>832</v>
      </c>
      <c r="G695" s="4" t="s">
        <v>289</v>
      </c>
      <c r="H695" s="4" t="n">
        <f aca="false">TRUE()</f>
        <v>1</v>
      </c>
      <c r="I695" s="21" t="n">
        <v>2.679887785</v>
      </c>
      <c r="J695" s="21" t="n">
        <v>0.14</v>
      </c>
      <c r="K695" s="21"/>
      <c r="L695" s="21"/>
      <c r="M695" s="22"/>
      <c r="N695" s="21"/>
    </row>
    <row r="696" customFormat="false" ht="16" hidden="true" customHeight="false" outlineLevel="0" collapsed="false">
      <c r="A696" s="4" t="s">
        <v>259</v>
      </c>
      <c r="B696" s="4" t="str">
        <f aca="false">A696&amp;MID(C696,5,1)</f>
        <v>CRUK0087_SU_T1-R1b</v>
      </c>
      <c r="C696" s="4" t="s">
        <v>541</v>
      </c>
      <c r="D696" s="4" t="s">
        <v>550</v>
      </c>
      <c r="E696" s="4" t="s">
        <v>666</v>
      </c>
      <c r="F696" s="4" t="s">
        <v>293</v>
      </c>
      <c r="G696" s="4" t="s">
        <v>384</v>
      </c>
      <c r="H696" s="4" t="n">
        <f aca="false">FALSE()</f>
        <v>0</v>
      </c>
      <c r="I696" s="21" t="n">
        <v>2.943012431</v>
      </c>
      <c r="J696" s="21" t="n">
        <v>0.22</v>
      </c>
      <c r="K696" s="21"/>
      <c r="L696" s="21"/>
      <c r="M696" s="21"/>
      <c r="N696" s="21"/>
    </row>
    <row r="697" customFormat="false" ht="16" hidden="true" customHeight="false" outlineLevel="0" collapsed="false">
      <c r="A697" s="4" t="s">
        <v>259</v>
      </c>
      <c r="B697" s="4" t="str">
        <f aca="false">A697&amp;MID(C697,5,1)</f>
        <v>CRUK0087_SU_T1-R1c</v>
      </c>
      <c r="C697" s="4" t="s">
        <v>457</v>
      </c>
      <c r="D697" s="4" t="s">
        <v>553</v>
      </c>
      <c r="E697" s="4" t="s">
        <v>641</v>
      </c>
      <c r="F697" s="4" t="s">
        <v>547</v>
      </c>
      <c r="G697" s="4" t="s">
        <v>289</v>
      </c>
      <c r="H697" s="4" t="n">
        <f aca="false">FALSE()</f>
        <v>0</v>
      </c>
      <c r="I697" s="21" t="n">
        <v>2.943012431</v>
      </c>
      <c r="J697" s="21" t="n">
        <v>0.22</v>
      </c>
      <c r="K697" s="21"/>
      <c r="L697" s="21"/>
      <c r="M697" s="22"/>
      <c r="N697" s="21"/>
    </row>
    <row r="698" customFormat="false" ht="16" hidden="true" customHeight="false" outlineLevel="0" collapsed="false">
      <c r="A698" s="4" t="s">
        <v>1018</v>
      </c>
      <c r="B698" s="4" t="str">
        <f aca="false">A698&amp;MID(C698,5,1)</f>
        <v>CRUK0087_SU_T1-R2b</v>
      </c>
      <c r="C698" s="4" t="s">
        <v>541</v>
      </c>
      <c r="D698" s="4" t="s">
        <v>550</v>
      </c>
      <c r="E698" s="4" t="s">
        <v>666</v>
      </c>
      <c r="F698" s="4" t="s">
        <v>414</v>
      </c>
      <c r="G698" s="4" t="s">
        <v>289</v>
      </c>
      <c r="H698" s="4" t="n">
        <f aca="false">FALSE()</f>
        <v>0</v>
      </c>
      <c r="I698" s="21" t="n">
        <v>2.945469874</v>
      </c>
      <c r="J698" s="21" t="n">
        <v>0.33</v>
      </c>
      <c r="K698" s="21"/>
      <c r="L698" s="21"/>
      <c r="M698" s="21"/>
      <c r="N698" s="21"/>
    </row>
    <row r="699" customFormat="false" ht="16" hidden="true" customHeight="false" outlineLevel="0" collapsed="false">
      <c r="A699" s="4" t="s">
        <v>1018</v>
      </c>
      <c r="B699" s="4" t="str">
        <f aca="false">A699&amp;MID(C699,5,1)</f>
        <v>CRUK0087_SU_T1-R2c</v>
      </c>
      <c r="C699" s="4" t="s">
        <v>457</v>
      </c>
      <c r="D699" s="4" t="s">
        <v>553</v>
      </c>
      <c r="E699" s="4" t="s">
        <v>823</v>
      </c>
      <c r="F699" s="4" t="s">
        <v>719</v>
      </c>
      <c r="G699" s="4" t="s">
        <v>289</v>
      </c>
      <c r="H699" s="4" t="n">
        <f aca="false">FALSE()</f>
        <v>0</v>
      </c>
      <c r="I699" s="21" t="n">
        <v>2.945469874</v>
      </c>
      <c r="J699" s="21" t="n">
        <v>0.33</v>
      </c>
      <c r="K699" s="21"/>
      <c r="L699" s="21"/>
      <c r="M699" s="22"/>
      <c r="N699" s="21"/>
    </row>
    <row r="700" customFormat="false" ht="16" hidden="true" customHeight="false" outlineLevel="0" collapsed="false">
      <c r="A700" s="4" t="s">
        <v>1019</v>
      </c>
      <c r="B700" s="4" t="str">
        <f aca="false">A700&amp;MID(C700,5,1)</f>
        <v>CRUK0087_SU_T1-R3b</v>
      </c>
      <c r="C700" s="4" t="s">
        <v>541</v>
      </c>
      <c r="D700" s="4" t="s">
        <v>550</v>
      </c>
      <c r="E700" s="4" t="s">
        <v>546</v>
      </c>
      <c r="F700" s="4" t="s">
        <v>429</v>
      </c>
      <c r="G700" s="4" t="s">
        <v>633</v>
      </c>
      <c r="H700" s="4" t="n">
        <f aca="false">FALSE()</f>
        <v>0</v>
      </c>
      <c r="I700" s="21" t="n">
        <v>3.039785467</v>
      </c>
      <c r="J700" s="21" t="n">
        <v>0.16</v>
      </c>
      <c r="K700" s="21"/>
      <c r="L700" s="21"/>
      <c r="M700" s="21"/>
      <c r="N700" s="21"/>
    </row>
    <row r="701" customFormat="false" ht="16" hidden="true" customHeight="false" outlineLevel="0" collapsed="false">
      <c r="A701" s="4" t="s">
        <v>1019</v>
      </c>
      <c r="B701" s="4" t="str">
        <f aca="false">A701&amp;MID(C701,5,1)</f>
        <v>CRUK0087_SU_T1-R3c</v>
      </c>
      <c r="C701" s="4" t="s">
        <v>457</v>
      </c>
      <c r="D701" s="4" t="s">
        <v>553</v>
      </c>
      <c r="E701" s="4" t="s">
        <v>489</v>
      </c>
      <c r="F701" s="4" t="s">
        <v>628</v>
      </c>
      <c r="G701" s="4" t="s">
        <v>289</v>
      </c>
      <c r="H701" s="4" t="n">
        <f aca="false">FALSE()</f>
        <v>0</v>
      </c>
      <c r="I701" s="21" t="n">
        <v>3.039785467</v>
      </c>
      <c r="J701" s="21" t="n">
        <v>0.16</v>
      </c>
      <c r="K701" s="21"/>
      <c r="L701" s="21"/>
      <c r="M701" s="22"/>
      <c r="N701" s="21"/>
    </row>
    <row r="702" customFormat="false" ht="16" hidden="true" customHeight="false" outlineLevel="0" collapsed="false">
      <c r="A702" s="4" t="s">
        <v>260</v>
      </c>
      <c r="B702" s="4" t="str">
        <f aca="false">A702&amp;MID(C702,5,1)</f>
        <v>CRUK0088_SU_T1-R1a</v>
      </c>
      <c r="C702" s="4" t="s">
        <v>607</v>
      </c>
      <c r="D702" s="4" t="s">
        <v>807</v>
      </c>
      <c r="E702" s="4" t="s">
        <v>295</v>
      </c>
      <c r="F702" s="4" t="s">
        <v>395</v>
      </c>
      <c r="G702" s="4" t="s">
        <v>389</v>
      </c>
      <c r="H702" s="4" t="n">
        <f aca="false">FALSE()</f>
        <v>0</v>
      </c>
      <c r="I702" s="21" t="n">
        <v>4.38289038</v>
      </c>
      <c r="J702" s="21" t="n">
        <v>0.15</v>
      </c>
      <c r="K702" s="21"/>
      <c r="L702" s="21"/>
      <c r="M702" s="21"/>
      <c r="N702" s="21"/>
    </row>
    <row r="703" customFormat="false" ht="16" hidden="true" customHeight="false" outlineLevel="0" collapsed="false">
      <c r="A703" s="4" t="s">
        <v>260</v>
      </c>
      <c r="B703" s="4" t="str">
        <f aca="false">A703&amp;MID(C703,5,1)</f>
        <v>CRUK0088_SU_T1-R1b</v>
      </c>
      <c r="C703" s="4" t="s">
        <v>834</v>
      </c>
      <c r="D703" s="4" t="s">
        <v>751</v>
      </c>
      <c r="E703" s="4" t="s">
        <v>365</v>
      </c>
      <c r="F703" s="4" t="s">
        <v>1020</v>
      </c>
      <c r="G703" s="4" t="s">
        <v>472</v>
      </c>
      <c r="H703" s="4" t="n">
        <f aca="false">FALSE()</f>
        <v>0</v>
      </c>
      <c r="I703" s="21" t="n">
        <v>4.38289038</v>
      </c>
      <c r="J703" s="21" t="n">
        <v>0.15</v>
      </c>
      <c r="K703" s="21"/>
      <c r="L703" s="21"/>
      <c r="M703" s="21"/>
      <c r="N703" s="21"/>
    </row>
    <row r="704" customFormat="false" ht="16" hidden="true" customHeight="false" outlineLevel="0" collapsed="false">
      <c r="A704" s="4" t="s">
        <v>260</v>
      </c>
      <c r="B704" s="4" t="str">
        <f aca="false">A704&amp;MID(C704,5,1)</f>
        <v>CRUK0088_SU_T1-R1c</v>
      </c>
      <c r="C704" s="4" t="s">
        <v>409</v>
      </c>
      <c r="D704" s="4" t="s">
        <v>601</v>
      </c>
      <c r="E704" s="4" t="s">
        <v>944</v>
      </c>
      <c r="F704" s="4" t="s">
        <v>438</v>
      </c>
      <c r="G704" s="4" t="s">
        <v>546</v>
      </c>
      <c r="H704" s="4" t="n">
        <f aca="false">FALSE()</f>
        <v>0</v>
      </c>
      <c r="I704" s="21" t="n">
        <v>4.38289038</v>
      </c>
      <c r="J704" s="21" t="n">
        <v>0.15</v>
      </c>
      <c r="K704" s="21"/>
      <c r="L704" s="21"/>
      <c r="M704" s="21"/>
      <c r="N704" s="21"/>
    </row>
    <row r="705" customFormat="false" ht="16" hidden="true" customHeight="false" outlineLevel="0" collapsed="false">
      <c r="A705" s="4" t="s">
        <v>1021</v>
      </c>
      <c r="B705" s="4" t="str">
        <f aca="false">A705&amp;MID(C705,5,1)</f>
        <v>CRUK0088_SU_T1-R2a</v>
      </c>
      <c r="C705" s="4" t="s">
        <v>607</v>
      </c>
      <c r="D705" s="4" t="s">
        <v>807</v>
      </c>
      <c r="E705" s="4" t="s">
        <v>378</v>
      </c>
      <c r="F705" s="4" t="s">
        <v>801</v>
      </c>
      <c r="G705" s="4" t="s">
        <v>543</v>
      </c>
      <c r="H705" s="4" t="n">
        <f aca="false">FALSE()</f>
        <v>0</v>
      </c>
      <c r="I705" s="21" t="n">
        <v>4.277054609</v>
      </c>
      <c r="J705" s="21" t="n">
        <v>0.29</v>
      </c>
      <c r="K705" s="21"/>
      <c r="L705" s="21"/>
      <c r="M705" s="21"/>
      <c r="N705" s="21"/>
    </row>
    <row r="706" customFormat="false" ht="16" hidden="true" customHeight="false" outlineLevel="0" collapsed="false">
      <c r="A706" s="4" t="s">
        <v>1021</v>
      </c>
      <c r="B706" s="4" t="str">
        <f aca="false">A706&amp;MID(C706,5,1)</f>
        <v>CRUK0088_SU_T1-R2b</v>
      </c>
      <c r="C706" s="4" t="s">
        <v>834</v>
      </c>
      <c r="D706" s="4" t="s">
        <v>751</v>
      </c>
      <c r="E706" s="4" t="s">
        <v>1022</v>
      </c>
      <c r="F706" s="4" t="s">
        <v>1023</v>
      </c>
      <c r="G706" s="4" t="s">
        <v>816</v>
      </c>
      <c r="H706" s="4" t="n">
        <f aca="false">FALSE()</f>
        <v>0</v>
      </c>
      <c r="I706" s="21" t="n">
        <v>4.277054609</v>
      </c>
      <c r="J706" s="21" t="n">
        <v>0.29</v>
      </c>
      <c r="K706" s="21"/>
      <c r="L706" s="21"/>
      <c r="M706" s="21"/>
      <c r="N706" s="21"/>
    </row>
    <row r="707" customFormat="false" ht="16" hidden="true" customHeight="false" outlineLevel="0" collapsed="false">
      <c r="A707" s="4" t="s">
        <v>1021</v>
      </c>
      <c r="B707" s="4" t="str">
        <f aca="false">A707&amp;MID(C707,5,1)</f>
        <v>CRUK0088_SU_T1-R2c</v>
      </c>
      <c r="C707" s="4" t="s">
        <v>409</v>
      </c>
      <c r="D707" s="4" t="s">
        <v>601</v>
      </c>
      <c r="E707" s="4" t="s">
        <v>593</v>
      </c>
      <c r="F707" s="4" t="s">
        <v>1024</v>
      </c>
      <c r="G707" s="4" t="s">
        <v>710</v>
      </c>
      <c r="H707" s="4" t="n">
        <f aca="false">FALSE()</f>
        <v>0</v>
      </c>
      <c r="I707" s="21" t="n">
        <v>4.277054609</v>
      </c>
      <c r="J707" s="21" t="n">
        <v>0.29</v>
      </c>
      <c r="K707" s="21"/>
      <c r="L707" s="21"/>
      <c r="M707" s="21"/>
      <c r="N707" s="21"/>
    </row>
    <row r="708" customFormat="false" ht="16" hidden="true" customHeight="false" outlineLevel="0" collapsed="false">
      <c r="A708" s="4" t="s">
        <v>1025</v>
      </c>
      <c r="B708" s="4" t="str">
        <f aca="false">A708&amp;MID(C708,5,1)</f>
        <v>CRUK0089_SU_T1-R2a</v>
      </c>
      <c r="C708" s="4" t="s">
        <v>436</v>
      </c>
      <c r="D708" s="4" t="s">
        <v>1026</v>
      </c>
      <c r="E708" s="4" t="s">
        <v>1027</v>
      </c>
      <c r="F708" s="4" t="s">
        <v>851</v>
      </c>
      <c r="G708" s="4" t="s">
        <v>712</v>
      </c>
      <c r="H708" s="4" t="n">
        <f aca="false">FALSE()</f>
        <v>0</v>
      </c>
      <c r="I708" s="21" t="n">
        <v>2.016738952</v>
      </c>
      <c r="J708" s="21" t="n">
        <v>0.18</v>
      </c>
      <c r="K708" s="21"/>
      <c r="L708" s="21"/>
      <c r="M708" s="21"/>
      <c r="N708" s="21"/>
    </row>
    <row r="709" customFormat="false" ht="16" hidden="true" customHeight="false" outlineLevel="0" collapsed="false">
      <c r="A709" s="4" t="s">
        <v>1025</v>
      </c>
      <c r="B709" s="4" t="str">
        <f aca="false">A709&amp;MID(C709,5,1)</f>
        <v>CRUK0089_SU_T1-R2b</v>
      </c>
      <c r="C709" s="4" t="s">
        <v>454</v>
      </c>
      <c r="D709" s="4" t="s">
        <v>425</v>
      </c>
      <c r="E709" s="4" t="s">
        <v>1028</v>
      </c>
      <c r="F709" s="4" t="s">
        <v>1029</v>
      </c>
      <c r="G709" s="4" t="s">
        <v>402</v>
      </c>
      <c r="H709" s="4" t="n">
        <f aca="false">FALSE()</f>
        <v>0</v>
      </c>
      <c r="I709" s="21" t="n">
        <v>2.016738952</v>
      </c>
      <c r="J709" s="21" t="n">
        <v>0.18</v>
      </c>
      <c r="K709" s="21"/>
      <c r="L709" s="21"/>
      <c r="M709" s="21"/>
      <c r="N709" s="21"/>
    </row>
    <row r="710" customFormat="false" ht="16" hidden="true" customHeight="false" outlineLevel="0" collapsed="false">
      <c r="A710" s="4" t="s">
        <v>1025</v>
      </c>
      <c r="B710" s="4" t="str">
        <f aca="false">A710&amp;MID(C710,5,1)</f>
        <v>CRUK0089_SU_T1-R2c</v>
      </c>
      <c r="C710" s="4" t="s">
        <v>1030</v>
      </c>
      <c r="D710" s="4" t="s">
        <v>809</v>
      </c>
      <c r="E710" s="4" t="s">
        <v>1031</v>
      </c>
      <c r="F710" s="4" t="s">
        <v>1031</v>
      </c>
      <c r="G710" s="4" t="s">
        <v>612</v>
      </c>
      <c r="H710" s="4" t="n">
        <f aca="false">FALSE()</f>
        <v>0</v>
      </c>
      <c r="I710" s="21" t="n">
        <v>2.016738952</v>
      </c>
      <c r="J710" s="21" t="n">
        <v>0.18</v>
      </c>
      <c r="K710" s="21"/>
      <c r="L710" s="21"/>
      <c r="M710" s="21"/>
      <c r="N710" s="21"/>
    </row>
    <row r="711" customFormat="false" ht="16" hidden="true" customHeight="false" outlineLevel="0" collapsed="false">
      <c r="A711" s="4" t="s">
        <v>262</v>
      </c>
      <c r="B711" s="4" t="str">
        <f aca="false">A711&amp;MID(C711,5,1)</f>
        <v>CRUK0090_SU_T1-R1a</v>
      </c>
      <c r="C711" s="4" t="s">
        <v>285</v>
      </c>
      <c r="D711" s="4" t="s">
        <v>297</v>
      </c>
      <c r="E711" s="4" t="s">
        <v>480</v>
      </c>
      <c r="F711" s="4" t="s">
        <v>312</v>
      </c>
      <c r="G711" s="4" t="s">
        <v>289</v>
      </c>
      <c r="H711" s="4" t="n">
        <f aca="false">TRUE()</f>
        <v>1</v>
      </c>
      <c r="I711" s="21" t="n">
        <v>3.310890735</v>
      </c>
      <c r="J711" s="21" t="n">
        <v>0.58</v>
      </c>
      <c r="K711" s="21"/>
      <c r="L711" s="21"/>
      <c r="M711" s="22"/>
      <c r="N711" s="21"/>
    </row>
    <row r="712" customFormat="false" ht="16" hidden="true" customHeight="false" outlineLevel="0" collapsed="false">
      <c r="A712" s="4" t="s">
        <v>262</v>
      </c>
      <c r="B712" s="4" t="str">
        <f aca="false">A712&amp;MID(C712,5,1)</f>
        <v>CRUK0090_SU_T1-R1b</v>
      </c>
      <c r="C712" s="4" t="s">
        <v>625</v>
      </c>
      <c r="D712" s="4" t="s">
        <v>425</v>
      </c>
      <c r="E712" s="4" t="s">
        <v>336</v>
      </c>
      <c r="F712" s="4" t="s">
        <v>732</v>
      </c>
      <c r="G712" s="4" t="s">
        <v>289</v>
      </c>
      <c r="H712" s="4" t="n">
        <f aca="false">TRUE()</f>
        <v>1</v>
      </c>
      <c r="I712" s="21" t="n">
        <v>3.310890735</v>
      </c>
      <c r="J712" s="21" t="n">
        <v>0.58</v>
      </c>
      <c r="K712" s="21"/>
      <c r="L712" s="21"/>
      <c r="M712" s="22"/>
      <c r="N712" s="21"/>
    </row>
    <row r="713" customFormat="false" ht="16" hidden="true" customHeight="false" outlineLevel="0" collapsed="false">
      <c r="A713" s="4" t="s">
        <v>1032</v>
      </c>
      <c r="B713" s="4" t="str">
        <f aca="false">A713&amp;MID(C713,5,1)</f>
        <v>CRUK0090_SU_T1-R2a</v>
      </c>
      <c r="C713" s="4" t="s">
        <v>285</v>
      </c>
      <c r="D713" s="4" t="s">
        <v>297</v>
      </c>
      <c r="E713" s="4" t="s">
        <v>485</v>
      </c>
      <c r="F713" s="4" t="s">
        <v>861</v>
      </c>
      <c r="G713" s="4" t="s">
        <v>289</v>
      </c>
      <c r="H713" s="4" t="n">
        <f aca="false">TRUE()</f>
        <v>1</v>
      </c>
      <c r="I713" s="21" t="n">
        <v>3.312070044</v>
      </c>
      <c r="J713" s="21" t="n">
        <v>0.54</v>
      </c>
      <c r="K713" s="21"/>
      <c r="L713" s="21"/>
      <c r="M713" s="22"/>
      <c r="N713" s="21"/>
    </row>
    <row r="714" customFormat="false" ht="16" hidden="true" customHeight="false" outlineLevel="0" collapsed="false">
      <c r="A714" s="4" t="s">
        <v>1032</v>
      </c>
      <c r="B714" s="4" t="str">
        <f aca="false">A714&amp;MID(C714,5,1)</f>
        <v>CRUK0090_SU_T1-R2b</v>
      </c>
      <c r="C714" s="4" t="s">
        <v>625</v>
      </c>
      <c r="D714" s="4" t="s">
        <v>425</v>
      </c>
      <c r="E714" s="4" t="s">
        <v>675</v>
      </c>
      <c r="F714" s="4" t="s">
        <v>606</v>
      </c>
      <c r="G714" s="4" t="s">
        <v>289</v>
      </c>
      <c r="H714" s="4" t="n">
        <f aca="false">TRUE()</f>
        <v>1</v>
      </c>
      <c r="I714" s="21" t="n">
        <v>3.312070044</v>
      </c>
      <c r="J714" s="21" t="n">
        <v>0.54</v>
      </c>
      <c r="K714" s="21"/>
      <c r="L714" s="21"/>
      <c r="M714" s="22"/>
      <c r="N714" s="21"/>
    </row>
    <row r="715" customFormat="false" ht="16" hidden="true" customHeight="false" outlineLevel="0" collapsed="false">
      <c r="A715" s="4" t="s">
        <v>1033</v>
      </c>
      <c r="B715" s="4" t="str">
        <f aca="false">A715&amp;MID(C715,5,1)</f>
        <v>CRUK0091_SU_T1-R2a</v>
      </c>
      <c r="C715" s="4" t="s">
        <v>436</v>
      </c>
      <c r="D715" s="4" t="s">
        <v>818</v>
      </c>
      <c r="E715" s="4" t="s">
        <v>732</v>
      </c>
      <c r="F715" s="4" t="s">
        <v>293</v>
      </c>
      <c r="G715" s="4" t="s">
        <v>552</v>
      </c>
      <c r="H715" s="4" t="n">
        <f aca="false">FALSE()</f>
        <v>0</v>
      </c>
      <c r="I715" s="21" t="n">
        <v>1.765146466</v>
      </c>
      <c r="J715" s="21" t="n">
        <v>0.16</v>
      </c>
      <c r="K715" s="21"/>
      <c r="L715" s="21"/>
      <c r="M715" s="21"/>
      <c r="N715" s="21"/>
    </row>
    <row r="716" customFormat="false" ht="16" hidden="true" customHeight="false" outlineLevel="0" collapsed="false">
      <c r="A716" s="4" t="s">
        <v>264</v>
      </c>
      <c r="B716" s="4" t="str">
        <f aca="false">A716&amp;MID(C716,5,1)</f>
        <v>CRUK0092_SU_T1-R1a</v>
      </c>
      <c r="C716" s="4" t="s">
        <v>436</v>
      </c>
      <c r="D716" s="4" t="s">
        <v>286</v>
      </c>
      <c r="E716" s="4" t="s">
        <v>323</v>
      </c>
      <c r="F716" s="4" t="s">
        <v>637</v>
      </c>
      <c r="G716" s="4" t="s">
        <v>396</v>
      </c>
      <c r="H716" s="4" t="n">
        <f aca="false">FALSE()</f>
        <v>0</v>
      </c>
      <c r="I716" s="21" t="n">
        <v>3.309672693</v>
      </c>
      <c r="J716" s="21" t="n">
        <v>0.19</v>
      </c>
      <c r="K716" s="21"/>
      <c r="L716" s="21"/>
      <c r="M716" s="21"/>
      <c r="N716" s="21"/>
    </row>
    <row r="717" customFormat="false" ht="16" hidden="true" customHeight="false" outlineLevel="0" collapsed="false">
      <c r="A717" s="4" t="s">
        <v>264</v>
      </c>
      <c r="B717" s="4" t="str">
        <f aca="false">A717&amp;MID(C717,5,1)</f>
        <v>CRUK0092_SU_T1-R1b</v>
      </c>
      <c r="C717" s="4" t="s">
        <v>324</v>
      </c>
      <c r="D717" s="4" t="s">
        <v>405</v>
      </c>
      <c r="E717" s="4" t="s">
        <v>394</v>
      </c>
      <c r="F717" s="4" t="s">
        <v>414</v>
      </c>
      <c r="G717" s="4" t="s">
        <v>289</v>
      </c>
      <c r="H717" s="4" t="n">
        <f aca="false">FALSE()</f>
        <v>0</v>
      </c>
      <c r="I717" s="21" t="n">
        <v>3.309672693</v>
      </c>
      <c r="J717" s="21" t="n">
        <v>0.19</v>
      </c>
      <c r="K717" s="21"/>
      <c r="L717" s="21"/>
      <c r="M717" s="22"/>
      <c r="N717" s="21"/>
    </row>
    <row r="718" customFormat="false" ht="16" hidden="true" customHeight="false" outlineLevel="0" collapsed="false">
      <c r="A718" s="4" t="s">
        <v>264</v>
      </c>
      <c r="B718" s="4" t="str">
        <f aca="false">A718&amp;MID(C718,5,1)</f>
        <v>CRUK0092_SU_T1-R1c</v>
      </c>
      <c r="C718" s="4" t="s">
        <v>329</v>
      </c>
      <c r="D718" s="4" t="s">
        <v>483</v>
      </c>
      <c r="E718" s="4" t="s">
        <v>748</v>
      </c>
      <c r="F718" s="4" t="s">
        <v>313</v>
      </c>
      <c r="G718" s="4" t="s">
        <v>420</v>
      </c>
      <c r="H718" s="4" t="n">
        <f aca="false">FALSE()</f>
        <v>0</v>
      </c>
      <c r="I718" s="21" t="n">
        <v>3.309672693</v>
      </c>
      <c r="J718" s="21" t="n">
        <v>0.19</v>
      </c>
      <c r="K718" s="21"/>
      <c r="L718" s="21"/>
      <c r="M718" s="21"/>
      <c r="N718" s="21"/>
    </row>
    <row r="719" customFormat="false" ht="16" hidden="true" customHeight="false" outlineLevel="0" collapsed="false">
      <c r="A719" s="4" t="s">
        <v>265</v>
      </c>
      <c r="B719" s="4" t="str">
        <f aca="false">A719&amp;MID(C719,5,1)</f>
        <v>CRUK0093_SU_T1-R1a</v>
      </c>
      <c r="C719" s="4" t="s">
        <v>285</v>
      </c>
      <c r="D719" s="4" t="s">
        <v>1034</v>
      </c>
      <c r="E719" s="4" t="s">
        <v>333</v>
      </c>
      <c r="F719" s="4" t="s">
        <v>896</v>
      </c>
      <c r="G719" s="4" t="s">
        <v>289</v>
      </c>
      <c r="H719" s="4" t="n">
        <f aca="false">TRUE()</f>
        <v>1</v>
      </c>
      <c r="I719" s="21" t="n">
        <v>2.789598443</v>
      </c>
      <c r="J719" s="21" t="n">
        <v>0.15</v>
      </c>
      <c r="K719" s="21"/>
      <c r="L719" s="21"/>
      <c r="M719" s="22"/>
      <c r="N719" s="21"/>
    </row>
    <row r="720" customFormat="false" ht="16" hidden="true" customHeight="false" outlineLevel="0" collapsed="false">
      <c r="A720" s="4" t="s">
        <v>265</v>
      </c>
      <c r="B720" s="4" t="str">
        <f aca="false">A720&amp;MID(C720,5,1)</f>
        <v>CRUK0093_SU_T1-R1b</v>
      </c>
      <c r="C720" s="4" t="s">
        <v>324</v>
      </c>
      <c r="D720" s="4" t="s">
        <v>301</v>
      </c>
      <c r="E720" s="4" t="s">
        <v>321</v>
      </c>
      <c r="F720" s="4" t="s">
        <v>587</v>
      </c>
      <c r="G720" s="4" t="s">
        <v>289</v>
      </c>
      <c r="H720" s="4" t="n">
        <f aca="false">TRUE()</f>
        <v>1</v>
      </c>
      <c r="I720" s="21" t="n">
        <v>2.789598443</v>
      </c>
      <c r="J720" s="21" t="n">
        <v>0.15</v>
      </c>
      <c r="K720" s="21"/>
      <c r="L720" s="21"/>
      <c r="M720" s="22"/>
      <c r="N720" s="21"/>
    </row>
    <row r="721" customFormat="false" ht="16" hidden="true" customHeight="false" outlineLevel="0" collapsed="false">
      <c r="A721" s="4" t="s">
        <v>265</v>
      </c>
      <c r="B721" s="4" t="str">
        <f aca="false">A721&amp;MID(C721,5,1)</f>
        <v>CRUK0093_SU_T1-R1c</v>
      </c>
      <c r="C721" s="4" t="s">
        <v>307</v>
      </c>
      <c r="D721" s="4" t="s">
        <v>857</v>
      </c>
      <c r="E721" s="4" t="s">
        <v>503</v>
      </c>
      <c r="F721" s="4" t="s">
        <v>1035</v>
      </c>
      <c r="G721" s="4" t="s">
        <v>374</v>
      </c>
      <c r="H721" s="4" t="n">
        <f aca="false">FALSE()</f>
        <v>0</v>
      </c>
      <c r="I721" s="21" t="n">
        <v>2.789598443</v>
      </c>
      <c r="J721" s="21" t="n">
        <v>0.15</v>
      </c>
      <c r="K721" s="21"/>
      <c r="L721" s="21"/>
      <c r="M721" s="21"/>
      <c r="N721" s="21"/>
    </row>
    <row r="722" customFormat="false" ht="16" hidden="true" customHeight="false" outlineLevel="0" collapsed="false">
      <c r="A722" s="4" t="s">
        <v>266</v>
      </c>
      <c r="B722" s="4" t="str">
        <f aca="false">A722&amp;MID(C722,5,1)</f>
        <v>CRUK0094_SU_T1-R1a</v>
      </c>
      <c r="C722" s="4" t="s">
        <v>285</v>
      </c>
      <c r="D722" s="4" t="s">
        <v>286</v>
      </c>
      <c r="E722" s="4" t="s">
        <v>574</v>
      </c>
      <c r="F722" s="4" t="s">
        <v>726</v>
      </c>
      <c r="G722" s="4" t="s">
        <v>347</v>
      </c>
      <c r="H722" s="4" t="n">
        <f aca="false">FALSE()</f>
        <v>0</v>
      </c>
      <c r="I722" s="21" t="n">
        <v>2.021753532</v>
      </c>
      <c r="J722" s="21" t="n">
        <v>0.67</v>
      </c>
      <c r="K722" s="21"/>
      <c r="L722" s="21"/>
      <c r="M722" s="21"/>
      <c r="N722" s="21"/>
    </row>
    <row r="723" customFormat="false" ht="16" hidden="true" customHeight="false" outlineLevel="0" collapsed="false">
      <c r="A723" s="4" t="s">
        <v>266</v>
      </c>
      <c r="B723" s="4" t="str">
        <f aca="false">A723&amp;MID(C723,5,1)</f>
        <v>CRUK0094_SU_T1-R1b</v>
      </c>
      <c r="C723" s="4" t="s">
        <v>301</v>
      </c>
      <c r="D723" s="4" t="s">
        <v>405</v>
      </c>
      <c r="E723" s="4" t="s">
        <v>532</v>
      </c>
      <c r="F723" s="4" t="s">
        <v>423</v>
      </c>
      <c r="G723" s="4" t="s">
        <v>396</v>
      </c>
      <c r="H723" s="4" t="n">
        <f aca="false">FALSE()</f>
        <v>0</v>
      </c>
      <c r="I723" s="21" t="n">
        <v>2.021753532</v>
      </c>
      <c r="J723" s="21" t="n">
        <v>0.67</v>
      </c>
      <c r="K723" s="21"/>
      <c r="L723" s="21"/>
      <c r="M723" s="21"/>
      <c r="N723" s="21"/>
    </row>
    <row r="724" customFormat="false" ht="16" hidden="true" customHeight="false" outlineLevel="0" collapsed="false">
      <c r="A724" s="4" t="s">
        <v>266</v>
      </c>
      <c r="B724" s="4" t="str">
        <f aca="false">A724&amp;MID(C724,5,1)</f>
        <v>CRUK0094_SU_T1-R1c</v>
      </c>
      <c r="C724" s="4" t="s">
        <v>307</v>
      </c>
      <c r="D724" s="4" t="s">
        <v>483</v>
      </c>
      <c r="E724" s="4" t="s">
        <v>314</v>
      </c>
      <c r="F724" s="4" t="s">
        <v>312</v>
      </c>
      <c r="G724" s="4" t="s">
        <v>896</v>
      </c>
      <c r="H724" s="4" t="n">
        <f aca="false">FALSE()</f>
        <v>0</v>
      </c>
      <c r="I724" s="21" t="n">
        <v>2.021753532</v>
      </c>
      <c r="J724" s="21" t="n">
        <v>0.67</v>
      </c>
      <c r="K724" s="21"/>
      <c r="L724" s="21"/>
      <c r="M724" s="21"/>
      <c r="N724" s="21"/>
    </row>
    <row r="725" customFormat="false" ht="16" hidden="true" customHeight="false" outlineLevel="0" collapsed="false">
      <c r="A725" s="4" t="s">
        <v>1036</v>
      </c>
      <c r="B725" s="4" t="str">
        <f aca="false">A725&amp;MID(C725,5,1)</f>
        <v>CRUK0094_SU_T1-R2a</v>
      </c>
      <c r="C725" s="4" t="s">
        <v>285</v>
      </c>
      <c r="D725" s="4" t="s">
        <v>286</v>
      </c>
      <c r="E725" s="4" t="s">
        <v>636</v>
      </c>
      <c r="F725" s="4" t="s">
        <v>494</v>
      </c>
      <c r="G725" s="4" t="s">
        <v>836</v>
      </c>
      <c r="H725" s="4" t="n">
        <f aca="false">FALSE()</f>
        <v>0</v>
      </c>
      <c r="I725" s="21" t="n">
        <v>2.016113727</v>
      </c>
      <c r="J725" s="21" t="n">
        <v>0.64</v>
      </c>
      <c r="K725" s="21"/>
      <c r="L725" s="21"/>
      <c r="M725" s="21"/>
      <c r="N725" s="21"/>
    </row>
    <row r="726" customFormat="false" ht="16" hidden="true" customHeight="false" outlineLevel="0" collapsed="false">
      <c r="A726" s="4" t="s">
        <v>1036</v>
      </c>
      <c r="B726" s="4" t="str">
        <f aca="false">A726&amp;MID(C726,5,1)</f>
        <v>CRUK0094_SU_T1-R2b</v>
      </c>
      <c r="C726" s="4" t="s">
        <v>301</v>
      </c>
      <c r="D726" s="4" t="s">
        <v>405</v>
      </c>
      <c r="E726" s="4" t="s">
        <v>412</v>
      </c>
      <c r="F726" s="4" t="s">
        <v>326</v>
      </c>
      <c r="G726" s="4" t="s">
        <v>381</v>
      </c>
      <c r="H726" s="4" t="n">
        <f aca="false">FALSE()</f>
        <v>0</v>
      </c>
      <c r="I726" s="21" t="n">
        <v>2.016113727</v>
      </c>
      <c r="J726" s="21" t="n">
        <v>0.64</v>
      </c>
      <c r="K726" s="21"/>
      <c r="L726" s="21"/>
      <c r="M726" s="21"/>
      <c r="N726" s="21"/>
    </row>
    <row r="727" customFormat="false" ht="16" hidden="true" customHeight="false" outlineLevel="0" collapsed="false">
      <c r="A727" s="4" t="s">
        <v>1036</v>
      </c>
      <c r="B727" s="4" t="str">
        <f aca="false">A727&amp;MID(C727,5,1)</f>
        <v>CRUK0094_SU_T1-R2c</v>
      </c>
      <c r="C727" s="4" t="s">
        <v>307</v>
      </c>
      <c r="D727" s="4" t="s">
        <v>483</v>
      </c>
      <c r="E727" s="4" t="s">
        <v>332</v>
      </c>
      <c r="F727" s="4" t="s">
        <v>412</v>
      </c>
      <c r="G727" s="4" t="s">
        <v>472</v>
      </c>
      <c r="H727" s="4" t="n">
        <f aca="false">FALSE()</f>
        <v>0</v>
      </c>
      <c r="I727" s="21" t="n">
        <v>2.016113727</v>
      </c>
      <c r="J727" s="21" t="n">
        <v>0.64</v>
      </c>
      <c r="K727" s="21"/>
      <c r="L727" s="21"/>
      <c r="M727" s="21"/>
      <c r="N727" s="21"/>
    </row>
    <row r="728" customFormat="false" ht="16" hidden="true" customHeight="false" outlineLevel="0" collapsed="false">
      <c r="A728" s="4" t="s">
        <v>1037</v>
      </c>
      <c r="B728" s="4" t="str">
        <f aca="false">A728&amp;MID(C728,5,1)</f>
        <v>CRUK0094_SU_T1-R3a</v>
      </c>
      <c r="C728" s="4" t="s">
        <v>285</v>
      </c>
      <c r="D728" s="4" t="s">
        <v>286</v>
      </c>
      <c r="E728" s="4" t="s">
        <v>426</v>
      </c>
      <c r="F728" s="4" t="s">
        <v>303</v>
      </c>
      <c r="G728" s="4" t="s">
        <v>408</v>
      </c>
      <c r="H728" s="4" t="n">
        <f aca="false">FALSE()</f>
        <v>0</v>
      </c>
      <c r="I728" s="21" t="n">
        <v>2.133940881</v>
      </c>
      <c r="J728" s="21" t="n">
        <v>0.6</v>
      </c>
      <c r="K728" s="21"/>
      <c r="L728" s="21"/>
      <c r="M728" s="21"/>
      <c r="N728" s="21"/>
    </row>
    <row r="729" customFormat="false" ht="16" hidden="true" customHeight="false" outlineLevel="0" collapsed="false">
      <c r="A729" s="4" t="s">
        <v>1037</v>
      </c>
      <c r="B729" s="4" t="str">
        <f aca="false">A729&amp;MID(C729,5,1)</f>
        <v>CRUK0094_SU_T1-R3b</v>
      </c>
      <c r="C729" s="4" t="s">
        <v>301</v>
      </c>
      <c r="D729" s="4" t="s">
        <v>405</v>
      </c>
      <c r="E729" s="4" t="s">
        <v>326</v>
      </c>
      <c r="F729" s="4" t="s">
        <v>542</v>
      </c>
      <c r="G729" s="4" t="s">
        <v>289</v>
      </c>
      <c r="H729" s="4" t="n">
        <f aca="false">FALSE()</f>
        <v>0</v>
      </c>
      <c r="I729" s="21" t="n">
        <v>2.133940881</v>
      </c>
      <c r="J729" s="21" t="n">
        <v>0.6</v>
      </c>
      <c r="K729" s="21"/>
      <c r="L729" s="21"/>
      <c r="M729" s="21"/>
      <c r="N729" s="21"/>
    </row>
    <row r="730" customFormat="false" ht="16" hidden="true" customHeight="false" outlineLevel="0" collapsed="false">
      <c r="A730" s="4" t="s">
        <v>1037</v>
      </c>
      <c r="B730" s="4" t="str">
        <f aca="false">A730&amp;MID(C730,5,1)</f>
        <v>CRUK0094_SU_T1-R3c</v>
      </c>
      <c r="C730" s="4" t="s">
        <v>307</v>
      </c>
      <c r="D730" s="4" t="s">
        <v>483</v>
      </c>
      <c r="E730" s="4" t="s">
        <v>694</v>
      </c>
      <c r="F730" s="4" t="s">
        <v>326</v>
      </c>
      <c r="G730" s="4" t="s">
        <v>702</v>
      </c>
      <c r="H730" s="4" t="n">
        <f aca="false">FALSE()</f>
        <v>0</v>
      </c>
      <c r="I730" s="21" t="n">
        <v>2.133940881</v>
      </c>
      <c r="J730" s="21" t="n">
        <v>0.6</v>
      </c>
      <c r="K730" s="21"/>
      <c r="L730" s="21"/>
      <c r="M730" s="21"/>
      <c r="N730" s="21"/>
    </row>
    <row r="731" customFormat="false" ht="16" hidden="true" customHeight="false" outlineLevel="0" collapsed="false">
      <c r="A731" s="4" t="s">
        <v>1038</v>
      </c>
      <c r="B731" s="4" t="str">
        <f aca="false">A731&amp;MID(C731,5,1)</f>
        <v>CRUK0094_SU_T1-R4a</v>
      </c>
      <c r="C731" s="4" t="s">
        <v>285</v>
      </c>
      <c r="D731" s="4" t="s">
        <v>286</v>
      </c>
      <c r="E731" s="4" t="s">
        <v>500</v>
      </c>
      <c r="F731" s="4" t="s">
        <v>412</v>
      </c>
      <c r="G731" s="4" t="s">
        <v>299</v>
      </c>
      <c r="H731" s="4" t="n">
        <f aca="false">FALSE()</f>
        <v>0</v>
      </c>
      <c r="I731" s="21" t="n">
        <v>2.129142571</v>
      </c>
      <c r="J731" s="21" t="n">
        <v>0.54</v>
      </c>
      <c r="K731" s="21"/>
      <c r="L731" s="21"/>
      <c r="M731" s="21"/>
      <c r="N731" s="21"/>
    </row>
    <row r="732" customFormat="false" ht="16" hidden="true" customHeight="false" outlineLevel="0" collapsed="false">
      <c r="A732" s="4" t="s">
        <v>1038</v>
      </c>
      <c r="B732" s="4" t="str">
        <f aca="false">A732&amp;MID(C732,5,1)</f>
        <v>CRUK0094_SU_T1-R4b</v>
      </c>
      <c r="C732" s="4" t="s">
        <v>301</v>
      </c>
      <c r="D732" s="4" t="s">
        <v>405</v>
      </c>
      <c r="E732" s="4" t="s">
        <v>569</v>
      </c>
      <c r="F732" s="4" t="s">
        <v>636</v>
      </c>
      <c r="G732" s="4" t="s">
        <v>341</v>
      </c>
      <c r="H732" s="4" t="n">
        <f aca="false">FALSE()</f>
        <v>0</v>
      </c>
      <c r="I732" s="21" t="n">
        <v>2.129142571</v>
      </c>
      <c r="J732" s="21" t="n">
        <v>0.54</v>
      </c>
      <c r="K732" s="21"/>
      <c r="L732" s="21"/>
      <c r="M732" s="21"/>
      <c r="N732" s="21"/>
    </row>
    <row r="733" customFormat="false" ht="16" hidden="true" customHeight="false" outlineLevel="0" collapsed="false">
      <c r="A733" s="4" t="s">
        <v>1038</v>
      </c>
      <c r="B733" s="4" t="str">
        <f aca="false">A733&amp;MID(C733,5,1)</f>
        <v>CRUK0094_SU_T1-R4c</v>
      </c>
      <c r="C733" s="4" t="s">
        <v>307</v>
      </c>
      <c r="D733" s="4" t="s">
        <v>483</v>
      </c>
      <c r="E733" s="4" t="s">
        <v>531</v>
      </c>
      <c r="F733" s="4" t="s">
        <v>504</v>
      </c>
      <c r="G733" s="4" t="s">
        <v>712</v>
      </c>
      <c r="H733" s="4" t="n">
        <f aca="false">FALSE()</f>
        <v>0</v>
      </c>
      <c r="I733" s="21" t="n">
        <v>2.129142571</v>
      </c>
      <c r="J733" s="21" t="n">
        <v>0.54</v>
      </c>
      <c r="K733" s="21"/>
      <c r="L733" s="21"/>
      <c r="M733" s="21"/>
      <c r="N733" s="21"/>
    </row>
    <row r="734" customFormat="false" ht="16" hidden="false" customHeight="false" outlineLevel="0" collapsed="false">
      <c r="A734" s="4" t="s">
        <v>267</v>
      </c>
      <c r="B734" s="4" t="str">
        <f aca="false">A734&amp;MID(C734,5,1)</f>
        <v>CRUK0095_SU_T1-R1a</v>
      </c>
      <c r="C734" s="4" t="s">
        <v>285</v>
      </c>
      <c r="D734" s="4" t="s">
        <v>607</v>
      </c>
      <c r="E734" s="4" t="s">
        <v>334</v>
      </c>
      <c r="F734" s="4" t="s">
        <v>299</v>
      </c>
      <c r="G734" s="4" t="s">
        <v>629</v>
      </c>
      <c r="H734" s="4" t="n">
        <f aca="false">FALSE()</f>
        <v>0</v>
      </c>
      <c r="I734" s="21" t="n">
        <v>1.971499488</v>
      </c>
      <c r="J734" s="21" t="n">
        <v>0.17</v>
      </c>
      <c r="K734" s="21"/>
      <c r="L734" s="21"/>
      <c r="M734" s="21"/>
      <c r="N734" s="21"/>
    </row>
    <row r="735" customFormat="false" ht="16" hidden="false" customHeight="false" outlineLevel="0" collapsed="false">
      <c r="A735" s="4" t="s">
        <v>267</v>
      </c>
      <c r="B735" s="4" t="str">
        <f aca="false">A735&amp;MID(C735,5,1)</f>
        <v>CRUK0095_SU_T1-R1b</v>
      </c>
      <c r="C735" s="4" t="s">
        <v>541</v>
      </c>
      <c r="D735" s="4" t="s">
        <v>815</v>
      </c>
      <c r="E735" s="4" t="s">
        <v>513</v>
      </c>
      <c r="F735" s="4" t="s">
        <v>628</v>
      </c>
      <c r="G735" s="4" t="s">
        <v>326</v>
      </c>
      <c r="H735" s="4" t="n">
        <f aca="false">FALSE()</f>
        <v>0</v>
      </c>
      <c r="I735" s="21" t="n">
        <v>1.971499488</v>
      </c>
      <c r="J735" s="21" t="n">
        <v>0.17</v>
      </c>
      <c r="K735" s="21"/>
      <c r="L735" s="21"/>
      <c r="M735" s="21"/>
      <c r="N735" s="21"/>
    </row>
    <row r="736" customFormat="false" ht="16" hidden="false" customHeight="false" outlineLevel="0" collapsed="false">
      <c r="A736" s="4" t="s">
        <v>267</v>
      </c>
      <c r="B736" s="4" t="str">
        <f aca="false">A736&amp;MID(C736,5,1)</f>
        <v>CRUK0095_SU_T1-R1c</v>
      </c>
      <c r="C736" s="4" t="s">
        <v>482</v>
      </c>
      <c r="D736" s="4" t="s">
        <v>857</v>
      </c>
      <c r="E736" s="4" t="s">
        <v>543</v>
      </c>
      <c r="F736" s="4" t="s">
        <v>345</v>
      </c>
      <c r="G736" s="4" t="s">
        <v>341</v>
      </c>
      <c r="H736" s="4" t="n">
        <f aca="false">FALSE()</f>
        <v>0</v>
      </c>
      <c r="I736" s="21" t="n">
        <v>1.971499488</v>
      </c>
      <c r="J736" s="21" t="n">
        <v>0.17</v>
      </c>
      <c r="K736" s="21"/>
      <c r="L736" s="21"/>
      <c r="M736" s="21"/>
      <c r="N736" s="21"/>
    </row>
    <row r="737" customFormat="false" ht="16" hidden="false" customHeight="false" outlineLevel="0" collapsed="false">
      <c r="A737" s="4" t="s">
        <v>1039</v>
      </c>
      <c r="B737" s="4" t="str">
        <f aca="false">A737&amp;MID(C737,5,1)</f>
        <v>CRUK0095_SU_T1-R2a</v>
      </c>
      <c r="C737" s="4" t="s">
        <v>285</v>
      </c>
      <c r="D737" s="4" t="s">
        <v>607</v>
      </c>
      <c r="E737" s="4" t="s">
        <v>636</v>
      </c>
      <c r="F737" s="4" t="s">
        <v>628</v>
      </c>
      <c r="G737" s="4" t="s">
        <v>501</v>
      </c>
      <c r="H737" s="4" t="n">
        <f aca="false">FALSE()</f>
        <v>0</v>
      </c>
      <c r="I737" s="21" t="n">
        <v>1.909482235</v>
      </c>
      <c r="J737" s="21" t="n">
        <v>0.2</v>
      </c>
      <c r="K737" s="21"/>
      <c r="L737" s="21"/>
      <c r="M737" s="21"/>
      <c r="N737" s="21"/>
    </row>
    <row r="738" customFormat="false" ht="16" hidden="false" customHeight="false" outlineLevel="0" collapsed="false">
      <c r="A738" s="4" t="s">
        <v>1039</v>
      </c>
      <c r="B738" s="4" t="str">
        <f aca="false">A738&amp;MID(C738,5,1)</f>
        <v>CRUK0095_SU_T1-R2b</v>
      </c>
      <c r="C738" s="4" t="s">
        <v>541</v>
      </c>
      <c r="D738" s="4" t="s">
        <v>815</v>
      </c>
      <c r="E738" s="4" t="s">
        <v>546</v>
      </c>
      <c r="F738" s="4" t="s">
        <v>471</v>
      </c>
      <c r="G738" s="4" t="s">
        <v>356</v>
      </c>
      <c r="H738" s="4" t="n">
        <f aca="false">FALSE()</f>
        <v>0</v>
      </c>
      <c r="I738" s="21" t="n">
        <v>1.909482235</v>
      </c>
      <c r="J738" s="21" t="n">
        <v>0.2</v>
      </c>
      <c r="K738" s="21"/>
      <c r="L738" s="21"/>
      <c r="M738" s="21"/>
      <c r="N738" s="21"/>
    </row>
    <row r="739" customFormat="false" ht="16" hidden="false" customHeight="false" outlineLevel="0" collapsed="false">
      <c r="A739" s="4" t="s">
        <v>1039</v>
      </c>
      <c r="B739" s="4" t="str">
        <f aca="false">A739&amp;MID(C739,5,1)</f>
        <v>CRUK0095_SU_T1-R2c</v>
      </c>
      <c r="C739" s="4" t="s">
        <v>482</v>
      </c>
      <c r="D739" s="4" t="s">
        <v>857</v>
      </c>
      <c r="E739" s="4" t="s">
        <v>337</v>
      </c>
      <c r="F739" s="4" t="s">
        <v>618</v>
      </c>
      <c r="G739" s="4" t="s">
        <v>585</v>
      </c>
      <c r="H739" s="4" t="n">
        <f aca="false">FALSE()</f>
        <v>0</v>
      </c>
      <c r="I739" s="21" t="n">
        <v>1.909482235</v>
      </c>
      <c r="J739" s="21" t="n">
        <v>0.2</v>
      </c>
      <c r="K739" s="21"/>
      <c r="L739" s="21"/>
      <c r="M739" s="21"/>
      <c r="N739" s="21"/>
    </row>
    <row r="740" customFormat="false" ht="16" hidden="false" customHeight="false" outlineLevel="0" collapsed="false">
      <c r="A740" s="4" t="s">
        <v>1040</v>
      </c>
      <c r="B740" s="4" t="str">
        <f aca="false">A740&amp;MID(C740,5,1)</f>
        <v>CRUK0095_SU_T1-R3a</v>
      </c>
      <c r="C740" s="4" t="s">
        <v>285</v>
      </c>
      <c r="D740" s="4" t="s">
        <v>607</v>
      </c>
      <c r="E740" s="4" t="s">
        <v>827</v>
      </c>
      <c r="F740" s="4" t="s">
        <v>300</v>
      </c>
      <c r="G740" s="4" t="s">
        <v>961</v>
      </c>
      <c r="H740" s="4" t="n">
        <f aca="false">FALSE()</f>
        <v>0</v>
      </c>
      <c r="I740" s="21" t="n">
        <v>1.965788971</v>
      </c>
      <c r="J740" s="21" t="n">
        <v>0.17</v>
      </c>
      <c r="K740" s="21"/>
      <c r="L740" s="21"/>
      <c r="M740" s="21"/>
      <c r="N740" s="21"/>
    </row>
    <row r="741" customFormat="false" ht="16" hidden="false" customHeight="false" outlineLevel="0" collapsed="false">
      <c r="A741" s="4" t="s">
        <v>1040</v>
      </c>
      <c r="B741" s="4" t="str">
        <f aca="false">A741&amp;MID(C741,5,1)</f>
        <v>CRUK0095_SU_T1-R3b</v>
      </c>
      <c r="C741" s="4" t="s">
        <v>541</v>
      </c>
      <c r="D741" s="4" t="s">
        <v>815</v>
      </c>
      <c r="E741" s="4" t="s">
        <v>628</v>
      </c>
      <c r="F741" s="4" t="s">
        <v>826</v>
      </c>
      <c r="G741" s="4" t="s">
        <v>356</v>
      </c>
      <c r="H741" s="4" t="n">
        <f aca="false">FALSE()</f>
        <v>0</v>
      </c>
      <c r="I741" s="21" t="n">
        <v>1.965788971</v>
      </c>
      <c r="J741" s="21" t="n">
        <v>0.17</v>
      </c>
      <c r="K741" s="21"/>
      <c r="L741" s="21"/>
      <c r="M741" s="21"/>
      <c r="N741" s="21"/>
    </row>
    <row r="742" customFormat="false" ht="16" hidden="false" customHeight="false" outlineLevel="0" collapsed="false">
      <c r="A742" s="4" t="s">
        <v>1040</v>
      </c>
      <c r="B742" s="4" t="str">
        <f aca="false">A742&amp;MID(C742,5,1)</f>
        <v>CRUK0095_SU_T1-R3c</v>
      </c>
      <c r="C742" s="4" t="s">
        <v>482</v>
      </c>
      <c r="D742" s="4" t="s">
        <v>857</v>
      </c>
      <c r="E742" s="4" t="s">
        <v>501</v>
      </c>
      <c r="F742" s="4" t="s">
        <v>544</v>
      </c>
      <c r="G742" s="4" t="s">
        <v>413</v>
      </c>
      <c r="H742" s="4" t="n">
        <f aca="false">FALSE()</f>
        <v>0</v>
      </c>
      <c r="I742" s="21" t="n">
        <v>1.965788971</v>
      </c>
      <c r="J742" s="21" t="n">
        <v>0.17</v>
      </c>
      <c r="K742" s="21"/>
      <c r="L742" s="21"/>
      <c r="M742" s="21"/>
      <c r="N742" s="21"/>
    </row>
    <row r="743" customFormat="false" ht="16" hidden="true" customHeight="false" outlineLevel="0" collapsed="false">
      <c r="A743" s="4" t="s">
        <v>268</v>
      </c>
      <c r="B743" s="4" t="str">
        <f aca="false">A743&amp;MID(C743,5,1)</f>
        <v>CRUK0096_SU_T1-R1a</v>
      </c>
      <c r="C743" s="4" t="s">
        <v>297</v>
      </c>
      <c r="D743" s="4" t="s">
        <v>523</v>
      </c>
      <c r="E743" s="4" t="s">
        <v>848</v>
      </c>
      <c r="F743" s="4" t="s">
        <v>637</v>
      </c>
      <c r="G743" s="4" t="s">
        <v>289</v>
      </c>
      <c r="H743" s="4" t="n">
        <f aca="false">FALSE()</f>
        <v>0</v>
      </c>
      <c r="I743" s="21" t="n">
        <v>3.418198456</v>
      </c>
      <c r="J743" s="21" t="n">
        <v>0.22</v>
      </c>
      <c r="K743" s="21"/>
      <c r="L743" s="21"/>
      <c r="M743" s="21"/>
      <c r="N743" s="21"/>
    </row>
    <row r="744" customFormat="false" ht="16" hidden="true" customHeight="false" outlineLevel="0" collapsed="false">
      <c r="A744" s="4" t="s">
        <v>268</v>
      </c>
      <c r="B744" s="4" t="str">
        <f aca="false">A744&amp;MID(C744,5,1)</f>
        <v>CRUK0096_SU_T1-R1b</v>
      </c>
      <c r="C744" s="4" t="s">
        <v>613</v>
      </c>
      <c r="D744" s="4" t="s">
        <v>302</v>
      </c>
      <c r="E744" s="4" t="s">
        <v>748</v>
      </c>
      <c r="F744" s="4" t="s">
        <v>848</v>
      </c>
      <c r="G744" s="4" t="s">
        <v>543</v>
      </c>
      <c r="H744" s="4" t="n">
        <f aca="false">FALSE()</f>
        <v>0</v>
      </c>
      <c r="I744" s="21" t="n">
        <v>3.418198456</v>
      </c>
      <c r="J744" s="21" t="n">
        <v>0.22</v>
      </c>
      <c r="K744" s="21"/>
      <c r="L744" s="21"/>
      <c r="M744" s="21"/>
      <c r="N744" s="21"/>
    </row>
    <row r="745" customFormat="false" ht="16" hidden="true" customHeight="false" outlineLevel="0" collapsed="false">
      <c r="A745" s="4" t="s">
        <v>268</v>
      </c>
      <c r="B745" s="4" t="str">
        <f aca="false">A745&amp;MID(C745,5,1)</f>
        <v>CRUK0096_SU_T1-R1c</v>
      </c>
      <c r="C745" s="4" t="s">
        <v>495</v>
      </c>
      <c r="D745" s="4" t="s">
        <v>601</v>
      </c>
      <c r="E745" s="4" t="s">
        <v>390</v>
      </c>
      <c r="F745" s="4" t="s">
        <v>1041</v>
      </c>
      <c r="G745" s="4" t="s">
        <v>381</v>
      </c>
      <c r="H745" s="4" t="n">
        <f aca="false">FALSE()</f>
        <v>0</v>
      </c>
      <c r="I745" s="21" t="n">
        <v>3.418198456</v>
      </c>
      <c r="J745" s="21" t="n">
        <v>0.22</v>
      </c>
      <c r="K745" s="21"/>
      <c r="L745" s="21"/>
      <c r="M745" s="21"/>
      <c r="N745" s="21"/>
    </row>
    <row r="746" customFormat="false" ht="16" hidden="true" customHeight="false" outlineLevel="0" collapsed="false">
      <c r="A746" s="4" t="s">
        <v>1042</v>
      </c>
      <c r="B746" s="4" t="str">
        <f aca="false">A746&amp;MID(C746,5,1)</f>
        <v>CRUK0096_SU_T1-R2a</v>
      </c>
      <c r="C746" s="4" t="s">
        <v>297</v>
      </c>
      <c r="D746" s="4" t="s">
        <v>523</v>
      </c>
      <c r="E746" s="4" t="s">
        <v>1043</v>
      </c>
      <c r="F746" s="4" t="s">
        <v>656</v>
      </c>
      <c r="G746" s="4" t="s">
        <v>389</v>
      </c>
      <c r="H746" s="4" t="n">
        <f aca="false">FALSE()</f>
        <v>0</v>
      </c>
      <c r="I746" s="21" t="n">
        <v>4.771126761</v>
      </c>
      <c r="J746" s="21" t="n">
        <v>0.28</v>
      </c>
      <c r="K746" s="21"/>
      <c r="L746" s="21"/>
      <c r="M746" s="21"/>
      <c r="N746" s="21"/>
    </row>
    <row r="747" customFormat="false" ht="16" hidden="true" customHeight="false" outlineLevel="0" collapsed="false">
      <c r="A747" s="4" t="s">
        <v>1042</v>
      </c>
      <c r="B747" s="4" t="str">
        <f aca="false">A747&amp;MID(C747,5,1)</f>
        <v>CRUK0096_SU_T1-R2b</v>
      </c>
      <c r="C747" s="4" t="s">
        <v>613</v>
      </c>
      <c r="D747" s="4" t="s">
        <v>302</v>
      </c>
      <c r="E747" s="4" t="s">
        <v>287</v>
      </c>
      <c r="F747" s="4" t="s">
        <v>1009</v>
      </c>
      <c r="G747" s="4" t="s">
        <v>343</v>
      </c>
      <c r="H747" s="4" t="n">
        <f aca="false">FALSE()</f>
        <v>0</v>
      </c>
      <c r="I747" s="21" t="n">
        <v>4.771126761</v>
      </c>
      <c r="J747" s="21" t="n">
        <v>0.28</v>
      </c>
      <c r="K747" s="21"/>
      <c r="L747" s="21"/>
      <c r="M747" s="21"/>
      <c r="N747" s="21"/>
    </row>
    <row r="748" customFormat="false" ht="16" hidden="true" customHeight="false" outlineLevel="0" collapsed="false">
      <c r="A748" s="4" t="s">
        <v>1042</v>
      </c>
      <c r="B748" s="4" t="str">
        <f aca="false">A748&amp;MID(C748,5,1)</f>
        <v>CRUK0096_SU_T1-R2c</v>
      </c>
      <c r="C748" s="4" t="s">
        <v>495</v>
      </c>
      <c r="D748" s="4" t="s">
        <v>601</v>
      </c>
      <c r="E748" s="4" t="s">
        <v>1044</v>
      </c>
      <c r="F748" s="4" t="s">
        <v>316</v>
      </c>
      <c r="G748" s="4" t="s">
        <v>289</v>
      </c>
      <c r="H748" s="4" t="n">
        <f aca="false">FALSE()</f>
        <v>0</v>
      </c>
      <c r="I748" s="21" t="n">
        <v>4.771126761</v>
      </c>
      <c r="J748" s="21" t="n">
        <v>0.28</v>
      </c>
      <c r="K748" s="21"/>
      <c r="L748" s="21"/>
      <c r="M748" s="21"/>
      <c r="N748" s="21"/>
    </row>
    <row r="749" customFormat="false" ht="16" hidden="true" customHeight="false" outlineLevel="0" collapsed="false">
      <c r="A749" s="4" t="s">
        <v>1045</v>
      </c>
      <c r="B749" s="4" t="str">
        <f aca="false">A749&amp;MID(C749,5,1)</f>
        <v>CRUK0096_SU_T1-R3a</v>
      </c>
      <c r="C749" s="4" t="s">
        <v>297</v>
      </c>
      <c r="D749" s="4" t="s">
        <v>523</v>
      </c>
      <c r="E749" s="4" t="s">
        <v>1046</v>
      </c>
      <c r="F749" s="4" t="s">
        <v>827</v>
      </c>
      <c r="G749" s="4" t="s">
        <v>396</v>
      </c>
      <c r="H749" s="4" t="n">
        <f aca="false">FALSE()</f>
        <v>0</v>
      </c>
      <c r="I749" s="21" t="n">
        <v>4.638597119</v>
      </c>
      <c r="J749" s="21" t="n">
        <v>0.16</v>
      </c>
      <c r="K749" s="21"/>
      <c r="L749" s="21"/>
      <c r="M749" s="21"/>
      <c r="N749" s="21"/>
    </row>
    <row r="750" customFormat="false" ht="16" hidden="true" customHeight="false" outlineLevel="0" collapsed="false">
      <c r="A750" s="4" t="s">
        <v>1045</v>
      </c>
      <c r="B750" s="4" t="str">
        <f aca="false">A750&amp;MID(C750,5,1)</f>
        <v>CRUK0096_SU_T1-R3b</v>
      </c>
      <c r="C750" s="4" t="s">
        <v>613</v>
      </c>
      <c r="D750" s="4" t="s">
        <v>302</v>
      </c>
      <c r="E750" s="4" t="s">
        <v>1047</v>
      </c>
      <c r="F750" s="4" t="s">
        <v>1048</v>
      </c>
      <c r="G750" s="4" t="s">
        <v>786</v>
      </c>
      <c r="H750" s="4" t="n">
        <f aca="false">FALSE()</f>
        <v>0</v>
      </c>
      <c r="I750" s="21" t="n">
        <v>4.638597119</v>
      </c>
      <c r="J750" s="21" t="n">
        <v>0.16</v>
      </c>
      <c r="K750" s="21"/>
      <c r="L750" s="21"/>
      <c r="M750" s="21"/>
      <c r="N750" s="21"/>
    </row>
    <row r="751" customFormat="false" ht="16" hidden="true" customHeight="false" outlineLevel="0" collapsed="false">
      <c r="A751" s="4" t="s">
        <v>1045</v>
      </c>
      <c r="B751" s="4" t="str">
        <f aca="false">A751&amp;MID(C751,5,1)</f>
        <v>CRUK0096_SU_T1-R3c</v>
      </c>
      <c r="C751" s="4" t="s">
        <v>495</v>
      </c>
      <c r="D751" s="4" t="s">
        <v>601</v>
      </c>
      <c r="E751" s="4" t="s">
        <v>597</v>
      </c>
      <c r="F751" s="4" t="s">
        <v>774</v>
      </c>
      <c r="G751" s="4" t="s">
        <v>356</v>
      </c>
      <c r="H751" s="4" t="n">
        <f aca="false">FALSE()</f>
        <v>0</v>
      </c>
      <c r="I751" s="21" t="n">
        <v>4.638597119</v>
      </c>
      <c r="J751" s="21" t="n">
        <v>0.16</v>
      </c>
      <c r="K751" s="21"/>
      <c r="L751" s="21"/>
      <c r="M751" s="21"/>
      <c r="N751" s="21"/>
    </row>
    <row r="752" customFormat="false" ht="16" hidden="true" customHeight="false" outlineLevel="0" collapsed="false">
      <c r="A752" s="4" t="s">
        <v>1049</v>
      </c>
      <c r="B752" s="4" t="str">
        <f aca="false">A752&amp;MID(C752,5,1)</f>
        <v>CRUK0096_SU_T1-R4a</v>
      </c>
      <c r="C752" s="4" t="s">
        <v>297</v>
      </c>
      <c r="D752" s="4" t="s">
        <v>523</v>
      </c>
      <c r="E752" s="4" t="s">
        <v>1050</v>
      </c>
      <c r="F752" s="4" t="s">
        <v>532</v>
      </c>
      <c r="G752" s="4" t="s">
        <v>289</v>
      </c>
      <c r="H752" s="4" t="n">
        <f aca="false">FALSE()</f>
        <v>0</v>
      </c>
      <c r="I752" s="21" t="n">
        <v>4.798022599</v>
      </c>
      <c r="J752" s="21" t="n">
        <v>0.19</v>
      </c>
      <c r="K752" s="21"/>
      <c r="L752" s="21"/>
      <c r="M752" s="21"/>
      <c r="N752" s="21"/>
    </row>
    <row r="753" customFormat="false" ht="16" hidden="true" customHeight="false" outlineLevel="0" collapsed="false">
      <c r="A753" s="4" t="s">
        <v>1049</v>
      </c>
      <c r="B753" s="4" t="str">
        <f aca="false">A753&amp;MID(C753,5,1)</f>
        <v>CRUK0096_SU_T1-R4b</v>
      </c>
      <c r="C753" s="4" t="s">
        <v>613</v>
      </c>
      <c r="D753" s="4" t="s">
        <v>302</v>
      </c>
      <c r="E753" s="4" t="s">
        <v>291</v>
      </c>
      <c r="F753" s="4" t="s">
        <v>1051</v>
      </c>
      <c r="G753" s="4" t="s">
        <v>337</v>
      </c>
      <c r="H753" s="4" t="n">
        <f aca="false">FALSE()</f>
        <v>0</v>
      </c>
      <c r="I753" s="21" t="n">
        <v>4.798022599</v>
      </c>
      <c r="J753" s="21" t="n">
        <v>0.19</v>
      </c>
      <c r="K753" s="21"/>
      <c r="L753" s="21"/>
      <c r="M753" s="21"/>
      <c r="N753" s="21"/>
    </row>
    <row r="754" customFormat="false" ht="16" hidden="true" customHeight="false" outlineLevel="0" collapsed="false">
      <c r="A754" s="4" t="s">
        <v>1049</v>
      </c>
      <c r="B754" s="4" t="str">
        <f aca="false">A754&amp;MID(C754,5,1)</f>
        <v>CRUK0096_SU_T1-R4c</v>
      </c>
      <c r="C754" s="4" t="s">
        <v>495</v>
      </c>
      <c r="D754" s="4" t="s">
        <v>601</v>
      </c>
      <c r="E754" s="4" t="s">
        <v>1052</v>
      </c>
      <c r="F754" s="4" t="s">
        <v>378</v>
      </c>
      <c r="G754" s="4" t="s">
        <v>289</v>
      </c>
      <c r="H754" s="4" t="n">
        <f aca="false">FALSE()</f>
        <v>0</v>
      </c>
      <c r="I754" s="21" t="n">
        <v>4.798022599</v>
      </c>
      <c r="J754" s="21" t="n">
        <v>0.19</v>
      </c>
      <c r="K754" s="21"/>
      <c r="L754" s="21"/>
      <c r="M754" s="21"/>
      <c r="N754" s="21"/>
    </row>
    <row r="755" customFormat="false" ht="16" hidden="true" customHeight="false" outlineLevel="0" collapsed="false">
      <c r="A755" s="4" t="s">
        <v>1053</v>
      </c>
      <c r="B755" s="4" t="str">
        <f aca="false">A755&amp;MID(C755,5,1)</f>
        <v>CRUK0096_SU_T1-R5a</v>
      </c>
      <c r="C755" s="4" t="s">
        <v>297</v>
      </c>
      <c r="D755" s="4" t="s">
        <v>523</v>
      </c>
      <c r="E755" s="4" t="s">
        <v>1054</v>
      </c>
      <c r="F755" s="4" t="s">
        <v>429</v>
      </c>
      <c r="G755" s="4" t="s">
        <v>710</v>
      </c>
      <c r="H755" s="4" t="n">
        <f aca="false">FALSE()</f>
        <v>0</v>
      </c>
      <c r="I755" s="21" t="n">
        <v>4.968270072</v>
      </c>
      <c r="J755" s="21" t="n">
        <v>0.23</v>
      </c>
      <c r="K755" s="21"/>
      <c r="L755" s="21"/>
      <c r="M755" s="21"/>
      <c r="N755" s="21"/>
    </row>
    <row r="756" customFormat="false" ht="16" hidden="true" customHeight="false" outlineLevel="0" collapsed="false">
      <c r="A756" s="4" t="s">
        <v>1053</v>
      </c>
      <c r="B756" s="4" t="str">
        <f aca="false">A756&amp;MID(C756,5,1)</f>
        <v>CRUK0096_SU_T1-R5b</v>
      </c>
      <c r="C756" s="4" t="s">
        <v>613</v>
      </c>
      <c r="D756" s="4" t="s">
        <v>302</v>
      </c>
      <c r="E756" s="4" t="s">
        <v>516</v>
      </c>
      <c r="F756" s="4" t="s">
        <v>367</v>
      </c>
      <c r="G756" s="4" t="s">
        <v>811</v>
      </c>
      <c r="H756" s="4" t="n">
        <f aca="false">FALSE()</f>
        <v>0</v>
      </c>
      <c r="I756" s="21" t="n">
        <v>4.968270072</v>
      </c>
      <c r="J756" s="21" t="n">
        <v>0.23</v>
      </c>
      <c r="K756" s="21"/>
      <c r="L756" s="21"/>
      <c r="M756" s="21"/>
      <c r="N756" s="21"/>
    </row>
    <row r="757" customFormat="false" ht="16" hidden="true" customHeight="false" outlineLevel="0" collapsed="false">
      <c r="A757" s="4" t="s">
        <v>1053</v>
      </c>
      <c r="B757" s="4" t="str">
        <f aca="false">A757&amp;MID(C757,5,1)</f>
        <v>CRUK0096_SU_T1-R5c</v>
      </c>
      <c r="C757" s="4" t="s">
        <v>495</v>
      </c>
      <c r="D757" s="4" t="s">
        <v>601</v>
      </c>
      <c r="E757" s="4" t="s">
        <v>1055</v>
      </c>
      <c r="F757" s="4" t="s">
        <v>406</v>
      </c>
      <c r="G757" s="4" t="s">
        <v>525</v>
      </c>
      <c r="H757" s="4" t="n">
        <f aca="false">FALSE()</f>
        <v>0</v>
      </c>
      <c r="I757" s="21" t="n">
        <v>4.968270072</v>
      </c>
      <c r="J757" s="21" t="n">
        <v>0.23</v>
      </c>
      <c r="K757" s="21"/>
      <c r="L757" s="21"/>
      <c r="M757" s="21"/>
      <c r="N757" s="21"/>
    </row>
    <row r="758" customFormat="false" ht="16" hidden="true" customHeight="false" outlineLevel="0" collapsed="false">
      <c r="A758" s="4" t="s">
        <v>1056</v>
      </c>
      <c r="B758" s="4" t="str">
        <f aca="false">A758&amp;MID(C758,5,1)</f>
        <v>CRUK0096_SU_T1-R6a</v>
      </c>
      <c r="C758" s="4" t="s">
        <v>297</v>
      </c>
      <c r="D758" s="4" t="s">
        <v>523</v>
      </c>
      <c r="E758" s="4" t="s">
        <v>446</v>
      </c>
      <c r="F758" s="4" t="s">
        <v>645</v>
      </c>
      <c r="G758" s="4" t="s">
        <v>356</v>
      </c>
      <c r="H758" s="4" t="n">
        <f aca="false">FALSE()</f>
        <v>0</v>
      </c>
      <c r="I758" s="21" t="n">
        <v>4.839062624</v>
      </c>
      <c r="J758" s="21" t="n">
        <v>0.23</v>
      </c>
      <c r="K758" s="21"/>
      <c r="L758" s="21"/>
      <c r="M758" s="21"/>
      <c r="N758" s="21"/>
    </row>
    <row r="759" customFormat="false" ht="16" hidden="true" customHeight="false" outlineLevel="0" collapsed="false">
      <c r="A759" s="4" t="s">
        <v>1056</v>
      </c>
      <c r="B759" s="4" t="str">
        <f aca="false">A759&amp;MID(C759,5,1)</f>
        <v>CRUK0096_SU_T1-R6b</v>
      </c>
      <c r="C759" s="4" t="s">
        <v>613</v>
      </c>
      <c r="D759" s="4" t="s">
        <v>302</v>
      </c>
      <c r="E759" s="4" t="s">
        <v>596</v>
      </c>
      <c r="F759" s="4" t="s">
        <v>446</v>
      </c>
      <c r="G759" s="4" t="s">
        <v>525</v>
      </c>
      <c r="H759" s="4" t="n">
        <f aca="false">FALSE()</f>
        <v>0</v>
      </c>
      <c r="I759" s="21" t="n">
        <v>4.839062624</v>
      </c>
      <c r="J759" s="21" t="n">
        <v>0.23</v>
      </c>
      <c r="K759" s="21"/>
      <c r="L759" s="21"/>
      <c r="M759" s="21"/>
      <c r="N759" s="21"/>
    </row>
    <row r="760" customFormat="false" ht="16" hidden="true" customHeight="false" outlineLevel="0" collapsed="false">
      <c r="A760" s="4" t="s">
        <v>1056</v>
      </c>
      <c r="B760" s="4" t="str">
        <f aca="false">A760&amp;MID(C760,5,1)</f>
        <v>CRUK0096_SU_T1-R6c</v>
      </c>
      <c r="C760" s="4" t="s">
        <v>495</v>
      </c>
      <c r="D760" s="4" t="s">
        <v>601</v>
      </c>
      <c r="E760" s="4" t="s">
        <v>1057</v>
      </c>
      <c r="F760" s="4" t="s">
        <v>333</v>
      </c>
      <c r="G760" s="4" t="s">
        <v>366</v>
      </c>
      <c r="H760" s="4" t="n">
        <f aca="false">FALSE()</f>
        <v>0</v>
      </c>
      <c r="I760" s="21" t="n">
        <v>4.839062624</v>
      </c>
      <c r="J760" s="21" t="n">
        <v>0.23</v>
      </c>
      <c r="K760" s="21"/>
      <c r="L760" s="21"/>
      <c r="M760" s="21"/>
      <c r="N760" s="21"/>
    </row>
    <row r="761" customFormat="false" ht="16" hidden="true" customHeight="false" outlineLevel="0" collapsed="false">
      <c r="A761" s="4" t="s">
        <v>1058</v>
      </c>
      <c r="B761" s="4" t="str">
        <f aca="false">A761&amp;MID(C761,5,1)</f>
        <v>CRUK0096_SU_T1-R7a</v>
      </c>
      <c r="C761" s="4" t="s">
        <v>297</v>
      </c>
      <c r="D761" s="4" t="s">
        <v>523</v>
      </c>
      <c r="E761" s="4" t="s">
        <v>920</v>
      </c>
      <c r="F761" s="4" t="s">
        <v>660</v>
      </c>
      <c r="G761" s="4" t="s">
        <v>396</v>
      </c>
      <c r="H761" s="4" t="n">
        <f aca="false">FALSE()</f>
        <v>0</v>
      </c>
      <c r="I761" s="21" t="n">
        <v>4.932103923</v>
      </c>
      <c r="J761" s="21" t="n">
        <v>0.29</v>
      </c>
      <c r="K761" s="21"/>
      <c r="L761" s="21"/>
      <c r="M761" s="21"/>
      <c r="N761" s="21"/>
    </row>
    <row r="762" customFormat="false" ht="16" hidden="true" customHeight="false" outlineLevel="0" collapsed="false">
      <c r="A762" s="4" t="s">
        <v>1058</v>
      </c>
      <c r="B762" s="4" t="str">
        <f aca="false">A762&amp;MID(C762,5,1)</f>
        <v>CRUK0096_SU_T1-R7b</v>
      </c>
      <c r="C762" s="4" t="s">
        <v>613</v>
      </c>
      <c r="D762" s="4" t="s">
        <v>302</v>
      </c>
      <c r="E762" s="4" t="s">
        <v>519</v>
      </c>
      <c r="F762" s="4" t="s">
        <v>1059</v>
      </c>
      <c r="G762" s="4" t="s">
        <v>337</v>
      </c>
      <c r="H762" s="4" t="n">
        <f aca="false">FALSE()</f>
        <v>0</v>
      </c>
      <c r="I762" s="21" t="n">
        <v>4.932103923</v>
      </c>
      <c r="J762" s="21" t="n">
        <v>0.29</v>
      </c>
      <c r="K762" s="21"/>
      <c r="L762" s="21"/>
      <c r="M762" s="21"/>
      <c r="N762" s="21"/>
    </row>
    <row r="763" customFormat="false" ht="16" hidden="true" customHeight="false" outlineLevel="0" collapsed="false">
      <c r="A763" s="4" t="s">
        <v>1058</v>
      </c>
      <c r="B763" s="4" t="str">
        <f aca="false">A763&amp;MID(C763,5,1)</f>
        <v>CRUK0096_SU_T1-R7c</v>
      </c>
      <c r="C763" s="4" t="s">
        <v>495</v>
      </c>
      <c r="D763" s="4" t="s">
        <v>601</v>
      </c>
      <c r="E763" s="4" t="s">
        <v>1059</v>
      </c>
      <c r="F763" s="4" t="s">
        <v>1060</v>
      </c>
      <c r="G763" s="4" t="s">
        <v>366</v>
      </c>
      <c r="H763" s="4" t="n">
        <f aca="false">FALSE()</f>
        <v>0</v>
      </c>
      <c r="I763" s="21" t="n">
        <v>4.932103923</v>
      </c>
      <c r="J763" s="21" t="n">
        <v>0.29</v>
      </c>
      <c r="K763" s="21"/>
      <c r="L763" s="21"/>
      <c r="M763" s="21"/>
      <c r="N763" s="21"/>
    </row>
    <row r="764" customFormat="false" ht="16" hidden="true" customHeight="false" outlineLevel="0" collapsed="false">
      <c r="A764" s="4" t="s">
        <v>269</v>
      </c>
      <c r="B764" s="4" t="str">
        <f aca="false">A764&amp;MID(C764,5,1)</f>
        <v>CRUK0097_SU_T1-R1a</v>
      </c>
      <c r="C764" s="4" t="s">
        <v>1061</v>
      </c>
      <c r="D764" s="4" t="s">
        <v>871</v>
      </c>
      <c r="E764" s="4" t="s">
        <v>423</v>
      </c>
      <c r="F764" s="4" t="s">
        <v>512</v>
      </c>
      <c r="G764" s="4" t="s">
        <v>513</v>
      </c>
      <c r="H764" s="4" t="n">
        <f aca="false">FALSE()</f>
        <v>0</v>
      </c>
      <c r="I764" s="21" t="n">
        <v>3.384114031</v>
      </c>
      <c r="J764" s="21" t="n">
        <v>0.27</v>
      </c>
      <c r="K764" s="21"/>
      <c r="L764" s="21"/>
      <c r="M764" s="21"/>
      <c r="N764" s="21"/>
    </row>
    <row r="765" customFormat="false" ht="16" hidden="true" customHeight="false" outlineLevel="0" collapsed="false">
      <c r="A765" s="4" t="s">
        <v>1062</v>
      </c>
      <c r="B765" s="4" t="str">
        <f aca="false">A765&amp;MID(C765,5,1)</f>
        <v>CRUK0097_SU_T1-R2a</v>
      </c>
      <c r="C765" s="4" t="s">
        <v>1061</v>
      </c>
      <c r="D765" s="4" t="s">
        <v>871</v>
      </c>
      <c r="E765" s="4" t="s">
        <v>506</v>
      </c>
      <c r="F765" s="4" t="s">
        <v>772</v>
      </c>
      <c r="G765" s="4" t="s">
        <v>642</v>
      </c>
      <c r="H765" s="4" t="n">
        <f aca="false">FALSE()</f>
        <v>0</v>
      </c>
      <c r="I765" s="21" t="n">
        <v>3.417744101</v>
      </c>
      <c r="J765" s="21" t="n">
        <v>0.35</v>
      </c>
      <c r="K765" s="21"/>
      <c r="L765" s="21"/>
      <c r="M765" s="21"/>
      <c r="N765" s="21"/>
    </row>
    <row r="766" customFormat="false" ht="16" hidden="true" customHeight="false" outlineLevel="0" collapsed="false">
      <c r="A766" s="4" t="s">
        <v>270</v>
      </c>
      <c r="B766" s="4" t="str">
        <f aca="false">A766&amp;MID(C766,5,1)</f>
        <v>CRUK0098_SU_T1-R1a</v>
      </c>
      <c r="C766" s="4" t="s">
        <v>297</v>
      </c>
      <c r="D766" s="4" t="s">
        <v>607</v>
      </c>
      <c r="E766" s="4" t="s">
        <v>984</v>
      </c>
      <c r="F766" s="4" t="s">
        <v>288</v>
      </c>
      <c r="G766" s="4" t="s">
        <v>289</v>
      </c>
      <c r="H766" s="4" t="n">
        <f aca="false">TRUE()</f>
        <v>1</v>
      </c>
      <c r="I766" s="21" t="n">
        <v>3.715662225</v>
      </c>
      <c r="J766" s="21" t="n">
        <v>0.15</v>
      </c>
      <c r="K766" s="21"/>
      <c r="L766" s="21"/>
      <c r="M766" s="22"/>
      <c r="N766" s="21"/>
    </row>
    <row r="767" customFormat="false" ht="16" hidden="true" customHeight="false" outlineLevel="0" collapsed="false">
      <c r="A767" s="4" t="s">
        <v>270</v>
      </c>
      <c r="B767" s="4" t="str">
        <f aca="false">A767&amp;MID(C767,5,1)</f>
        <v>CRUK0098_SU_T1-R1b</v>
      </c>
      <c r="C767" s="4" t="s">
        <v>325</v>
      </c>
      <c r="D767" s="4" t="s">
        <v>751</v>
      </c>
      <c r="E767" s="4" t="s">
        <v>480</v>
      </c>
      <c r="F767" s="4" t="s">
        <v>593</v>
      </c>
      <c r="G767" s="4" t="s">
        <v>384</v>
      </c>
      <c r="H767" s="4" t="n">
        <f aca="false">FALSE()</f>
        <v>0</v>
      </c>
      <c r="I767" s="21" t="n">
        <v>3.715662225</v>
      </c>
      <c r="J767" s="21" t="n">
        <v>0.15</v>
      </c>
      <c r="K767" s="21"/>
      <c r="L767" s="21"/>
      <c r="M767" s="21"/>
      <c r="N767" s="21"/>
    </row>
    <row r="768" customFormat="false" ht="16" hidden="true" customHeight="false" outlineLevel="0" collapsed="false">
      <c r="A768" s="4" t="s">
        <v>270</v>
      </c>
      <c r="B768" s="4" t="str">
        <f aca="false">A768&amp;MID(C768,5,1)</f>
        <v>CRUK0098_SU_T1-R1c</v>
      </c>
      <c r="C768" s="4" t="s">
        <v>409</v>
      </c>
      <c r="D768" s="4" t="s">
        <v>1063</v>
      </c>
      <c r="E768" s="4" t="s">
        <v>606</v>
      </c>
      <c r="F768" s="4" t="s">
        <v>398</v>
      </c>
      <c r="G768" s="4" t="s">
        <v>289</v>
      </c>
      <c r="H768" s="4" t="n">
        <f aca="false">TRUE()</f>
        <v>1</v>
      </c>
      <c r="I768" s="21" t="n">
        <v>3.715662225</v>
      </c>
      <c r="J768" s="21" t="n">
        <v>0.15</v>
      </c>
      <c r="K768" s="21"/>
      <c r="L768" s="21"/>
      <c r="M768" s="22"/>
      <c r="N768" s="21"/>
    </row>
    <row r="769" customFormat="false" ht="16" hidden="true" customHeight="false" outlineLevel="0" collapsed="false">
      <c r="A769" s="4" t="s">
        <v>1064</v>
      </c>
      <c r="B769" s="4" t="str">
        <f aca="false">A769&amp;MID(C769,5,1)</f>
        <v>CRUK0098_SU_T1-R2a</v>
      </c>
      <c r="C769" s="4" t="s">
        <v>297</v>
      </c>
      <c r="D769" s="4" t="s">
        <v>607</v>
      </c>
      <c r="E769" s="4" t="s">
        <v>712</v>
      </c>
      <c r="F769" s="4" t="s">
        <v>1065</v>
      </c>
      <c r="G769" s="4" t="s">
        <v>289</v>
      </c>
      <c r="H769" s="4" t="n">
        <f aca="false">FALSE()</f>
        <v>0</v>
      </c>
      <c r="I769" s="21" t="n">
        <v>3.298402894</v>
      </c>
      <c r="J769" s="21" t="n">
        <v>0.13</v>
      </c>
      <c r="K769" s="21"/>
      <c r="L769" s="21"/>
      <c r="M769" s="22"/>
      <c r="N769" s="21"/>
    </row>
    <row r="770" customFormat="false" ht="16" hidden="true" customHeight="false" outlineLevel="0" collapsed="false">
      <c r="A770" s="4" t="s">
        <v>1064</v>
      </c>
      <c r="B770" s="4" t="str">
        <f aca="false">A770&amp;MID(C770,5,1)</f>
        <v>CRUK0098_SU_T1-R2b</v>
      </c>
      <c r="C770" s="4" t="s">
        <v>325</v>
      </c>
      <c r="D770" s="4" t="s">
        <v>751</v>
      </c>
      <c r="E770" s="4" t="s">
        <v>362</v>
      </c>
      <c r="F770" s="4" t="s">
        <v>1066</v>
      </c>
      <c r="G770" s="4" t="s">
        <v>289</v>
      </c>
      <c r="H770" s="4" t="n">
        <f aca="false">FALSE()</f>
        <v>0</v>
      </c>
      <c r="I770" s="21" t="n">
        <v>3.298402894</v>
      </c>
      <c r="J770" s="21" t="n">
        <v>0.13</v>
      </c>
      <c r="K770" s="21"/>
      <c r="L770" s="21"/>
      <c r="M770" s="21"/>
      <c r="N770" s="21"/>
    </row>
    <row r="771" customFormat="false" ht="16" hidden="true" customHeight="false" outlineLevel="0" collapsed="false">
      <c r="A771" s="4" t="s">
        <v>1064</v>
      </c>
      <c r="B771" s="4" t="str">
        <f aca="false">A771&amp;MID(C771,5,1)</f>
        <v>CRUK0098_SU_T1-R2c</v>
      </c>
      <c r="C771" s="4" t="s">
        <v>409</v>
      </c>
      <c r="D771" s="4" t="s">
        <v>1063</v>
      </c>
      <c r="E771" s="4" t="s">
        <v>313</v>
      </c>
      <c r="F771" s="4" t="s">
        <v>1067</v>
      </c>
      <c r="G771" s="4" t="s">
        <v>289</v>
      </c>
      <c r="H771" s="4" t="n">
        <f aca="false">FALSE()</f>
        <v>0</v>
      </c>
      <c r="I771" s="21" t="n">
        <v>3.298402894</v>
      </c>
      <c r="J771" s="21" t="n">
        <v>0.13</v>
      </c>
      <c r="K771" s="21"/>
      <c r="L771" s="21"/>
      <c r="M771" s="22"/>
      <c r="N771" s="21"/>
    </row>
    <row r="772" customFormat="false" ht="16" hidden="true" customHeight="false" outlineLevel="0" collapsed="false">
      <c r="A772" s="4" t="s">
        <v>1068</v>
      </c>
      <c r="B772" s="4" t="str">
        <f aca="false">A772&amp;MID(C772,5,1)</f>
        <v>CRUK0098_SU_T1-R3a</v>
      </c>
      <c r="C772" s="4" t="s">
        <v>297</v>
      </c>
      <c r="D772" s="4" t="s">
        <v>607</v>
      </c>
      <c r="E772" s="4" t="s">
        <v>475</v>
      </c>
      <c r="F772" s="4" t="s">
        <v>800</v>
      </c>
      <c r="G772" s="4" t="s">
        <v>289</v>
      </c>
      <c r="H772" s="4" t="n">
        <f aca="false">TRUE()</f>
        <v>1</v>
      </c>
      <c r="I772" s="21" t="n">
        <v>2.304456013</v>
      </c>
      <c r="J772" s="21" t="n">
        <v>0.23</v>
      </c>
      <c r="K772" s="21"/>
      <c r="L772" s="21"/>
      <c r="M772" s="22"/>
      <c r="N772" s="21"/>
    </row>
    <row r="773" customFormat="false" ht="16" hidden="true" customHeight="false" outlineLevel="0" collapsed="false">
      <c r="A773" s="4" t="s">
        <v>1068</v>
      </c>
      <c r="B773" s="4" t="str">
        <f aca="false">A773&amp;MID(C773,5,1)</f>
        <v>CRUK0098_SU_T1-R3b</v>
      </c>
      <c r="C773" s="4" t="s">
        <v>325</v>
      </c>
      <c r="D773" s="4" t="s">
        <v>751</v>
      </c>
      <c r="E773" s="4" t="s">
        <v>470</v>
      </c>
      <c r="F773" s="4" t="s">
        <v>1069</v>
      </c>
      <c r="G773" s="4" t="s">
        <v>366</v>
      </c>
      <c r="H773" s="4" t="n">
        <f aca="false">FALSE()</f>
        <v>0</v>
      </c>
      <c r="I773" s="21" t="n">
        <v>2.304456013</v>
      </c>
      <c r="J773" s="21" t="n">
        <v>0.23</v>
      </c>
      <c r="K773" s="21"/>
      <c r="L773" s="21"/>
      <c r="M773" s="21"/>
      <c r="N773" s="21"/>
    </row>
    <row r="774" customFormat="false" ht="16" hidden="true" customHeight="false" outlineLevel="0" collapsed="false">
      <c r="A774" s="4" t="s">
        <v>1068</v>
      </c>
      <c r="B774" s="4" t="str">
        <f aca="false">A774&amp;MID(C774,5,1)</f>
        <v>CRUK0098_SU_T1-R3c</v>
      </c>
      <c r="C774" s="4" t="s">
        <v>409</v>
      </c>
      <c r="D774" s="4" t="s">
        <v>1063</v>
      </c>
      <c r="E774" s="4" t="s">
        <v>371</v>
      </c>
      <c r="F774" s="4" t="s">
        <v>442</v>
      </c>
      <c r="G774" s="4" t="s">
        <v>289</v>
      </c>
      <c r="H774" s="4" t="n">
        <f aca="false">TRUE()</f>
        <v>1</v>
      </c>
      <c r="I774" s="21" t="n">
        <v>2.304456013</v>
      </c>
      <c r="J774" s="21" t="n">
        <v>0.23</v>
      </c>
      <c r="K774" s="21"/>
      <c r="L774" s="21"/>
      <c r="M774" s="22"/>
      <c r="N774" s="21"/>
    </row>
    <row r="775" customFormat="false" ht="16" hidden="true" customHeight="false" outlineLevel="0" collapsed="false">
      <c r="A775" s="4" t="s">
        <v>1070</v>
      </c>
      <c r="B775" s="4" t="str">
        <f aca="false">A775&amp;MID(C775,5,1)</f>
        <v>CRUK0099_SU_T1-R1b</v>
      </c>
      <c r="C775" s="4" t="s">
        <v>324</v>
      </c>
      <c r="D775" s="4" t="s">
        <v>301</v>
      </c>
      <c r="E775" s="4" t="s">
        <v>557</v>
      </c>
      <c r="F775" s="4" t="s">
        <v>649</v>
      </c>
      <c r="G775" s="4" t="s">
        <v>517</v>
      </c>
      <c r="H775" s="4" t="n">
        <f aca="false">FALSE()</f>
        <v>0</v>
      </c>
      <c r="I775" s="21" t="n">
        <v>2.017655535</v>
      </c>
      <c r="J775" s="21" t="n">
        <v>0.23</v>
      </c>
      <c r="K775" s="21"/>
      <c r="L775" s="21"/>
      <c r="M775" s="21"/>
      <c r="N775" s="21"/>
    </row>
    <row r="776" customFormat="false" ht="16" hidden="true" customHeight="false" outlineLevel="0" collapsed="false">
      <c r="A776" s="4" t="s">
        <v>1071</v>
      </c>
      <c r="B776" s="4" t="str">
        <f aca="false">A776&amp;MID(C776,5,1)</f>
        <v>CRUK0099_SU_T1-R3b</v>
      </c>
      <c r="C776" s="4" t="s">
        <v>324</v>
      </c>
      <c r="D776" s="4" t="s">
        <v>301</v>
      </c>
      <c r="E776" s="4" t="s">
        <v>576</v>
      </c>
      <c r="F776" s="4" t="s">
        <v>333</v>
      </c>
      <c r="G776" s="4" t="s">
        <v>695</v>
      </c>
      <c r="H776" s="4" t="n">
        <f aca="false">FALSE()</f>
        <v>0</v>
      </c>
      <c r="I776" s="21" t="n">
        <v>1.963430427</v>
      </c>
      <c r="J776" s="21" t="n">
        <v>0.26</v>
      </c>
      <c r="K776" s="21"/>
      <c r="L776" s="21"/>
      <c r="M776" s="21"/>
      <c r="N776" s="21"/>
    </row>
    <row r="777" customFormat="false" ht="16" hidden="true" customHeight="false" outlineLevel="0" collapsed="false">
      <c r="A777" s="4" t="s">
        <v>1072</v>
      </c>
      <c r="B777" s="4" t="str">
        <f aca="false">A777&amp;MID(C777,5,1)</f>
        <v>CRUK0099_SU_T1-R6b</v>
      </c>
      <c r="C777" s="4" t="s">
        <v>324</v>
      </c>
      <c r="D777" s="4" t="s">
        <v>301</v>
      </c>
      <c r="E777" s="4" t="s">
        <v>335</v>
      </c>
      <c r="F777" s="4" t="s">
        <v>708</v>
      </c>
      <c r="G777" s="4" t="s">
        <v>299</v>
      </c>
      <c r="H777" s="4" t="n">
        <f aca="false">FALSE()</f>
        <v>0</v>
      </c>
      <c r="I777" s="21" t="n">
        <v>1.982198552</v>
      </c>
      <c r="J777" s="21" t="n">
        <v>0.2</v>
      </c>
      <c r="K777" s="21"/>
      <c r="L777" s="21"/>
      <c r="M777" s="21"/>
      <c r="N777" s="21"/>
    </row>
    <row r="778" customFormat="false" ht="16" hidden="true" customHeight="false" outlineLevel="0" collapsed="false">
      <c r="A778" s="4" t="s">
        <v>1073</v>
      </c>
      <c r="B778" s="4" t="str">
        <f aca="false">A778&amp;MID(C778,5,1)</f>
        <v>CRUK0099_SU_T1-R7b</v>
      </c>
      <c r="C778" s="4" t="s">
        <v>324</v>
      </c>
      <c r="D778" s="4" t="s">
        <v>301</v>
      </c>
      <c r="E778" s="4" t="s">
        <v>547</v>
      </c>
      <c r="F778" s="4" t="s">
        <v>673</v>
      </c>
      <c r="G778" s="4" t="s">
        <v>784</v>
      </c>
      <c r="H778" s="4" t="n">
        <f aca="false">FALSE()</f>
        <v>0</v>
      </c>
      <c r="I778" s="21" t="n">
        <v>2.141900888</v>
      </c>
      <c r="J778" s="21" t="n">
        <v>0.18</v>
      </c>
      <c r="K778" s="21"/>
      <c r="L778" s="21"/>
      <c r="M778" s="21"/>
      <c r="N778" s="21"/>
    </row>
    <row r="779" customFormat="false" ht="16" hidden="true" customHeight="false" outlineLevel="0" collapsed="false">
      <c r="A779" s="4" t="s">
        <v>275</v>
      </c>
      <c r="B779" s="4" t="str">
        <f aca="false">A779&amp;MID(C779,5,1)</f>
        <v>CRUK0100_SU_T1-R1a</v>
      </c>
      <c r="C779" s="4" t="s">
        <v>297</v>
      </c>
      <c r="D779" s="4" t="s">
        <v>437</v>
      </c>
      <c r="E779" s="4" t="s">
        <v>315</v>
      </c>
      <c r="F779" s="4" t="s">
        <v>335</v>
      </c>
      <c r="G779" s="4" t="s">
        <v>326</v>
      </c>
      <c r="H779" s="4" t="n">
        <f aca="false">FALSE()</f>
        <v>0</v>
      </c>
      <c r="I779" s="21" t="n">
        <v>2.973892042</v>
      </c>
      <c r="J779" s="21" t="n">
        <v>0.68</v>
      </c>
      <c r="K779" s="21"/>
      <c r="L779" s="21"/>
      <c r="M779" s="21"/>
      <c r="N779" s="21"/>
    </row>
    <row r="780" customFormat="false" ht="16" hidden="true" customHeight="false" outlineLevel="0" collapsed="false">
      <c r="A780" s="4" t="s">
        <v>275</v>
      </c>
      <c r="B780" s="4" t="str">
        <f aca="false">A780&amp;MID(C780,5,1)</f>
        <v>CRUK0100_SU_T1-R1b</v>
      </c>
      <c r="C780" s="4" t="s">
        <v>324</v>
      </c>
      <c r="D780" s="4" t="s">
        <v>739</v>
      </c>
      <c r="E780" s="4" t="s">
        <v>772</v>
      </c>
      <c r="F780" s="4" t="s">
        <v>596</v>
      </c>
      <c r="G780" s="4" t="s">
        <v>741</v>
      </c>
      <c r="H780" s="4" t="n">
        <f aca="false">FALSE()</f>
        <v>0</v>
      </c>
      <c r="I780" s="21" t="n">
        <v>2.973892042</v>
      </c>
      <c r="J780" s="21" t="n">
        <v>0.68</v>
      </c>
      <c r="K780" s="21"/>
      <c r="L780" s="21"/>
      <c r="M780" s="21"/>
      <c r="N780" s="21"/>
    </row>
    <row r="781" customFormat="false" ht="16" hidden="true" customHeight="false" outlineLevel="0" collapsed="false">
      <c r="A781" s="4" t="s">
        <v>275</v>
      </c>
      <c r="B781" s="4" t="str">
        <f aca="false">A781&amp;MID(C781,5,1)</f>
        <v>CRUK0100_SU_T1-R1c</v>
      </c>
      <c r="C781" s="4" t="s">
        <v>329</v>
      </c>
      <c r="D781" s="4" t="s">
        <v>376</v>
      </c>
      <c r="E781" s="4" t="s">
        <v>481</v>
      </c>
      <c r="F781" s="4" t="s">
        <v>361</v>
      </c>
      <c r="G781" s="4" t="s">
        <v>341</v>
      </c>
      <c r="H781" s="4" t="n">
        <f aca="false">FALSE()</f>
        <v>0</v>
      </c>
      <c r="I781" s="21" t="n">
        <v>2.973892042</v>
      </c>
      <c r="J781" s="21" t="n">
        <v>0.68</v>
      </c>
      <c r="K781" s="21"/>
      <c r="L781" s="21"/>
      <c r="M781" s="21"/>
      <c r="N781" s="21"/>
    </row>
    <row r="782" customFormat="false" ht="16" hidden="true" customHeight="false" outlineLevel="0" collapsed="false">
      <c r="A782" s="4" t="s">
        <v>1074</v>
      </c>
      <c r="B782" s="4" t="str">
        <f aca="false">A782&amp;MID(C782,5,1)</f>
        <v>CRUK0100_SU_T1-R2a</v>
      </c>
      <c r="C782" s="4" t="s">
        <v>297</v>
      </c>
      <c r="D782" s="4" t="s">
        <v>437</v>
      </c>
      <c r="E782" s="4" t="s">
        <v>715</v>
      </c>
      <c r="F782" s="4" t="s">
        <v>715</v>
      </c>
      <c r="G782" s="4" t="s">
        <v>293</v>
      </c>
      <c r="H782" s="4" t="n">
        <f aca="false">FALSE()</f>
        <v>0</v>
      </c>
      <c r="I782" s="21" t="n">
        <v>2.594665585</v>
      </c>
      <c r="J782" s="21" t="n">
        <v>0.77</v>
      </c>
      <c r="K782" s="21"/>
      <c r="L782" s="21"/>
      <c r="M782" s="21"/>
      <c r="N782" s="21"/>
    </row>
    <row r="783" customFormat="false" ht="16" hidden="true" customHeight="false" outlineLevel="0" collapsed="false">
      <c r="A783" s="4" t="s">
        <v>1074</v>
      </c>
      <c r="B783" s="4" t="str">
        <f aca="false">A783&amp;MID(C783,5,1)</f>
        <v>CRUK0100_SU_T1-R2b</v>
      </c>
      <c r="C783" s="4" t="s">
        <v>324</v>
      </c>
      <c r="D783" s="4" t="s">
        <v>739</v>
      </c>
      <c r="E783" s="4" t="s">
        <v>536</v>
      </c>
      <c r="F783" s="4" t="s">
        <v>313</v>
      </c>
      <c r="G783" s="4" t="s">
        <v>345</v>
      </c>
      <c r="H783" s="4" t="n">
        <f aca="false">FALSE()</f>
        <v>0</v>
      </c>
      <c r="I783" s="21" t="n">
        <v>2.594665585</v>
      </c>
      <c r="J783" s="21" t="n">
        <v>0.77</v>
      </c>
      <c r="K783" s="21"/>
      <c r="L783" s="21"/>
      <c r="M783" s="21"/>
      <c r="N783" s="21"/>
    </row>
    <row r="784" customFormat="false" ht="16" hidden="true" customHeight="false" outlineLevel="0" collapsed="false">
      <c r="A784" s="4" t="s">
        <v>1074</v>
      </c>
      <c r="B784" s="4" t="str">
        <f aca="false">A784&amp;MID(C784,5,1)</f>
        <v>CRUK0100_SU_T1-R2c</v>
      </c>
      <c r="C784" s="4" t="s">
        <v>329</v>
      </c>
      <c r="D784" s="4" t="s">
        <v>376</v>
      </c>
      <c r="E784" s="4" t="s">
        <v>536</v>
      </c>
      <c r="F784" s="4" t="s">
        <v>469</v>
      </c>
      <c r="G784" s="4" t="s">
        <v>501</v>
      </c>
      <c r="H784" s="4" t="n">
        <f aca="false">FALSE()</f>
        <v>0</v>
      </c>
      <c r="I784" s="21" t="n">
        <v>2.594665585</v>
      </c>
      <c r="J784" s="21" t="n">
        <v>0.77</v>
      </c>
      <c r="K784" s="21"/>
      <c r="L784" s="21"/>
      <c r="M784" s="21"/>
      <c r="N784" s="21"/>
    </row>
    <row r="785" customFormat="false" ht="16" hidden="true" customHeight="false" outlineLevel="0" collapsed="false">
      <c r="A785" s="4" t="s">
        <v>1075</v>
      </c>
      <c r="B785" s="4" t="str">
        <f aca="false">A785&amp;MID(C785,5,1)</f>
        <v>CRUK0100_SU_T1-R3a</v>
      </c>
      <c r="C785" s="4" t="s">
        <v>297</v>
      </c>
      <c r="D785" s="4" t="s">
        <v>437</v>
      </c>
      <c r="E785" s="4" t="s">
        <v>287</v>
      </c>
      <c r="F785" s="4" t="s">
        <v>615</v>
      </c>
      <c r="G785" s="4" t="s">
        <v>305</v>
      </c>
      <c r="H785" s="4" t="n">
        <f aca="false">FALSE()</f>
        <v>0</v>
      </c>
      <c r="I785" s="21" t="n">
        <v>2.61552022</v>
      </c>
      <c r="J785" s="21" t="n">
        <v>0.84</v>
      </c>
      <c r="K785" s="21"/>
      <c r="L785" s="21"/>
      <c r="M785" s="21"/>
      <c r="N785" s="21"/>
    </row>
    <row r="786" customFormat="false" ht="16" hidden="true" customHeight="false" outlineLevel="0" collapsed="false">
      <c r="A786" s="4" t="s">
        <v>1075</v>
      </c>
      <c r="B786" s="4" t="str">
        <f aca="false">A786&amp;MID(C786,5,1)</f>
        <v>CRUK0100_SU_T1-R3b</v>
      </c>
      <c r="C786" s="4" t="s">
        <v>324</v>
      </c>
      <c r="D786" s="4" t="s">
        <v>739</v>
      </c>
      <c r="E786" s="4" t="s">
        <v>395</v>
      </c>
      <c r="F786" s="4" t="s">
        <v>335</v>
      </c>
      <c r="G786" s="4" t="s">
        <v>309</v>
      </c>
      <c r="H786" s="4" t="n">
        <f aca="false">FALSE()</f>
        <v>0</v>
      </c>
      <c r="I786" s="21" t="n">
        <v>2.61552022</v>
      </c>
      <c r="J786" s="21" t="n">
        <v>0.84</v>
      </c>
      <c r="K786" s="21"/>
      <c r="L786" s="21"/>
      <c r="M786" s="21"/>
      <c r="N786" s="21"/>
    </row>
    <row r="787" customFormat="false" ht="16" hidden="true" customHeight="false" outlineLevel="0" collapsed="false">
      <c r="A787" s="4" t="s">
        <v>1075</v>
      </c>
      <c r="B787" s="4" t="str">
        <f aca="false">A787&amp;MID(C787,5,1)</f>
        <v>CRUK0100_SU_T1-R3c</v>
      </c>
      <c r="C787" s="4" t="s">
        <v>329</v>
      </c>
      <c r="D787" s="4" t="s">
        <v>376</v>
      </c>
      <c r="E787" s="4" t="s">
        <v>798</v>
      </c>
      <c r="F787" s="4" t="s">
        <v>484</v>
      </c>
      <c r="G787" s="4" t="s">
        <v>741</v>
      </c>
      <c r="H787" s="4" t="n">
        <f aca="false">FALSE()</f>
        <v>0</v>
      </c>
      <c r="I787" s="21" t="n">
        <v>2.61552022</v>
      </c>
      <c r="J787" s="21" t="n">
        <v>0.84</v>
      </c>
      <c r="K787" s="21"/>
      <c r="L787" s="21"/>
      <c r="M787" s="21"/>
      <c r="N787" s="21"/>
    </row>
  </sheetData>
  <autoFilter ref="A1:J787">
    <filterColumn colId="0">
      <filters>
        <filter val="CRUK0095_SU_T1-R1"/>
        <filter val="CRUK0095_SU_T1-R2"/>
        <filter val="CRUK0095_SU_T1-R3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78" activeCellId="0" sqref="A78"/>
    </sheetView>
  </sheetViews>
  <sheetFormatPr defaultRowHeight="15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0" width="5.33"/>
    <col collapsed="false" customWidth="true" hidden="false" outlineLevel="0" max="3" min="3" style="0" width="17.51"/>
    <col collapsed="false" customWidth="true" hidden="false" outlineLevel="0" max="4" min="4" style="0" width="16.33"/>
    <col collapsed="false" customWidth="true" hidden="false" outlineLevel="0" max="5" min="5" style="0" width="8.16"/>
    <col collapsed="false" customWidth="true" hidden="false" outlineLevel="0" max="6" min="6" style="0" width="8.51"/>
    <col collapsed="false" customWidth="true" hidden="false" outlineLevel="0" max="7" min="7" style="0" width="6.01"/>
    <col collapsed="false" customWidth="true" hidden="false" outlineLevel="0" max="8" min="8" style="0" width="7.34"/>
    <col collapsed="false" customWidth="true" hidden="false" outlineLevel="0" max="17" min="9" style="0" width="6.01"/>
    <col collapsed="false" customWidth="true" hidden="false" outlineLevel="0" max="19" min="18" style="0" width="6.16"/>
    <col collapsed="false" customWidth="true" hidden="false" outlineLevel="0" max="22" min="20" style="0" width="6.01"/>
    <col collapsed="false" customWidth="true" hidden="false" outlineLevel="0" max="25" min="23" style="0" width="6.16"/>
    <col collapsed="false" customWidth="true" hidden="false" outlineLevel="0" max="31" min="26" style="0" width="6.01"/>
    <col collapsed="false" customWidth="true" hidden="false" outlineLevel="0" max="32" min="32" style="0" width="2.16"/>
    <col collapsed="false" customWidth="true" hidden="false" outlineLevel="0" max="1025" min="33" style="0" width="8.83"/>
  </cols>
  <sheetData>
    <row r="1" s="28" customFormat="true" ht="152" hidden="false" customHeight="false" outlineLevel="0" collapsed="false">
      <c r="A1" s="25" t="s">
        <v>1076</v>
      </c>
      <c r="B1" s="26" t="s">
        <v>1077</v>
      </c>
      <c r="C1" s="27" t="s">
        <v>0</v>
      </c>
      <c r="D1" s="26" t="s">
        <v>1078</v>
      </c>
      <c r="E1" s="27" t="s">
        <v>1079</v>
      </c>
      <c r="F1" s="27" t="s">
        <v>1080</v>
      </c>
      <c r="G1" s="27" t="s">
        <v>1081</v>
      </c>
      <c r="H1" s="27" t="s">
        <v>1082</v>
      </c>
      <c r="I1" s="27" t="s">
        <v>1083</v>
      </c>
      <c r="J1" s="27" t="s">
        <v>1084</v>
      </c>
      <c r="K1" s="27" t="s">
        <v>1085</v>
      </c>
      <c r="L1" s="27" t="s">
        <v>1086</v>
      </c>
      <c r="M1" s="27" t="s">
        <v>1087</v>
      </c>
      <c r="N1" s="27" t="s">
        <v>1088</v>
      </c>
      <c r="O1" s="27" t="s">
        <v>1089</v>
      </c>
      <c r="P1" s="27" t="s">
        <v>1090</v>
      </c>
      <c r="Q1" s="27" t="s">
        <v>1091</v>
      </c>
      <c r="R1" s="27" t="s">
        <v>1092</v>
      </c>
      <c r="S1" s="27" t="s">
        <v>1093</v>
      </c>
      <c r="T1" s="27" t="s">
        <v>1094</v>
      </c>
      <c r="U1" s="27" t="s">
        <v>1095</v>
      </c>
      <c r="V1" s="27" t="s">
        <v>1096</v>
      </c>
      <c r="W1" s="27" t="s">
        <v>1097</v>
      </c>
      <c r="X1" s="27" t="s">
        <v>1098</v>
      </c>
      <c r="Y1" s="27" t="s">
        <v>1099</v>
      </c>
      <c r="Z1" s="27" t="s">
        <v>1100</v>
      </c>
      <c r="AA1" s="27" t="s">
        <v>1101</v>
      </c>
      <c r="AB1" s="27" t="s">
        <v>1102</v>
      </c>
      <c r="AC1" s="27" t="s">
        <v>1103</v>
      </c>
      <c r="AD1" s="27" t="s">
        <v>1104</v>
      </c>
      <c r="AE1" s="27" t="s">
        <v>1105</v>
      </c>
    </row>
    <row r="2" customFormat="false" ht="15" hidden="false" customHeight="false" outlineLevel="0" collapsed="false">
      <c r="A2" s="29" t="n">
        <f aca="false">AC2/R2</f>
        <v>0.00601608954179783</v>
      </c>
      <c r="B2" s="16" t="n">
        <f aca="false">COUNTIFS(Main!W:W,0,Main!A:A,C2)</f>
        <v>0</v>
      </c>
      <c r="C2" s="11" t="s">
        <v>43</v>
      </c>
      <c r="D2" s="11" t="s">
        <v>1106</v>
      </c>
      <c r="E2" s="11" t="n">
        <v>87.483</v>
      </c>
      <c r="F2" s="11" t="s">
        <v>61</v>
      </c>
      <c r="G2" s="11" t="n">
        <v>42</v>
      </c>
      <c r="H2" s="11" t="s">
        <v>1107</v>
      </c>
      <c r="I2" s="11" t="n">
        <v>0</v>
      </c>
      <c r="J2" s="11" t="n">
        <v>0</v>
      </c>
      <c r="K2" s="11" t="n">
        <v>106</v>
      </c>
      <c r="L2" s="11" t="n">
        <v>0</v>
      </c>
      <c r="M2" s="11" t="n">
        <v>0</v>
      </c>
      <c r="N2" s="11" t="n">
        <v>0</v>
      </c>
      <c r="O2" s="11" t="n">
        <v>2</v>
      </c>
      <c r="P2" s="11" t="n">
        <v>1</v>
      </c>
      <c r="Q2" s="11" t="n">
        <v>1</v>
      </c>
      <c r="R2" s="11" t="n">
        <v>14295</v>
      </c>
      <c r="S2" s="11" t="n">
        <v>13706</v>
      </c>
      <c r="T2" s="11" t="n">
        <v>457</v>
      </c>
      <c r="U2" s="11" t="n">
        <v>157</v>
      </c>
      <c r="V2" s="11" t="n">
        <v>1</v>
      </c>
      <c r="W2" s="11" t="n">
        <v>0.843</v>
      </c>
      <c r="X2" s="11" t="n">
        <v>0.157</v>
      </c>
      <c r="Y2" s="11" t="n">
        <v>0</v>
      </c>
      <c r="Z2" s="11" t="n">
        <v>2</v>
      </c>
      <c r="AA2" s="11" t="n">
        <v>4</v>
      </c>
      <c r="AB2" s="11" t="n">
        <v>7</v>
      </c>
      <c r="AC2" s="11" t="n">
        <v>86</v>
      </c>
      <c r="AD2" s="11" t="n">
        <v>0</v>
      </c>
      <c r="AE2" s="11" t="n">
        <v>0</v>
      </c>
    </row>
    <row r="3" customFormat="false" ht="15" hidden="false" customHeight="false" outlineLevel="0" collapsed="false">
      <c r="A3" s="29" t="n">
        <f aca="false">AC3/R3</f>
        <v>0.0060313630880579</v>
      </c>
      <c r="B3" s="16" t="n">
        <f aca="false">COUNTIFS(Main!W:W,0,Main!A:A,C3)</f>
        <v>0</v>
      </c>
      <c r="C3" s="11" t="s">
        <v>55</v>
      </c>
      <c r="D3" s="11" t="s">
        <v>1106</v>
      </c>
      <c r="E3" s="11" t="n">
        <v>95.821</v>
      </c>
      <c r="F3" s="11" t="s">
        <v>1108</v>
      </c>
      <c r="G3" s="11" t="n">
        <v>42</v>
      </c>
      <c r="H3" s="11" t="s">
        <v>1109</v>
      </c>
      <c r="I3" s="11" t="n">
        <v>0</v>
      </c>
      <c r="J3" s="11" t="n">
        <v>0</v>
      </c>
      <c r="K3" s="11" t="n">
        <v>303</v>
      </c>
      <c r="L3" s="11" t="n">
        <v>0</v>
      </c>
      <c r="M3" s="11" t="n">
        <v>0</v>
      </c>
      <c r="N3" s="11" t="n">
        <v>0</v>
      </c>
      <c r="O3" s="11" t="n">
        <v>2</v>
      </c>
      <c r="P3" s="11" t="n">
        <v>2</v>
      </c>
      <c r="Q3" s="11" t="n">
        <v>2</v>
      </c>
      <c r="R3" s="11" t="n">
        <v>19067</v>
      </c>
      <c r="S3" s="11" t="n">
        <v>15744</v>
      </c>
      <c r="T3" s="11" t="n">
        <v>560</v>
      </c>
      <c r="U3" s="11" t="n">
        <v>174</v>
      </c>
      <c r="V3" s="11" t="n">
        <v>2618</v>
      </c>
      <c r="W3" s="11" t="n">
        <v>0.581</v>
      </c>
      <c r="X3" s="11" t="n">
        <v>0.419</v>
      </c>
      <c r="Y3" s="11" t="n">
        <v>0</v>
      </c>
      <c r="Z3" s="11" t="n">
        <v>2</v>
      </c>
      <c r="AA3" s="11" t="n">
        <v>10</v>
      </c>
      <c r="AB3" s="11" t="n">
        <v>16</v>
      </c>
      <c r="AC3" s="11" t="n">
        <v>115</v>
      </c>
      <c r="AD3" s="11" t="n">
        <v>0</v>
      </c>
      <c r="AE3" s="11" t="n">
        <v>0</v>
      </c>
    </row>
    <row r="4" customFormat="false" ht="15" hidden="false" customHeight="false" outlineLevel="0" collapsed="false">
      <c r="A4" s="29" t="n">
        <f aca="false">AC4/R4</f>
        <v>0.00866147463425286</v>
      </c>
      <c r="B4" s="16" t="n">
        <f aca="false">COUNTIFS(Main!W:W,0,Main!A:A,C4)</f>
        <v>0</v>
      </c>
      <c r="C4" s="11" t="s">
        <v>62</v>
      </c>
      <c r="D4" s="11" t="s">
        <v>1106</v>
      </c>
      <c r="E4" s="11" t="n">
        <v>58.413</v>
      </c>
      <c r="F4" s="11" t="s">
        <v>1110</v>
      </c>
      <c r="G4" s="11" t="n">
        <v>33</v>
      </c>
      <c r="H4" s="11" t="s">
        <v>1107</v>
      </c>
      <c r="I4" s="11" t="n">
        <v>0</v>
      </c>
      <c r="J4" s="11" t="n">
        <v>0</v>
      </c>
      <c r="K4" s="11" t="n">
        <v>127</v>
      </c>
      <c r="L4" s="11" t="n">
        <v>0</v>
      </c>
      <c r="M4" s="11" t="n">
        <v>0</v>
      </c>
      <c r="N4" s="11" t="n">
        <v>0</v>
      </c>
      <c r="O4" s="11" t="n">
        <v>2</v>
      </c>
      <c r="P4" s="11" t="n">
        <v>2</v>
      </c>
      <c r="Q4" s="11" t="n">
        <v>2</v>
      </c>
      <c r="R4" s="11" t="n">
        <v>13739</v>
      </c>
      <c r="S4" s="11" t="n">
        <v>13185</v>
      </c>
      <c r="T4" s="11" t="n">
        <v>433</v>
      </c>
      <c r="U4" s="11" t="n">
        <v>155</v>
      </c>
      <c r="V4" s="11" t="n">
        <v>16</v>
      </c>
      <c r="W4" s="11" t="n">
        <v>0.673</v>
      </c>
      <c r="X4" s="11" t="n">
        <v>0.327</v>
      </c>
      <c r="Y4" s="11" t="n">
        <v>0</v>
      </c>
      <c r="Z4" s="11" t="n">
        <v>1</v>
      </c>
      <c r="AA4" s="11" t="n">
        <v>4</v>
      </c>
      <c r="AB4" s="11" t="n">
        <v>7</v>
      </c>
      <c r="AC4" s="11" t="n">
        <v>119</v>
      </c>
      <c r="AD4" s="11" t="n">
        <v>0</v>
      </c>
      <c r="AE4" s="11" t="n">
        <v>0</v>
      </c>
    </row>
    <row r="5" customFormat="false" ht="15" hidden="false" customHeight="false" outlineLevel="0" collapsed="false">
      <c r="A5" s="29" t="n">
        <f aca="false">AC5/R5</f>
        <v>0.00858862514370731</v>
      </c>
      <c r="B5" s="16" t="n">
        <f aca="false">COUNTIFS(Main!W:W,0,Main!A:A,C5)</f>
        <v>2</v>
      </c>
      <c r="C5" s="11" t="s">
        <v>67</v>
      </c>
      <c r="D5" s="11" t="s">
        <v>1106</v>
      </c>
      <c r="E5" s="11" t="n">
        <v>47.952</v>
      </c>
      <c r="F5" s="11" t="s">
        <v>1111</v>
      </c>
      <c r="G5" s="11" t="n">
        <v>32</v>
      </c>
      <c r="H5" s="11" t="s">
        <v>1107</v>
      </c>
      <c r="I5" s="11" t="n">
        <v>0</v>
      </c>
      <c r="J5" s="11" t="n">
        <v>0</v>
      </c>
      <c r="K5" s="11" t="n">
        <v>199</v>
      </c>
      <c r="L5" s="11" t="n">
        <v>0</v>
      </c>
      <c r="M5" s="11" t="n">
        <v>0</v>
      </c>
      <c r="N5" s="11" t="n">
        <v>0</v>
      </c>
      <c r="O5" s="11" t="n">
        <v>2</v>
      </c>
      <c r="P5" s="11" t="n">
        <v>2</v>
      </c>
      <c r="Q5" s="11" t="n">
        <v>2</v>
      </c>
      <c r="R5" s="11" t="n">
        <v>14787</v>
      </c>
      <c r="S5" s="11" t="n">
        <v>14142</v>
      </c>
      <c r="T5" s="11" t="n">
        <v>523</v>
      </c>
      <c r="U5" s="11" t="n">
        <v>165</v>
      </c>
      <c r="V5" s="11" t="n">
        <v>20</v>
      </c>
      <c r="W5" s="11" t="n">
        <v>0.464</v>
      </c>
      <c r="X5" s="11" t="n">
        <v>0.536</v>
      </c>
      <c r="Y5" s="11" t="n">
        <v>0</v>
      </c>
      <c r="Z5" s="11" t="n">
        <v>0</v>
      </c>
      <c r="AA5" s="11" t="n">
        <v>0</v>
      </c>
      <c r="AB5" s="11" t="n">
        <v>23</v>
      </c>
      <c r="AC5" s="11" t="n">
        <v>127</v>
      </c>
      <c r="AD5" s="11" t="n">
        <v>0</v>
      </c>
      <c r="AE5" s="11" t="n">
        <v>0</v>
      </c>
    </row>
    <row r="6" customFormat="false" ht="15" hidden="false" customHeight="false" outlineLevel="0" collapsed="false">
      <c r="A6" s="29" t="n">
        <f aca="false">AC6/R6</f>
        <v>0.00704914822792246</v>
      </c>
      <c r="B6" s="16" t="n">
        <f aca="false">COUNTIFS(Main!W:W,0,Main!A:A,C6)</f>
        <v>1</v>
      </c>
      <c r="C6" s="11" t="s">
        <v>74</v>
      </c>
      <c r="D6" s="11" t="s">
        <v>1106</v>
      </c>
      <c r="E6" s="11" t="n">
        <v>46.405</v>
      </c>
      <c r="F6" s="11" t="s">
        <v>46</v>
      </c>
      <c r="G6" s="11" t="n">
        <v>33</v>
      </c>
      <c r="H6" s="11" t="s">
        <v>1107</v>
      </c>
      <c r="I6" s="11" t="n">
        <v>0</v>
      </c>
      <c r="J6" s="11" t="n">
        <v>0</v>
      </c>
      <c r="K6" s="11" t="n">
        <v>186</v>
      </c>
      <c r="L6" s="11" t="n">
        <v>0</v>
      </c>
      <c r="M6" s="11" t="n">
        <v>0</v>
      </c>
      <c r="N6" s="11" t="n">
        <v>0</v>
      </c>
      <c r="O6" s="11" t="n">
        <v>2</v>
      </c>
      <c r="P6" s="11" t="n">
        <v>2</v>
      </c>
      <c r="Q6" s="11" t="n">
        <v>2</v>
      </c>
      <c r="R6" s="11" t="n">
        <v>15321</v>
      </c>
      <c r="S6" s="11" t="n">
        <v>14657</v>
      </c>
      <c r="T6" s="11" t="n">
        <v>515</v>
      </c>
      <c r="U6" s="11" t="n">
        <v>165</v>
      </c>
      <c r="V6" s="11" t="n">
        <v>15</v>
      </c>
      <c r="W6" s="11" t="n">
        <v>0.605</v>
      </c>
      <c r="X6" s="11" t="n">
        <v>0.395</v>
      </c>
      <c r="Y6" s="11" t="n">
        <v>0</v>
      </c>
      <c r="Z6" s="11" t="n">
        <v>1</v>
      </c>
      <c r="AA6" s="11" t="n">
        <v>3</v>
      </c>
      <c r="AB6" s="11" t="n">
        <v>7</v>
      </c>
      <c r="AC6" s="11" t="n">
        <v>108</v>
      </c>
      <c r="AD6" s="11" t="n">
        <v>0</v>
      </c>
      <c r="AE6" s="11" t="n">
        <v>0</v>
      </c>
    </row>
    <row r="7" customFormat="false" ht="15" hidden="false" customHeight="false" outlineLevel="0" collapsed="false">
      <c r="A7" s="29" t="n">
        <f aca="false">AC7/R7</f>
        <v>0.0125579435313949</v>
      </c>
      <c r="B7" s="16" t="n">
        <f aca="false">COUNTIFS(Main!W:W,0,Main!A:A,C7)</f>
        <v>0</v>
      </c>
      <c r="C7" s="11" t="s">
        <v>79</v>
      </c>
      <c r="D7" s="11" t="s">
        <v>1112</v>
      </c>
      <c r="E7" s="11" t="n">
        <v>39.129</v>
      </c>
      <c r="F7" s="11" t="s">
        <v>1113</v>
      </c>
      <c r="G7" s="11" t="n">
        <v>42</v>
      </c>
      <c r="H7" s="11" t="s">
        <v>1109</v>
      </c>
      <c r="I7" s="11" t="n">
        <v>0</v>
      </c>
      <c r="J7" s="11" t="n">
        <v>0</v>
      </c>
      <c r="K7" s="11" t="n">
        <v>130</v>
      </c>
      <c r="L7" s="11" t="n">
        <v>0</v>
      </c>
      <c r="M7" s="11" t="n">
        <v>0</v>
      </c>
      <c r="N7" s="11" t="n">
        <v>0</v>
      </c>
      <c r="O7" s="11" t="n">
        <v>2</v>
      </c>
      <c r="P7" s="11" t="n">
        <v>2</v>
      </c>
      <c r="Q7" s="11" t="n">
        <v>2</v>
      </c>
      <c r="R7" s="11" t="n">
        <v>11865</v>
      </c>
      <c r="S7" s="11" t="n">
        <v>9359</v>
      </c>
      <c r="T7" s="11" t="n">
        <v>651</v>
      </c>
      <c r="U7" s="11" t="n">
        <v>109</v>
      </c>
      <c r="V7" s="11" t="n">
        <v>1764</v>
      </c>
      <c r="W7" s="11" t="n">
        <v>0.554</v>
      </c>
      <c r="X7" s="11" t="n">
        <v>0.446</v>
      </c>
      <c r="Y7" s="11" t="n">
        <v>0</v>
      </c>
      <c r="Z7" s="11" t="n">
        <v>0</v>
      </c>
      <c r="AA7" s="11" t="n">
        <v>0</v>
      </c>
      <c r="AB7" s="11" t="n">
        <v>9</v>
      </c>
      <c r="AC7" s="11" t="n">
        <v>149</v>
      </c>
      <c r="AD7" s="11" t="n">
        <v>0</v>
      </c>
      <c r="AE7" s="11" t="n">
        <v>0</v>
      </c>
    </row>
    <row r="8" customFormat="false" ht="15" hidden="false" customHeight="false" outlineLevel="0" collapsed="false">
      <c r="A8" s="29" t="n">
        <f aca="false">AC8/R8</f>
        <v>0.00461993347295799</v>
      </c>
      <c r="B8" s="16" t="n">
        <f aca="false">COUNTIFS(Main!W:W,0,Main!A:A,C8)</f>
        <v>0</v>
      </c>
      <c r="C8" s="11" t="s">
        <v>81</v>
      </c>
      <c r="D8" s="11" t="s">
        <v>1106</v>
      </c>
      <c r="E8" s="11" t="n">
        <v>95.24</v>
      </c>
      <c r="F8" s="11" t="s">
        <v>1114</v>
      </c>
      <c r="G8" s="11" t="n">
        <v>37</v>
      </c>
      <c r="H8" s="11" t="s">
        <v>1107</v>
      </c>
      <c r="I8" s="11" t="n">
        <v>0</v>
      </c>
      <c r="J8" s="11" t="n">
        <v>0</v>
      </c>
      <c r="K8" s="11" t="n">
        <v>134</v>
      </c>
      <c r="L8" s="11" t="n">
        <v>0</v>
      </c>
      <c r="M8" s="11" t="n">
        <v>0</v>
      </c>
      <c r="N8" s="11" t="n">
        <v>0</v>
      </c>
      <c r="O8" s="11" t="n">
        <v>2</v>
      </c>
      <c r="P8" s="11" t="n">
        <v>2</v>
      </c>
      <c r="Q8" s="11" t="n">
        <v>2</v>
      </c>
      <c r="R8" s="11" t="n">
        <v>16234</v>
      </c>
      <c r="S8" s="11" t="n">
        <v>15725</v>
      </c>
      <c r="T8" s="11" t="n">
        <v>354</v>
      </c>
      <c r="U8" s="11" t="n">
        <v>191</v>
      </c>
      <c r="V8" s="11" t="n">
        <v>8</v>
      </c>
      <c r="W8" s="11" t="n">
        <v>0.555</v>
      </c>
      <c r="X8" s="11" t="n">
        <v>0.445</v>
      </c>
      <c r="Y8" s="11" t="n">
        <v>0</v>
      </c>
      <c r="Z8" s="11" t="n">
        <v>7</v>
      </c>
      <c r="AA8" s="11" t="n">
        <v>7</v>
      </c>
      <c r="AB8" s="11" t="n">
        <v>7</v>
      </c>
      <c r="AC8" s="11" t="n">
        <v>75</v>
      </c>
      <c r="AD8" s="11" t="n">
        <v>0</v>
      </c>
      <c r="AE8" s="11" t="n">
        <v>0</v>
      </c>
    </row>
    <row r="9" customFormat="false" ht="15" hidden="false" customHeight="false" outlineLevel="0" collapsed="false">
      <c r="A9" s="29" t="n">
        <f aca="false">AC9/R9</f>
        <v>0.00427122263747998</v>
      </c>
      <c r="B9" s="16" t="n">
        <f aca="false">COUNTIFS(Main!W:W,0,Main!A:A,C9)</f>
        <v>0</v>
      </c>
      <c r="C9" s="11" t="s">
        <v>85</v>
      </c>
      <c r="D9" s="11" t="s">
        <v>1106</v>
      </c>
      <c r="E9" s="11" t="n">
        <v>114.362</v>
      </c>
      <c r="F9" s="11" t="s">
        <v>1115</v>
      </c>
      <c r="G9" s="11" t="n">
        <v>31</v>
      </c>
      <c r="H9" s="11" t="s">
        <v>1107</v>
      </c>
      <c r="I9" s="11" t="n">
        <v>0</v>
      </c>
      <c r="J9" s="11" t="n">
        <v>0</v>
      </c>
      <c r="K9" s="11" t="n">
        <v>242</v>
      </c>
      <c r="L9" s="11" t="n">
        <v>0</v>
      </c>
      <c r="M9" s="11" t="n">
        <v>0</v>
      </c>
      <c r="N9" s="11" t="n">
        <v>0</v>
      </c>
      <c r="O9" s="11" t="n">
        <v>2</v>
      </c>
      <c r="P9" s="11" t="n">
        <v>2</v>
      </c>
      <c r="Q9" s="11" t="n">
        <v>2</v>
      </c>
      <c r="R9" s="11" t="n">
        <v>13111</v>
      </c>
      <c r="S9" s="11" t="n">
        <v>12300</v>
      </c>
      <c r="T9" s="11" t="n">
        <v>647</v>
      </c>
      <c r="U9" s="11" t="n">
        <v>155</v>
      </c>
      <c r="V9" s="11" t="n">
        <v>55</v>
      </c>
      <c r="W9" s="11" t="n">
        <v>0.654</v>
      </c>
      <c r="X9" s="11" t="n">
        <v>0.346</v>
      </c>
      <c r="Y9" s="11" t="n">
        <v>0</v>
      </c>
      <c r="Z9" s="11" t="n">
        <v>0</v>
      </c>
      <c r="AA9" s="11" t="n">
        <v>0</v>
      </c>
      <c r="AB9" s="11" t="n">
        <v>23</v>
      </c>
      <c r="AC9" s="11" t="n">
        <v>56</v>
      </c>
      <c r="AD9" s="11" t="n">
        <v>0</v>
      </c>
      <c r="AE9" s="11" t="n">
        <v>0</v>
      </c>
    </row>
    <row r="10" customFormat="false" ht="15" hidden="false" customHeight="false" outlineLevel="0" collapsed="false">
      <c r="A10" s="29" t="n">
        <f aca="false">AC10/R10</f>
        <v>0.00409213141587747</v>
      </c>
      <c r="B10" s="16" t="n">
        <f aca="false">COUNTIFS(Main!W:W,0,Main!A:A,C10)</f>
        <v>0</v>
      </c>
      <c r="C10" s="11" t="s">
        <v>89</v>
      </c>
      <c r="D10" s="11" t="s">
        <v>1106</v>
      </c>
      <c r="E10" s="11" t="n">
        <v>49.483</v>
      </c>
      <c r="F10" s="11" t="s">
        <v>97</v>
      </c>
      <c r="G10" s="11" t="n">
        <v>42</v>
      </c>
      <c r="H10" s="11" t="s">
        <v>1107</v>
      </c>
      <c r="I10" s="11" t="n">
        <v>0</v>
      </c>
      <c r="J10" s="11" t="n">
        <v>0</v>
      </c>
      <c r="K10" s="11" t="n">
        <v>43</v>
      </c>
      <c r="L10" s="11" t="n">
        <v>0</v>
      </c>
      <c r="M10" s="11" t="n">
        <v>0</v>
      </c>
      <c r="N10" s="11" t="n">
        <v>0</v>
      </c>
      <c r="O10" s="11" t="n">
        <v>2</v>
      </c>
      <c r="P10" s="11" t="n">
        <v>2</v>
      </c>
      <c r="Q10" s="11" t="n">
        <v>2</v>
      </c>
      <c r="R10" s="11" t="n">
        <v>8553</v>
      </c>
      <c r="S10" s="11" t="n">
        <v>8266</v>
      </c>
      <c r="T10" s="11" t="n">
        <v>227</v>
      </c>
      <c r="U10" s="11" t="n">
        <v>74</v>
      </c>
      <c r="V10" s="11" t="n">
        <v>2</v>
      </c>
      <c r="W10" s="11" t="n">
        <v>0.618</v>
      </c>
      <c r="X10" s="11" t="n">
        <v>0.382</v>
      </c>
      <c r="Y10" s="11" t="n">
        <v>0</v>
      </c>
      <c r="Z10" s="11" t="n">
        <v>3</v>
      </c>
      <c r="AA10" s="11" t="n">
        <v>5</v>
      </c>
      <c r="AB10" s="11" t="n">
        <v>10</v>
      </c>
      <c r="AC10" s="11" t="n">
        <v>35</v>
      </c>
      <c r="AD10" s="11" t="n">
        <v>0</v>
      </c>
      <c r="AE10" s="11" t="n">
        <v>0</v>
      </c>
    </row>
    <row r="11" customFormat="false" ht="15" hidden="false" customHeight="false" outlineLevel="0" collapsed="false">
      <c r="A11" s="29" t="n">
        <f aca="false">AC11/R11</f>
        <v>0.00561167227833894</v>
      </c>
      <c r="B11" s="16" t="n">
        <f aca="false">COUNTIFS(Main!W:W,0,Main!A:A,C11)</f>
        <v>0</v>
      </c>
      <c r="C11" s="11" t="s">
        <v>95</v>
      </c>
      <c r="D11" s="11" t="s">
        <v>1106</v>
      </c>
      <c r="E11" s="11" t="n">
        <v>111.798</v>
      </c>
      <c r="F11" s="11" t="s">
        <v>1116</v>
      </c>
      <c r="G11" s="11" t="n">
        <v>37</v>
      </c>
      <c r="H11" s="11" t="s">
        <v>1107</v>
      </c>
      <c r="I11" s="11" t="n">
        <v>0</v>
      </c>
      <c r="J11" s="11" t="n">
        <v>0</v>
      </c>
      <c r="K11" s="11" t="n">
        <v>100</v>
      </c>
      <c r="L11" s="11" t="n">
        <v>0</v>
      </c>
      <c r="M11" s="11" t="n">
        <v>0</v>
      </c>
      <c r="N11" s="11" t="n">
        <v>0</v>
      </c>
      <c r="O11" s="11" t="n">
        <v>2</v>
      </c>
      <c r="P11" s="11" t="n">
        <v>2</v>
      </c>
      <c r="Q11" s="11" t="n">
        <v>2</v>
      </c>
      <c r="R11" s="11" t="n">
        <v>13365</v>
      </c>
      <c r="S11" s="11" t="n">
        <v>12920</v>
      </c>
      <c r="T11" s="11" t="n">
        <v>384</v>
      </c>
      <c r="U11" s="11" t="n">
        <v>101</v>
      </c>
      <c r="V11" s="11" t="n">
        <v>3</v>
      </c>
      <c r="W11" s="11" t="n">
        <v>0.598</v>
      </c>
      <c r="X11" s="11" t="n">
        <v>0.402</v>
      </c>
      <c r="Y11" s="11" t="n">
        <v>0</v>
      </c>
      <c r="Z11" s="11" t="n">
        <v>8</v>
      </c>
      <c r="AA11" s="11" t="n">
        <v>8</v>
      </c>
      <c r="AB11" s="11" t="n">
        <v>9</v>
      </c>
      <c r="AC11" s="11" t="n">
        <v>75</v>
      </c>
      <c r="AD11" s="11" t="n">
        <v>0</v>
      </c>
      <c r="AE11" s="11" t="n">
        <v>0</v>
      </c>
    </row>
    <row r="12" customFormat="false" ht="15" hidden="false" customHeight="false" outlineLevel="0" collapsed="false">
      <c r="A12" s="29" t="n">
        <f aca="false">AC12/R12</f>
        <v>0.00639376218323587</v>
      </c>
      <c r="B12" s="16" t="n">
        <f aca="false">COUNTIFS(Main!W:W,0,Main!A:A,C12)</f>
        <v>0</v>
      </c>
      <c r="C12" s="11" t="s">
        <v>98</v>
      </c>
      <c r="D12" s="11" t="s">
        <v>1106</v>
      </c>
      <c r="E12" s="11" t="n">
        <v>72.418</v>
      </c>
      <c r="F12" s="11" t="s">
        <v>1110</v>
      </c>
      <c r="G12" s="11" t="n">
        <v>42</v>
      </c>
      <c r="H12" s="11" t="s">
        <v>1107</v>
      </c>
      <c r="I12" s="11" t="n">
        <v>0</v>
      </c>
      <c r="J12" s="11" t="n">
        <v>0</v>
      </c>
      <c r="K12" s="11" t="n">
        <v>110</v>
      </c>
      <c r="L12" s="11" t="n">
        <v>0</v>
      </c>
      <c r="M12" s="11" t="n">
        <v>0</v>
      </c>
      <c r="N12" s="11" t="n">
        <v>0</v>
      </c>
      <c r="O12" s="11" t="n">
        <v>2</v>
      </c>
      <c r="P12" s="11" t="n">
        <v>2</v>
      </c>
      <c r="Q12" s="11" t="n">
        <v>2</v>
      </c>
      <c r="R12" s="11" t="n">
        <v>12825</v>
      </c>
      <c r="S12" s="11" t="n">
        <v>12390</v>
      </c>
      <c r="T12" s="11" t="n">
        <v>349</v>
      </c>
      <c r="U12" s="11" t="n">
        <v>125</v>
      </c>
      <c r="V12" s="11" t="n">
        <v>0</v>
      </c>
      <c r="W12" s="11" t="n">
        <v>0.636</v>
      </c>
      <c r="X12" s="11" t="n">
        <v>0.364</v>
      </c>
      <c r="Y12" s="11" t="n">
        <v>0</v>
      </c>
      <c r="Z12" s="11" t="n">
        <v>5</v>
      </c>
      <c r="AA12" s="11" t="n">
        <v>20</v>
      </c>
      <c r="AB12" s="11" t="n">
        <v>5</v>
      </c>
      <c r="AC12" s="11" t="n">
        <v>82</v>
      </c>
      <c r="AD12" s="11" t="n">
        <v>0</v>
      </c>
      <c r="AE12" s="11" t="n">
        <v>0</v>
      </c>
    </row>
    <row r="13" customFormat="false" ht="15" hidden="false" customHeight="false" outlineLevel="0" collapsed="false">
      <c r="A13" s="29" t="n">
        <f aca="false">AC13/R13</f>
        <v>0.00216404886561955</v>
      </c>
      <c r="B13" s="16" t="n">
        <f aca="false">COUNTIFS(Main!W:W,0,Main!A:A,C13)</f>
        <v>0</v>
      </c>
      <c r="C13" s="11" t="s">
        <v>101</v>
      </c>
      <c r="D13" s="11" t="s">
        <v>1106</v>
      </c>
      <c r="E13" s="11" t="n">
        <v>69.548</v>
      </c>
      <c r="F13" s="11" t="s">
        <v>1117</v>
      </c>
      <c r="G13" s="11" t="n">
        <v>41</v>
      </c>
      <c r="H13" s="11" t="s">
        <v>1107</v>
      </c>
      <c r="I13" s="11" t="n">
        <v>1</v>
      </c>
      <c r="J13" s="11" t="n">
        <v>4</v>
      </c>
      <c r="K13" s="11" t="n">
        <v>41</v>
      </c>
      <c r="L13" s="11" t="n">
        <v>0</v>
      </c>
      <c r="M13" s="11" t="n">
        <v>0</v>
      </c>
      <c r="N13" s="11" t="n">
        <v>0</v>
      </c>
      <c r="O13" s="11" t="n">
        <v>2</v>
      </c>
      <c r="P13" s="11" t="n">
        <v>2</v>
      </c>
      <c r="Q13" s="11" t="n">
        <v>2</v>
      </c>
      <c r="R13" s="11" t="n">
        <v>14325</v>
      </c>
      <c r="S13" s="11" t="n">
        <v>13832</v>
      </c>
      <c r="T13" s="11" t="n">
        <v>373</v>
      </c>
      <c r="U13" s="11" t="n">
        <v>131</v>
      </c>
      <c r="V13" s="11" t="n">
        <v>2</v>
      </c>
      <c r="W13" s="11" t="n">
        <v>0.481</v>
      </c>
      <c r="X13" s="11" t="n">
        <v>0.519</v>
      </c>
      <c r="Y13" s="11" t="n">
        <v>0</v>
      </c>
      <c r="Z13" s="11" t="n">
        <v>9</v>
      </c>
      <c r="AA13" s="11" t="n">
        <v>6</v>
      </c>
      <c r="AB13" s="11" t="n">
        <v>8</v>
      </c>
      <c r="AC13" s="11" t="n">
        <v>31</v>
      </c>
      <c r="AD13" s="11" t="n">
        <v>0</v>
      </c>
      <c r="AE13" s="11" t="n">
        <v>0</v>
      </c>
    </row>
    <row r="14" customFormat="false" ht="15" hidden="false" customHeight="false" outlineLevel="0" collapsed="false">
      <c r="A14" s="29" t="n">
        <f aca="false">AC14/R14</f>
        <v>0.00664145374042985</v>
      </c>
      <c r="B14" s="16" t="n">
        <f aca="false">COUNTIFS(Main!W:W,0,Main!A:A,C14)</f>
        <v>2</v>
      </c>
      <c r="C14" s="11" t="s">
        <v>104</v>
      </c>
      <c r="D14" s="11" t="s">
        <v>1106</v>
      </c>
      <c r="E14" s="11" t="n">
        <v>1.773</v>
      </c>
      <c r="F14" s="11" t="s">
        <v>73</v>
      </c>
      <c r="G14" s="11" t="n">
        <v>37</v>
      </c>
      <c r="H14" s="11" t="s">
        <v>1107</v>
      </c>
      <c r="I14" s="11" t="n">
        <v>0</v>
      </c>
      <c r="J14" s="11" t="n">
        <v>0</v>
      </c>
      <c r="K14" s="11" t="n">
        <v>131</v>
      </c>
      <c r="L14" s="11" t="n">
        <v>0</v>
      </c>
      <c r="M14" s="11" t="n">
        <v>0</v>
      </c>
      <c r="N14" s="11" t="n">
        <v>0</v>
      </c>
      <c r="O14" s="11" t="n">
        <v>2</v>
      </c>
      <c r="P14" s="11" t="n">
        <v>2</v>
      </c>
      <c r="Q14" s="11" t="n">
        <v>2</v>
      </c>
      <c r="R14" s="11" t="n">
        <v>10841</v>
      </c>
      <c r="S14" s="11" t="n">
        <v>8861</v>
      </c>
      <c r="T14" s="11" t="n">
        <v>1943</v>
      </c>
      <c r="U14" s="11" t="n">
        <v>99</v>
      </c>
      <c r="V14" s="11" t="n">
        <v>10</v>
      </c>
      <c r="W14" s="11" t="n">
        <v>0.3</v>
      </c>
      <c r="X14" s="11" t="n">
        <v>0.473</v>
      </c>
      <c r="Y14" s="11" t="n">
        <v>0.227</v>
      </c>
      <c r="Z14" s="11" t="n">
        <v>3</v>
      </c>
      <c r="AA14" s="11" t="n">
        <v>7</v>
      </c>
      <c r="AB14" s="11" t="n">
        <v>74</v>
      </c>
      <c r="AC14" s="11" t="n">
        <v>72</v>
      </c>
      <c r="AD14" s="11" t="n">
        <v>0</v>
      </c>
      <c r="AE14" s="11" t="n">
        <v>0</v>
      </c>
    </row>
    <row r="15" customFormat="false" ht="15" hidden="false" customHeight="false" outlineLevel="0" collapsed="false">
      <c r="A15" s="29" t="n">
        <f aca="false">AC15/R15</f>
        <v>0.00727073187461417</v>
      </c>
      <c r="B15" s="16" t="n">
        <f aca="false">COUNTIFS(Main!W:W,0,Main!A:A,C15)</f>
        <v>0</v>
      </c>
      <c r="C15" s="11" t="s">
        <v>110</v>
      </c>
      <c r="D15" s="11" t="s">
        <v>1106</v>
      </c>
      <c r="E15" s="11" t="n">
        <v>68.705</v>
      </c>
      <c r="F15" s="11" t="s">
        <v>1118</v>
      </c>
      <c r="G15" s="11" t="n">
        <v>37</v>
      </c>
      <c r="H15" s="11" t="s">
        <v>1107</v>
      </c>
      <c r="I15" s="11" t="n">
        <v>0</v>
      </c>
      <c r="J15" s="11" t="n">
        <v>0</v>
      </c>
      <c r="K15" s="11" t="n">
        <v>137</v>
      </c>
      <c r="L15" s="11" t="n">
        <v>0</v>
      </c>
      <c r="M15" s="11" t="n">
        <v>0</v>
      </c>
      <c r="N15" s="11" t="n">
        <v>0</v>
      </c>
      <c r="O15" s="11" t="n">
        <v>2</v>
      </c>
      <c r="P15" s="11" t="n">
        <v>2</v>
      </c>
      <c r="Q15" s="11" t="n">
        <v>2</v>
      </c>
      <c r="R15" s="11" t="n">
        <v>14579</v>
      </c>
      <c r="S15" s="11" t="n">
        <v>13854</v>
      </c>
      <c r="T15" s="11" t="n">
        <v>601</v>
      </c>
      <c r="U15" s="11" t="n">
        <v>204</v>
      </c>
      <c r="V15" s="11" t="n">
        <v>21</v>
      </c>
      <c r="W15" s="11" t="n">
        <v>0.501</v>
      </c>
      <c r="X15" s="11" t="n">
        <v>0.499</v>
      </c>
      <c r="Y15" s="11" t="n">
        <v>0</v>
      </c>
      <c r="Z15" s="11" t="n">
        <v>2</v>
      </c>
      <c r="AA15" s="11" t="n">
        <v>6</v>
      </c>
      <c r="AB15" s="11" t="n">
        <v>17</v>
      </c>
      <c r="AC15" s="11" t="n">
        <v>106</v>
      </c>
      <c r="AD15" s="11" t="n">
        <v>0</v>
      </c>
      <c r="AE15" s="11" t="n">
        <v>0</v>
      </c>
    </row>
    <row r="16" customFormat="false" ht="15" hidden="false" customHeight="false" outlineLevel="0" collapsed="false">
      <c r="A16" s="29" t="n">
        <f aca="false">AC16/R16</f>
        <v>0.00800275363565958</v>
      </c>
      <c r="B16" s="16" t="n">
        <f aca="false">COUNTIFS(Main!W:W,0,Main!A:A,C16)</f>
        <v>0</v>
      </c>
      <c r="C16" s="11" t="s">
        <v>112</v>
      </c>
      <c r="D16" s="11" t="s">
        <v>1106</v>
      </c>
      <c r="E16" s="11" t="n">
        <v>126.985</v>
      </c>
      <c r="F16" s="11" t="s">
        <v>1110</v>
      </c>
      <c r="G16" s="11" t="n">
        <v>34</v>
      </c>
      <c r="H16" s="11" t="s">
        <v>1107</v>
      </c>
      <c r="I16" s="11" t="n">
        <v>0</v>
      </c>
      <c r="J16" s="11" t="n">
        <v>0</v>
      </c>
      <c r="K16" s="11" t="n">
        <v>92</v>
      </c>
      <c r="L16" s="11" t="n">
        <v>0</v>
      </c>
      <c r="M16" s="11" t="n">
        <v>0</v>
      </c>
      <c r="N16" s="11" t="n">
        <v>0</v>
      </c>
      <c r="O16" s="11" t="n">
        <v>2</v>
      </c>
      <c r="P16" s="11" t="n">
        <v>2</v>
      </c>
      <c r="Q16" s="11" t="n">
        <v>2</v>
      </c>
      <c r="R16" s="11" t="n">
        <v>11621</v>
      </c>
      <c r="S16" s="11" t="n">
        <v>11213</v>
      </c>
      <c r="T16" s="11" t="n">
        <v>294</v>
      </c>
      <c r="U16" s="11" t="n">
        <v>135</v>
      </c>
      <c r="V16" s="11" t="n">
        <v>7</v>
      </c>
      <c r="W16" s="11" t="n">
        <v>0.6</v>
      </c>
      <c r="X16" s="11" t="n">
        <v>0.4</v>
      </c>
      <c r="Y16" s="11" t="n">
        <v>0</v>
      </c>
      <c r="Z16" s="11" t="n">
        <v>0</v>
      </c>
      <c r="AA16" s="11" t="n">
        <v>0</v>
      </c>
      <c r="AB16" s="11" t="n">
        <v>3</v>
      </c>
      <c r="AC16" s="11" t="n">
        <v>93</v>
      </c>
      <c r="AD16" s="11" t="n">
        <v>0</v>
      </c>
      <c r="AE16" s="11" t="n">
        <v>0</v>
      </c>
    </row>
    <row r="17" customFormat="false" ht="15" hidden="false" customHeight="false" outlineLevel="0" collapsed="false">
      <c r="A17" s="29" t="n">
        <f aca="false">AC17/R17</f>
        <v>0.000603864734299517</v>
      </c>
      <c r="B17" s="16" t="n">
        <f aca="false">COUNTIFS(Main!W:W,0,Main!A:A,C17)</f>
        <v>0</v>
      </c>
      <c r="C17" s="11" t="s">
        <v>114</v>
      </c>
      <c r="D17" s="11" t="s">
        <v>1106</v>
      </c>
      <c r="E17" s="11" t="n">
        <v>58.861</v>
      </c>
      <c r="F17" s="11" t="s">
        <v>1119</v>
      </c>
      <c r="G17" s="11" t="n">
        <v>33</v>
      </c>
      <c r="H17" s="11" t="s">
        <v>1107</v>
      </c>
      <c r="I17" s="11" t="n">
        <v>0</v>
      </c>
      <c r="J17" s="11" t="n">
        <v>0</v>
      </c>
      <c r="K17" s="11" t="n">
        <v>48</v>
      </c>
      <c r="L17" s="11" t="n">
        <v>0</v>
      </c>
      <c r="M17" s="11" t="n">
        <v>0</v>
      </c>
      <c r="N17" s="11" t="n">
        <v>0</v>
      </c>
      <c r="O17" s="11" t="n">
        <v>1</v>
      </c>
      <c r="P17" s="11" t="n">
        <v>2</v>
      </c>
      <c r="Q17" s="11" t="n">
        <v>2</v>
      </c>
      <c r="R17" s="11" t="n">
        <v>13248</v>
      </c>
      <c r="S17" s="11" t="n">
        <v>12930</v>
      </c>
      <c r="T17" s="11" t="n">
        <v>262</v>
      </c>
      <c r="U17" s="11" t="n">
        <v>135</v>
      </c>
      <c r="V17" s="11" t="n">
        <v>3</v>
      </c>
      <c r="W17" s="11" t="n">
        <v>0.691</v>
      </c>
      <c r="X17" s="11" t="n">
        <v>0.309</v>
      </c>
      <c r="Y17" s="11" t="n">
        <v>0</v>
      </c>
      <c r="Z17" s="11" t="n">
        <v>3</v>
      </c>
      <c r="AA17" s="11" t="n">
        <v>7</v>
      </c>
      <c r="AB17" s="11" t="n">
        <v>2</v>
      </c>
      <c r="AC17" s="11" t="n">
        <v>8</v>
      </c>
      <c r="AD17" s="11" t="n">
        <v>0</v>
      </c>
      <c r="AE17" s="11" t="n">
        <v>0</v>
      </c>
    </row>
    <row r="18" customFormat="false" ht="15" hidden="false" customHeight="false" outlineLevel="0" collapsed="false">
      <c r="A18" s="29" t="n">
        <f aca="false">AC18/R18</f>
        <v>0.00322438809907665</v>
      </c>
      <c r="B18" s="16" t="n">
        <f aca="false">COUNTIFS(Main!W:W,0,Main!A:A,C18)</f>
        <v>0</v>
      </c>
      <c r="C18" s="11" t="s">
        <v>115</v>
      </c>
      <c r="D18" s="11" t="s">
        <v>1106</v>
      </c>
      <c r="E18" s="11" t="n">
        <v>99.647</v>
      </c>
      <c r="F18" s="11" t="s">
        <v>1120</v>
      </c>
      <c r="G18" s="11" t="n">
        <v>33</v>
      </c>
      <c r="H18" s="11" t="s">
        <v>1109</v>
      </c>
      <c r="I18" s="11" t="n">
        <v>0</v>
      </c>
      <c r="J18" s="11" t="n">
        <v>0</v>
      </c>
      <c r="K18" s="11" t="n">
        <v>171</v>
      </c>
      <c r="L18" s="11" t="n">
        <v>0</v>
      </c>
      <c r="M18" s="11" t="n">
        <v>0</v>
      </c>
      <c r="N18" s="11" t="n">
        <v>0</v>
      </c>
      <c r="O18" s="11" t="n">
        <v>2</v>
      </c>
      <c r="P18" s="11" t="n">
        <v>2</v>
      </c>
      <c r="Q18" s="11" t="n">
        <v>2</v>
      </c>
      <c r="R18" s="11" t="n">
        <v>13646</v>
      </c>
      <c r="S18" s="11" t="n">
        <v>11245</v>
      </c>
      <c r="T18" s="11" t="n">
        <v>317</v>
      </c>
      <c r="U18" s="11" t="n">
        <v>151</v>
      </c>
      <c r="V18" s="11" t="n">
        <v>1993</v>
      </c>
      <c r="W18" s="11" t="n">
        <v>0.629</v>
      </c>
      <c r="X18" s="11" t="n">
        <v>0.371</v>
      </c>
      <c r="Y18" s="11" t="n">
        <v>0</v>
      </c>
      <c r="Z18" s="11" t="n">
        <v>4</v>
      </c>
      <c r="AA18" s="11" t="n">
        <v>7</v>
      </c>
      <c r="AB18" s="11" t="n">
        <v>4</v>
      </c>
      <c r="AC18" s="11" t="n">
        <v>44</v>
      </c>
      <c r="AD18" s="11" t="n">
        <v>0</v>
      </c>
      <c r="AE18" s="11" t="n">
        <v>0</v>
      </c>
    </row>
    <row r="19" customFormat="false" ht="15" hidden="false" customHeight="false" outlineLevel="0" collapsed="false">
      <c r="A19" s="29" t="n">
        <f aca="false">AC19/R19</f>
        <v>0.000963789067878287</v>
      </c>
      <c r="B19" s="16" t="n">
        <f aca="false">COUNTIFS(Main!W:W,0,Main!A:A,C19)</f>
        <v>0</v>
      </c>
      <c r="C19" s="11" t="s">
        <v>116</v>
      </c>
      <c r="D19" s="11" t="s">
        <v>1106</v>
      </c>
      <c r="E19" s="11" t="n">
        <v>66.14</v>
      </c>
      <c r="F19" s="11" t="s">
        <v>1121</v>
      </c>
      <c r="G19" s="11" t="n">
        <v>33</v>
      </c>
      <c r="H19" s="11" t="s">
        <v>1107</v>
      </c>
      <c r="I19" s="11" t="n">
        <v>0</v>
      </c>
      <c r="J19" s="11" t="n">
        <v>0</v>
      </c>
      <c r="K19" s="11" t="n">
        <v>26</v>
      </c>
      <c r="L19" s="11" t="n">
        <v>0</v>
      </c>
      <c r="M19" s="11" t="n">
        <v>0</v>
      </c>
      <c r="N19" s="11" t="n">
        <v>0</v>
      </c>
      <c r="O19" s="11" t="n">
        <v>1</v>
      </c>
      <c r="P19" s="11" t="n">
        <v>2</v>
      </c>
      <c r="Q19" s="11" t="n">
        <v>2</v>
      </c>
      <c r="R19" s="11" t="n">
        <v>7263</v>
      </c>
      <c r="S19" s="11" t="n">
        <v>7077</v>
      </c>
      <c r="T19" s="11" t="n">
        <v>148</v>
      </c>
      <c r="U19" s="11" t="n">
        <v>76</v>
      </c>
      <c r="V19" s="11" t="n">
        <v>12</v>
      </c>
      <c r="W19" s="11" t="n">
        <v>0.793</v>
      </c>
      <c r="X19" s="11" t="n">
        <v>0.207</v>
      </c>
      <c r="Y19" s="11" t="n">
        <v>0</v>
      </c>
      <c r="Z19" s="11" t="n">
        <v>0</v>
      </c>
      <c r="AA19" s="11" t="n">
        <v>0</v>
      </c>
      <c r="AB19" s="11" t="n">
        <v>3</v>
      </c>
      <c r="AC19" s="11" t="n">
        <v>7</v>
      </c>
      <c r="AD19" s="11" t="n">
        <v>0</v>
      </c>
      <c r="AE19" s="11" t="n">
        <v>0</v>
      </c>
    </row>
    <row r="20" customFormat="false" ht="15" hidden="false" customHeight="false" outlineLevel="0" collapsed="false">
      <c r="A20" s="29" t="n">
        <f aca="false">AC20/R20</f>
        <v>0.00317236517448008</v>
      </c>
      <c r="B20" s="16" t="n">
        <f aca="false">COUNTIFS(Main!W:W,0,Main!A:A,C20)</f>
        <v>1</v>
      </c>
      <c r="C20" s="11" t="s">
        <v>117</v>
      </c>
      <c r="D20" s="11" t="s">
        <v>1106</v>
      </c>
      <c r="E20" s="11" t="n">
        <v>17.751</v>
      </c>
      <c r="F20" s="11" t="s">
        <v>64</v>
      </c>
      <c r="G20" s="11" t="n">
        <v>41</v>
      </c>
      <c r="H20" s="11" t="s">
        <v>1107</v>
      </c>
      <c r="I20" s="11" t="n">
        <v>0</v>
      </c>
      <c r="J20" s="11" t="n">
        <v>0</v>
      </c>
      <c r="K20" s="11" t="n">
        <v>111</v>
      </c>
      <c r="L20" s="11" t="n">
        <v>0</v>
      </c>
      <c r="M20" s="11" t="n">
        <v>0</v>
      </c>
      <c r="N20" s="11" t="n">
        <v>0</v>
      </c>
      <c r="O20" s="11" t="n">
        <v>2</v>
      </c>
      <c r="P20" s="11" t="n">
        <v>2</v>
      </c>
      <c r="Q20" s="11" t="n">
        <v>2</v>
      </c>
      <c r="R20" s="11" t="n">
        <v>11348</v>
      </c>
      <c r="S20" s="11" t="n">
        <v>11046</v>
      </c>
      <c r="T20" s="11" t="n">
        <v>216</v>
      </c>
      <c r="U20" s="11" t="n">
        <v>91</v>
      </c>
      <c r="V20" s="11" t="n">
        <v>3</v>
      </c>
      <c r="W20" s="11" t="n">
        <v>0.356</v>
      </c>
      <c r="X20" s="11" t="n">
        <v>0.644</v>
      </c>
      <c r="Y20" s="11" t="n">
        <v>0</v>
      </c>
      <c r="Z20" s="11" t="n">
        <v>5</v>
      </c>
      <c r="AA20" s="11" t="n">
        <v>10</v>
      </c>
      <c r="AB20" s="11" t="n">
        <v>4</v>
      </c>
      <c r="AC20" s="11" t="n">
        <v>36</v>
      </c>
      <c r="AD20" s="11" t="n">
        <v>0</v>
      </c>
      <c r="AE20" s="11" t="n">
        <v>0</v>
      </c>
    </row>
    <row r="21" customFormat="false" ht="15" hidden="false" customHeight="false" outlineLevel="0" collapsed="false">
      <c r="A21" s="29" t="n">
        <f aca="false">AC21/R21</f>
        <v>0.000737136960047177</v>
      </c>
      <c r="B21" s="16" t="n">
        <f aca="false">COUNTIFS(Main!W:W,0,Main!A:A,C21)</f>
        <v>0</v>
      </c>
      <c r="C21" s="11" t="s">
        <v>120</v>
      </c>
      <c r="D21" s="11" t="s">
        <v>1106</v>
      </c>
      <c r="E21" s="11" t="n">
        <v>58.396</v>
      </c>
      <c r="F21" s="11" t="s">
        <v>1119</v>
      </c>
      <c r="G21" s="11" t="n">
        <v>42</v>
      </c>
      <c r="H21" s="11" t="s">
        <v>1107</v>
      </c>
      <c r="I21" s="11" t="n">
        <v>0</v>
      </c>
      <c r="J21" s="11" t="n">
        <v>0</v>
      </c>
      <c r="K21" s="11" t="n">
        <v>42</v>
      </c>
      <c r="L21" s="11" t="n">
        <v>0</v>
      </c>
      <c r="M21" s="11" t="n">
        <v>0</v>
      </c>
      <c r="N21" s="11" t="n">
        <v>0</v>
      </c>
      <c r="O21" s="11" t="n">
        <v>2</v>
      </c>
      <c r="P21" s="11" t="n">
        <v>2</v>
      </c>
      <c r="Q21" s="11" t="n">
        <v>2</v>
      </c>
      <c r="R21" s="11" t="n">
        <v>13566</v>
      </c>
      <c r="S21" s="11" t="n">
        <v>13274</v>
      </c>
      <c r="T21" s="11" t="n">
        <v>209</v>
      </c>
      <c r="U21" s="11" t="n">
        <v>148</v>
      </c>
      <c r="V21" s="11" t="n">
        <v>2</v>
      </c>
      <c r="W21" s="11" t="n">
        <v>0.21</v>
      </c>
      <c r="X21" s="11" t="n">
        <v>0.79</v>
      </c>
      <c r="Y21" s="11" t="n">
        <v>0</v>
      </c>
      <c r="Z21" s="11" t="n">
        <v>5</v>
      </c>
      <c r="AA21" s="11" t="n">
        <v>6</v>
      </c>
      <c r="AB21" s="11" t="n">
        <v>1</v>
      </c>
      <c r="AC21" s="11" t="n">
        <v>10</v>
      </c>
      <c r="AD21" s="11" t="n">
        <v>1</v>
      </c>
      <c r="AE21" s="11" t="n">
        <v>0</v>
      </c>
    </row>
    <row r="22" customFormat="false" ht="15" hidden="false" customHeight="false" outlineLevel="0" collapsed="false">
      <c r="A22" s="29" t="n">
        <f aca="false">AC22/R22</f>
        <v>0.00199738273985812</v>
      </c>
      <c r="B22" s="16" t="n">
        <f aca="false">COUNTIFS(Main!W:W,0,Main!A:A,C22)</f>
        <v>0</v>
      </c>
      <c r="C22" s="11" t="s">
        <v>124</v>
      </c>
      <c r="D22" s="11" t="s">
        <v>1106</v>
      </c>
      <c r="E22" s="11" t="n">
        <v>98.174</v>
      </c>
      <c r="F22" s="11" t="s">
        <v>1122</v>
      </c>
      <c r="G22" s="11" t="n">
        <v>33</v>
      </c>
      <c r="H22" s="11" t="s">
        <v>1107</v>
      </c>
      <c r="I22" s="11" t="n">
        <v>0</v>
      </c>
      <c r="J22" s="11" t="n">
        <v>0</v>
      </c>
      <c r="K22" s="11" t="n">
        <v>140</v>
      </c>
      <c r="L22" s="11" t="n">
        <v>0</v>
      </c>
      <c r="M22" s="11" t="n">
        <v>0</v>
      </c>
      <c r="N22" s="11" t="n">
        <v>0</v>
      </c>
      <c r="O22" s="11" t="n">
        <v>2</v>
      </c>
      <c r="P22" s="11" t="n">
        <v>2</v>
      </c>
      <c r="Q22" s="11" t="n">
        <v>2</v>
      </c>
      <c r="R22" s="11" t="n">
        <v>14519</v>
      </c>
      <c r="S22" s="11" t="n">
        <v>13849</v>
      </c>
      <c r="T22" s="11" t="n">
        <v>554</v>
      </c>
      <c r="U22" s="11" t="n">
        <v>216</v>
      </c>
      <c r="V22" s="11" t="n">
        <v>32</v>
      </c>
      <c r="W22" s="11" t="n">
        <v>0.544</v>
      </c>
      <c r="X22" s="11" t="n">
        <v>0.456</v>
      </c>
      <c r="Y22" s="11" t="n">
        <v>0</v>
      </c>
      <c r="Z22" s="11" t="n">
        <v>0</v>
      </c>
      <c r="AA22" s="11" t="n">
        <v>0</v>
      </c>
      <c r="AB22" s="11" t="n">
        <v>13</v>
      </c>
      <c r="AC22" s="11" t="n">
        <v>29</v>
      </c>
      <c r="AD22" s="11" t="n">
        <v>0</v>
      </c>
      <c r="AE22" s="11" t="n">
        <v>0</v>
      </c>
    </row>
    <row r="23" customFormat="false" ht="15" hidden="false" customHeight="false" outlineLevel="0" collapsed="false">
      <c r="A23" s="29" t="n">
        <f aca="false">AC23/R23</f>
        <v>0.0224844633754626</v>
      </c>
      <c r="B23" s="16" t="n">
        <f aca="false">COUNTIFS(Main!W:W,0,Main!A:A,C23)</f>
        <v>1</v>
      </c>
      <c r="C23" s="11" t="s">
        <v>126</v>
      </c>
      <c r="D23" s="11" t="s">
        <v>1112</v>
      </c>
      <c r="E23" s="11" t="n">
        <v>68.126</v>
      </c>
      <c r="F23" s="11" t="s">
        <v>1123</v>
      </c>
      <c r="G23" s="11" t="n">
        <v>37</v>
      </c>
      <c r="H23" s="11" t="s">
        <v>1107</v>
      </c>
      <c r="I23" s="11" t="n">
        <v>0</v>
      </c>
      <c r="J23" s="11" t="n">
        <v>0</v>
      </c>
      <c r="K23" s="11" t="n">
        <v>190</v>
      </c>
      <c r="L23" s="11" t="n">
        <v>0</v>
      </c>
      <c r="M23" s="11" t="n">
        <v>0</v>
      </c>
      <c r="N23" s="11" t="n">
        <v>0</v>
      </c>
      <c r="O23" s="11" t="n">
        <v>2</v>
      </c>
      <c r="P23" s="11" t="n">
        <v>2</v>
      </c>
      <c r="Q23" s="11" t="n">
        <v>2</v>
      </c>
      <c r="R23" s="11" t="n">
        <v>14321</v>
      </c>
      <c r="S23" s="11" t="n">
        <v>13445</v>
      </c>
      <c r="T23" s="11" t="n">
        <v>780</v>
      </c>
      <c r="U23" s="11" t="n">
        <v>131</v>
      </c>
      <c r="V23" s="11" t="n">
        <v>4</v>
      </c>
      <c r="W23" s="11" t="n">
        <v>0.597</v>
      </c>
      <c r="X23" s="11" t="n">
        <v>0.403</v>
      </c>
      <c r="Y23" s="11" t="n">
        <v>0</v>
      </c>
      <c r="Z23" s="11" t="n">
        <v>2</v>
      </c>
      <c r="AA23" s="11" t="n">
        <v>4</v>
      </c>
      <c r="AB23" s="11" t="n">
        <v>13</v>
      </c>
      <c r="AC23" s="11" t="n">
        <v>322</v>
      </c>
      <c r="AD23" s="11" t="n">
        <v>0</v>
      </c>
      <c r="AE23" s="11" t="n">
        <v>0</v>
      </c>
    </row>
    <row r="24" customFormat="false" ht="15" hidden="false" customHeight="false" outlineLevel="0" collapsed="false">
      <c r="A24" s="29" t="n">
        <f aca="false">AC24/R24</f>
        <v>0.00893566322478157</v>
      </c>
      <c r="B24" s="16" t="n">
        <f aca="false">COUNTIFS(Main!W:W,0,Main!A:A,C24)</f>
        <v>0</v>
      </c>
      <c r="C24" s="11" t="s">
        <v>130</v>
      </c>
      <c r="D24" s="11" t="s">
        <v>1106</v>
      </c>
      <c r="E24" s="11" t="n">
        <v>48.938</v>
      </c>
      <c r="F24" s="11" t="s">
        <v>1124</v>
      </c>
      <c r="G24" s="11" t="n">
        <v>37</v>
      </c>
      <c r="H24" s="11" t="s">
        <v>1107</v>
      </c>
      <c r="I24" s="11" t="n">
        <v>0</v>
      </c>
      <c r="J24" s="11" t="n">
        <v>0</v>
      </c>
      <c r="K24" s="11" t="n">
        <v>150</v>
      </c>
      <c r="L24" s="11" t="n">
        <v>0</v>
      </c>
      <c r="M24" s="11" t="n">
        <v>0</v>
      </c>
      <c r="N24" s="11" t="n">
        <v>0</v>
      </c>
      <c r="O24" s="11" t="n">
        <v>2</v>
      </c>
      <c r="P24" s="11" t="n">
        <v>2</v>
      </c>
      <c r="Q24" s="11" t="n">
        <v>2</v>
      </c>
      <c r="R24" s="11" t="n">
        <v>10072</v>
      </c>
      <c r="S24" s="11" t="n">
        <v>9604</v>
      </c>
      <c r="T24" s="11" t="n">
        <v>367</v>
      </c>
      <c r="U24" s="11" t="n">
        <v>126</v>
      </c>
      <c r="V24" s="11" t="n">
        <v>6</v>
      </c>
      <c r="W24" s="11" t="n">
        <v>0.392</v>
      </c>
      <c r="X24" s="11" t="n">
        <v>0.608</v>
      </c>
      <c r="Y24" s="11" t="n">
        <v>0</v>
      </c>
      <c r="Z24" s="11" t="n">
        <v>7</v>
      </c>
      <c r="AA24" s="11" t="n">
        <v>6</v>
      </c>
      <c r="AB24" s="11" t="n">
        <v>10</v>
      </c>
      <c r="AC24" s="11" t="n">
        <v>90</v>
      </c>
      <c r="AD24" s="11" t="n">
        <v>0</v>
      </c>
      <c r="AE24" s="11" t="n">
        <v>0</v>
      </c>
    </row>
    <row r="25" customFormat="false" ht="15" hidden="false" customHeight="false" outlineLevel="0" collapsed="false">
      <c r="A25" s="29" t="n">
        <f aca="false">AC25/R25</f>
        <v>0.00827761859280484</v>
      </c>
      <c r="B25" s="16" t="n">
        <f aca="false">COUNTIFS(Main!W:W,0,Main!A:A,C25)</f>
        <v>1</v>
      </c>
      <c r="C25" s="11" t="s">
        <v>134</v>
      </c>
      <c r="D25" s="11" t="s">
        <v>1106</v>
      </c>
      <c r="E25" s="11" t="n">
        <v>35.97</v>
      </c>
      <c r="F25" s="11" t="s">
        <v>77</v>
      </c>
      <c r="G25" s="11" t="n">
        <v>34</v>
      </c>
      <c r="H25" s="11" t="s">
        <v>1109</v>
      </c>
      <c r="I25" s="11" t="n">
        <v>0</v>
      </c>
      <c r="J25" s="11" t="n">
        <v>0</v>
      </c>
      <c r="K25" s="11" t="n">
        <v>124</v>
      </c>
      <c r="L25" s="11" t="n">
        <v>0</v>
      </c>
      <c r="M25" s="11" t="n">
        <v>0</v>
      </c>
      <c r="N25" s="11" t="n">
        <v>0</v>
      </c>
      <c r="O25" s="11" t="n">
        <v>2</v>
      </c>
      <c r="P25" s="11" t="n">
        <v>2</v>
      </c>
      <c r="Q25" s="11" t="n">
        <v>2</v>
      </c>
      <c r="R25" s="11" t="n">
        <v>9423</v>
      </c>
      <c r="S25" s="11" t="n">
        <v>7676</v>
      </c>
      <c r="T25" s="11" t="n">
        <v>301</v>
      </c>
      <c r="U25" s="11" t="n">
        <v>101</v>
      </c>
      <c r="V25" s="11" t="n">
        <v>1385</v>
      </c>
      <c r="W25" s="11" t="n">
        <v>0.512</v>
      </c>
      <c r="X25" s="11" t="n">
        <v>0.488</v>
      </c>
      <c r="Y25" s="11" t="n">
        <v>0</v>
      </c>
      <c r="Z25" s="11" t="n">
        <v>2</v>
      </c>
      <c r="AA25" s="11" t="n">
        <v>3</v>
      </c>
      <c r="AB25" s="11" t="n">
        <v>8</v>
      </c>
      <c r="AC25" s="11" t="n">
        <v>78</v>
      </c>
      <c r="AD25" s="11" t="n">
        <v>0</v>
      </c>
      <c r="AE25" s="11" t="n">
        <v>0</v>
      </c>
    </row>
    <row r="26" customFormat="false" ht="15" hidden="false" customHeight="false" outlineLevel="0" collapsed="false">
      <c r="A26" s="29" t="n">
        <f aca="false">AC26/R26</f>
        <v>0.0158464830168494</v>
      </c>
      <c r="B26" s="16" t="n">
        <f aca="false">COUNTIFS(Main!W:W,0,Main!A:A,C26)</f>
        <v>0</v>
      </c>
      <c r="C26" s="11" t="s">
        <v>138</v>
      </c>
      <c r="D26" s="11" t="s">
        <v>1112</v>
      </c>
      <c r="E26" s="11" t="n">
        <v>91.502</v>
      </c>
      <c r="F26" s="11" t="s">
        <v>1125</v>
      </c>
      <c r="G26" s="11" t="n">
        <v>37</v>
      </c>
      <c r="H26" s="11" t="s">
        <v>1107</v>
      </c>
      <c r="I26" s="11" t="n">
        <v>0</v>
      </c>
      <c r="J26" s="11" t="n">
        <v>0</v>
      </c>
      <c r="K26" s="11" t="n">
        <v>128</v>
      </c>
      <c r="L26" s="11" t="n">
        <v>0</v>
      </c>
      <c r="M26" s="11" t="n">
        <v>0</v>
      </c>
      <c r="N26" s="11" t="n">
        <v>0</v>
      </c>
      <c r="O26" s="11" t="n">
        <v>1</v>
      </c>
      <c r="P26" s="11" t="n">
        <v>2</v>
      </c>
      <c r="Q26" s="11" t="n">
        <v>2</v>
      </c>
      <c r="R26" s="11" t="n">
        <v>14956</v>
      </c>
      <c r="S26" s="11" t="n">
        <v>13801</v>
      </c>
      <c r="T26" s="11" t="n">
        <v>1047</v>
      </c>
      <c r="U26" s="11" t="n">
        <v>162</v>
      </c>
      <c r="V26" s="11" t="n">
        <v>1</v>
      </c>
      <c r="W26" s="11" t="n">
        <v>0.701</v>
      </c>
      <c r="X26" s="11" t="n">
        <v>0.299</v>
      </c>
      <c r="Y26" s="11" t="n">
        <v>0</v>
      </c>
      <c r="Z26" s="11" t="n">
        <v>9</v>
      </c>
      <c r="AA26" s="11" t="n">
        <v>8</v>
      </c>
      <c r="AB26" s="11" t="n">
        <v>9</v>
      </c>
      <c r="AC26" s="11" t="n">
        <v>237</v>
      </c>
      <c r="AD26" s="11" t="n">
        <v>0</v>
      </c>
      <c r="AE26" s="11" t="n">
        <v>0</v>
      </c>
    </row>
    <row r="27" customFormat="false" ht="15" hidden="false" customHeight="false" outlineLevel="0" collapsed="false">
      <c r="A27" s="29" t="n">
        <f aca="false">AC27/R27</f>
        <v>0.00848784507622579</v>
      </c>
      <c r="B27" s="16" t="n">
        <f aca="false">COUNTIFS(Main!W:W,0,Main!A:A,C27)</f>
        <v>0</v>
      </c>
      <c r="C27" s="11" t="s">
        <v>141</v>
      </c>
      <c r="D27" s="11" t="s">
        <v>1106</v>
      </c>
      <c r="E27" s="11" t="n">
        <v>28.465</v>
      </c>
      <c r="F27" s="11" t="s">
        <v>159</v>
      </c>
      <c r="G27" s="11" t="n">
        <v>34</v>
      </c>
      <c r="H27" s="11" t="s">
        <v>1107</v>
      </c>
      <c r="I27" s="11" t="n">
        <v>0</v>
      </c>
      <c r="J27" s="11" t="n">
        <v>0</v>
      </c>
      <c r="K27" s="11" t="n">
        <v>151</v>
      </c>
      <c r="L27" s="11" t="n">
        <v>0</v>
      </c>
      <c r="M27" s="11" t="n">
        <v>0</v>
      </c>
      <c r="N27" s="11" t="n">
        <v>0</v>
      </c>
      <c r="O27" s="11" t="n">
        <v>2</v>
      </c>
      <c r="P27" s="11" t="n">
        <v>2</v>
      </c>
      <c r="Q27" s="11" t="n">
        <v>2</v>
      </c>
      <c r="R27" s="11" t="n">
        <v>12135</v>
      </c>
      <c r="S27" s="11" t="n">
        <v>11719</v>
      </c>
      <c r="T27" s="11" t="n">
        <v>289</v>
      </c>
      <c r="U27" s="11" t="n">
        <v>155</v>
      </c>
      <c r="V27" s="11" t="n">
        <v>6</v>
      </c>
      <c r="W27" s="11" t="n">
        <v>0.505</v>
      </c>
      <c r="X27" s="11" t="n">
        <v>0.495</v>
      </c>
      <c r="Y27" s="11" t="n">
        <v>0</v>
      </c>
      <c r="Z27" s="11" t="n">
        <v>4</v>
      </c>
      <c r="AA27" s="11" t="n">
        <v>6</v>
      </c>
      <c r="AB27" s="11" t="n">
        <v>3</v>
      </c>
      <c r="AC27" s="11" t="n">
        <v>103</v>
      </c>
      <c r="AD27" s="11" t="n">
        <v>0</v>
      </c>
      <c r="AE27" s="11" t="n">
        <v>0</v>
      </c>
    </row>
    <row r="28" customFormat="false" ht="15" hidden="false" customHeight="false" outlineLevel="0" collapsed="false">
      <c r="A28" s="29" t="n">
        <f aca="false">AC28/R28</f>
        <v>0.00237944162436548</v>
      </c>
      <c r="B28" s="16" t="n">
        <f aca="false">COUNTIFS(Main!W:W,0,Main!A:A,C28)</f>
        <v>0</v>
      </c>
      <c r="C28" s="11" t="s">
        <v>144</v>
      </c>
      <c r="D28" s="11" t="s">
        <v>1106</v>
      </c>
      <c r="E28" s="11" t="n">
        <v>50.267</v>
      </c>
      <c r="F28" s="11" t="s">
        <v>159</v>
      </c>
      <c r="G28" s="11" t="n">
        <v>33</v>
      </c>
      <c r="H28" s="11" t="s">
        <v>1109</v>
      </c>
      <c r="I28" s="11" t="n">
        <v>0</v>
      </c>
      <c r="J28" s="11" t="n">
        <v>0</v>
      </c>
      <c r="K28" s="11" t="n">
        <v>144</v>
      </c>
      <c r="L28" s="11" t="n">
        <v>0</v>
      </c>
      <c r="M28" s="11" t="n">
        <v>0</v>
      </c>
      <c r="N28" s="11" t="n">
        <v>0</v>
      </c>
      <c r="O28" s="11" t="n">
        <v>2</v>
      </c>
      <c r="P28" s="11" t="n">
        <v>2</v>
      </c>
      <c r="Q28" s="11" t="n">
        <v>2</v>
      </c>
      <c r="R28" s="11" t="n">
        <v>12608</v>
      </c>
      <c r="S28" s="11" t="n">
        <v>10534</v>
      </c>
      <c r="T28" s="11" t="n">
        <v>363</v>
      </c>
      <c r="U28" s="11" t="n">
        <v>144</v>
      </c>
      <c r="V28" s="11" t="n">
        <v>1650</v>
      </c>
      <c r="W28" s="11" t="n">
        <v>0.649</v>
      </c>
      <c r="X28" s="11" t="n">
        <v>0.351</v>
      </c>
      <c r="Y28" s="11" t="n">
        <v>0</v>
      </c>
      <c r="Z28" s="11" t="n">
        <v>2</v>
      </c>
      <c r="AA28" s="11" t="n">
        <v>5</v>
      </c>
      <c r="AB28" s="11" t="n">
        <v>10</v>
      </c>
      <c r="AC28" s="11" t="n">
        <v>30</v>
      </c>
      <c r="AD28" s="11" t="n">
        <v>0</v>
      </c>
      <c r="AE28" s="11" t="n">
        <v>0</v>
      </c>
    </row>
    <row r="29" customFormat="false" ht="15" hidden="false" customHeight="false" outlineLevel="0" collapsed="false">
      <c r="A29" s="29" t="n">
        <f aca="false">AC29/R29</f>
        <v>0.0135000992654358</v>
      </c>
      <c r="B29" s="16" t="n">
        <f aca="false">COUNTIFS(Main!W:W,0,Main!A:A,C29)</f>
        <v>2</v>
      </c>
      <c r="C29" s="11" t="s">
        <v>147</v>
      </c>
      <c r="D29" s="11" t="s">
        <v>1112</v>
      </c>
      <c r="E29" s="11" t="n">
        <v>34.241</v>
      </c>
      <c r="F29" s="11" t="s">
        <v>1126</v>
      </c>
      <c r="G29" s="11" t="n">
        <v>33</v>
      </c>
      <c r="H29" s="11" t="s">
        <v>1107</v>
      </c>
      <c r="I29" s="11" t="n">
        <v>0</v>
      </c>
      <c r="J29" s="11" t="n">
        <v>0</v>
      </c>
      <c r="K29" s="11" t="n">
        <v>166</v>
      </c>
      <c r="L29" s="11" t="n">
        <v>0</v>
      </c>
      <c r="M29" s="11" t="n">
        <v>0</v>
      </c>
      <c r="N29" s="11" t="n">
        <v>0</v>
      </c>
      <c r="O29" s="11" t="n">
        <v>2</v>
      </c>
      <c r="P29" s="11" t="n">
        <v>2</v>
      </c>
      <c r="Q29" s="11" t="n">
        <v>2</v>
      </c>
      <c r="R29" s="11" t="n">
        <v>10074</v>
      </c>
      <c r="S29" s="11" t="n">
        <v>9559</v>
      </c>
      <c r="T29" s="11" t="n">
        <v>402</v>
      </c>
      <c r="U29" s="11" t="n">
        <v>143</v>
      </c>
      <c r="V29" s="11" t="n">
        <v>11</v>
      </c>
      <c r="W29" s="11" t="n">
        <v>0.432</v>
      </c>
      <c r="X29" s="11" t="n">
        <v>0.568</v>
      </c>
      <c r="Y29" s="11" t="n">
        <v>0</v>
      </c>
      <c r="Z29" s="11" t="n">
        <v>6</v>
      </c>
      <c r="AA29" s="11" t="n">
        <v>4</v>
      </c>
      <c r="AB29" s="11" t="n">
        <v>11</v>
      </c>
      <c r="AC29" s="11" t="n">
        <v>136</v>
      </c>
      <c r="AD29" s="11" t="n">
        <v>0</v>
      </c>
      <c r="AE29" s="11" t="n">
        <v>0</v>
      </c>
    </row>
    <row r="30" customFormat="false" ht="15" hidden="false" customHeight="false" outlineLevel="0" collapsed="false">
      <c r="A30" s="29" t="n">
        <f aca="false">AC30/R30</f>
        <v>0.00358876926324678</v>
      </c>
      <c r="B30" s="16" t="n">
        <f aca="false">COUNTIFS(Main!W:W,0,Main!A:A,C30)</f>
        <v>6</v>
      </c>
      <c r="C30" s="11" t="s">
        <v>151</v>
      </c>
      <c r="D30" s="11" t="s">
        <v>1106</v>
      </c>
      <c r="E30" s="11" t="n">
        <v>77.985</v>
      </c>
      <c r="F30" s="11" t="s">
        <v>1127</v>
      </c>
      <c r="G30" s="11" t="n">
        <v>37</v>
      </c>
      <c r="H30" s="11" t="s">
        <v>1107</v>
      </c>
      <c r="I30" s="11" t="n">
        <v>1</v>
      </c>
      <c r="J30" s="11" t="n">
        <v>3</v>
      </c>
      <c r="K30" s="11" t="n">
        <v>87</v>
      </c>
      <c r="L30" s="11" t="n">
        <v>0</v>
      </c>
      <c r="M30" s="11" t="n">
        <v>0</v>
      </c>
      <c r="N30" s="11" t="n">
        <v>0</v>
      </c>
      <c r="O30" s="11" t="n">
        <v>2</v>
      </c>
      <c r="P30" s="11" t="n">
        <v>2</v>
      </c>
      <c r="Q30" s="11" t="n">
        <v>2</v>
      </c>
      <c r="R30" s="11" t="n">
        <v>14211</v>
      </c>
      <c r="S30" s="11" t="n">
        <v>13878</v>
      </c>
      <c r="T30" s="11" t="n">
        <v>273</v>
      </c>
      <c r="U30" s="11" t="n">
        <v>120</v>
      </c>
      <c r="V30" s="11" t="n">
        <v>8</v>
      </c>
      <c r="W30" s="11" t="n">
        <v>0.163</v>
      </c>
      <c r="X30" s="11" t="n">
        <v>0.837</v>
      </c>
      <c r="Y30" s="11" t="n">
        <v>0</v>
      </c>
      <c r="Z30" s="11" t="n">
        <v>0</v>
      </c>
      <c r="AA30" s="11" t="n">
        <v>0</v>
      </c>
      <c r="AB30" s="11" t="n">
        <v>4</v>
      </c>
      <c r="AC30" s="11" t="n">
        <v>51</v>
      </c>
      <c r="AD30" s="11" t="n">
        <v>0</v>
      </c>
      <c r="AE30" s="11" t="n">
        <v>0</v>
      </c>
    </row>
    <row r="31" customFormat="false" ht="15" hidden="false" customHeight="false" outlineLevel="0" collapsed="false">
      <c r="A31" s="29" t="n">
        <f aca="false">AC31/R31</f>
        <v>0.00313269187737749</v>
      </c>
      <c r="B31" s="16" t="n">
        <f aca="false">COUNTIFS(Main!W:W,0,Main!A:A,C31)</f>
        <v>0</v>
      </c>
      <c r="C31" s="11" t="s">
        <v>153</v>
      </c>
      <c r="D31" s="11" t="s">
        <v>1106</v>
      </c>
      <c r="E31" s="11" t="n">
        <v>90.347</v>
      </c>
      <c r="F31" s="11" t="s">
        <v>97</v>
      </c>
      <c r="G31" s="11" t="n">
        <v>37</v>
      </c>
      <c r="H31" s="11" t="s">
        <v>1107</v>
      </c>
      <c r="I31" s="11" t="n">
        <v>0</v>
      </c>
      <c r="J31" s="11" t="n">
        <v>0</v>
      </c>
      <c r="K31" s="11" t="n">
        <v>188</v>
      </c>
      <c r="L31" s="11" t="n">
        <v>0</v>
      </c>
      <c r="M31" s="11" t="n">
        <v>0</v>
      </c>
      <c r="N31" s="11" t="n">
        <v>0</v>
      </c>
      <c r="O31" s="11" t="n">
        <v>2</v>
      </c>
      <c r="P31" s="11" t="n">
        <v>2</v>
      </c>
      <c r="Q31" s="11" t="n">
        <v>2</v>
      </c>
      <c r="R31" s="11" t="n">
        <v>13407</v>
      </c>
      <c r="S31" s="11" t="n">
        <v>13042</v>
      </c>
      <c r="T31" s="11" t="n">
        <v>245</v>
      </c>
      <c r="U31" s="11" t="n">
        <v>152</v>
      </c>
      <c r="V31" s="11" t="n">
        <v>2</v>
      </c>
      <c r="W31" s="11" t="n">
        <v>0.536</v>
      </c>
      <c r="X31" s="11" t="n">
        <v>0.464</v>
      </c>
      <c r="Y31" s="11" t="n">
        <v>0</v>
      </c>
      <c r="Z31" s="11" t="n">
        <v>3</v>
      </c>
      <c r="AA31" s="11" t="n">
        <v>5</v>
      </c>
      <c r="AB31" s="11" t="n">
        <v>7</v>
      </c>
      <c r="AC31" s="11" t="n">
        <v>42</v>
      </c>
      <c r="AD31" s="11" t="n">
        <v>0</v>
      </c>
      <c r="AE31" s="11" t="n">
        <v>0</v>
      </c>
    </row>
    <row r="32" customFormat="false" ht="15" hidden="false" customHeight="false" outlineLevel="0" collapsed="false">
      <c r="A32" s="29" t="n">
        <f aca="false">AC32/R32</f>
        <v>0.00172259353682905</v>
      </c>
      <c r="B32" s="16" t="n">
        <f aca="false">COUNTIFS(Main!W:W,0,Main!A:A,C32)</f>
        <v>0</v>
      </c>
      <c r="C32" s="11" t="s">
        <v>154</v>
      </c>
      <c r="D32" s="11" t="s">
        <v>1106</v>
      </c>
      <c r="E32" s="11" t="n">
        <v>49.977</v>
      </c>
      <c r="F32" s="11" t="s">
        <v>1128</v>
      </c>
      <c r="G32" s="11" t="n">
        <v>37</v>
      </c>
      <c r="H32" s="11" t="s">
        <v>1107</v>
      </c>
      <c r="I32" s="11" t="n">
        <v>0</v>
      </c>
      <c r="J32" s="11" t="n">
        <v>0</v>
      </c>
      <c r="K32" s="11" t="n">
        <v>73</v>
      </c>
      <c r="L32" s="11" t="n">
        <v>0</v>
      </c>
      <c r="M32" s="11" t="n">
        <v>0</v>
      </c>
      <c r="N32" s="11" t="n">
        <v>0</v>
      </c>
      <c r="O32" s="11" t="n">
        <v>2</v>
      </c>
      <c r="P32" s="11" t="n">
        <v>2</v>
      </c>
      <c r="Q32" s="11" t="n">
        <v>2</v>
      </c>
      <c r="R32" s="11" t="n">
        <v>14513</v>
      </c>
      <c r="S32" s="11" t="n">
        <v>14171</v>
      </c>
      <c r="T32" s="11" t="n">
        <v>232</v>
      </c>
      <c r="U32" s="11" t="n">
        <v>131</v>
      </c>
      <c r="V32" s="11" t="n">
        <v>5</v>
      </c>
      <c r="W32" s="11" t="n">
        <v>0.532</v>
      </c>
      <c r="X32" s="11" t="n">
        <v>0.468</v>
      </c>
      <c r="Y32" s="11" t="n">
        <v>0</v>
      </c>
      <c r="Z32" s="11" t="n">
        <v>3</v>
      </c>
      <c r="AA32" s="11" t="n">
        <v>5</v>
      </c>
      <c r="AB32" s="11" t="n">
        <v>3</v>
      </c>
      <c r="AC32" s="11" t="n">
        <v>25</v>
      </c>
      <c r="AD32" s="11" t="n">
        <v>0</v>
      </c>
      <c r="AE32" s="11" t="n">
        <v>0</v>
      </c>
    </row>
    <row r="33" customFormat="false" ht="15" hidden="false" customHeight="false" outlineLevel="0" collapsed="false">
      <c r="A33" s="29" t="n">
        <f aca="false">AC33/R33</f>
        <v>0.00464674727690617</v>
      </c>
      <c r="B33" s="16" t="n">
        <f aca="false">COUNTIFS(Main!W:W,0,Main!A:A,C33)</f>
        <v>0</v>
      </c>
      <c r="C33" s="11" t="s">
        <v>156</v>
      </c>
      <c r="D33" s="11" t="s">
        <v>1106</v>
      </c>
      <c r="E33" s="11" t="n">
        <v>110.297</v>
      </c>
      <c r="F33" s="11" t="s">
        <v>1129</v>
      </c>
      <c r="G33" s="11" t="n">
        <v>41</v>
      </c>
      <c r="H33" s="11" t="s">
        <v>1107</v>
      </c>
      <c r="I33" s="11" t="n">
        <v>0</v>
      </c>
      <c r="J33" s="11" t="n">
        <v>0</v>
      </c>
      <c r="K33" s="11" t="n">
        <v>191</v>
      </c>
      <c r="L33" s="11" t="n">
        <v>0</v>
      </c>
      <c r="M33" s="11" t="n">
        <v>0</v>
      </c>
      <c r="N33" s="11" t="n">
        <v>0</v>
      </c>
      <c r="O33" s="11" t="n">
        <v>2</v>
      </c>
      <c r="P33" s="11" t="n">
        <v>2</v>
      </c>
      <c r="Q33" s="11" t="n">
        <v>2</v>
      </c>
      <c r="R33" s="11" t="n">
        <v>20014</v>
      </c>
      <c r="S33" s="11" t="n">
        <v>19471</v>
      </c>
      <c r="T33" s="11" t="n">
        <v>394</v>
      </c>
      <c r="U33" s="11" t="n">
        <v>186</v>
      </c>
      <c r="V33" s="11" t="n">
        <v>3</v>
      </c>
      <c r="W33" s="11" t="n">
        <v>0.387</v>
      </c>
      <c r="X33" s="11" t="n">
        <v>0.613</v>
      </c>
      <c r="Y33" s="11" t="n">
        <v>0</v>
      </c>
      <c r="Z33" s="11" t="n">
        <v>5</v>
      </c>
      <c r="AA33" s="11" t="n">
        <v>10</v>
      </c>
      <c r="AB33" s="11" t="n">
        <v>8</v>
      </c>
      <c r="AC33" s="11" t="n">
        <v>93</v>
      </c>
      <c r="AD33" s="11" t="n">
        <v>0</v>
      </c>
      <c r="AE33" s="11" t="n">
        <v>0</v>
      </c>
    </row>
    <row r="34" customFormat="false" ht="15" hidden="false" customHeight="false" outlineLevel="0" collapsed="false">
      <c r="A34" s="29" t="n">
        <f aca="false">AC34/R34</f>
        <v>0.00882811147654492</v>
      </c>
      <c r="B34" s="16" t="n">
        <f aca="false">COUNTIFS(Main!W:W,0,Main!A:A,C34)</f>
        <v>0</v>
      </c>
      <c r="C34" s="11" t="s">
        <v>157</v>
      </c>
      <c r="D34" s="11" t="s">
        <v>1106</v>
      </c>
      <c r="E34" s="11" t="n">
        <v>80.959</v>
      </c>
      <c r="F34" s="11" t="s">
        <v>1130</v>
      </c>
      <c r="G34" s="11" t="n">
        <v>42</v>
      </c>
      <c r="H34" s="11" t="s">
        <v>1107</v>
      </c>
      <c r="I34" s="11" t="n">
        <v>0</v>
      </c>
      <c r="J34" s="11" t="n">
        <v>0</v>
      </c>
      <c r="K34" s="11" t="n">
        <v>78</v>
      </c>
      <c r="L34" s="11" t="n">
        <v>0</v>
      </c>
      <c r="M34" s="11" t="n">
        <v>0</v>
      </c>
      <c r="N34" s="11" t="n">
        <v>0</v>
      </c>
      <c r="O34" s="11" t="n">
        <v>2</v>
      </c>
      <c r="P34" s="11" t="n">
        <v>2</v>
      </c>
      <c r="Q34" s="11" t="n">
        <v>2</v>
      </c>
      <c r="R34" s="11" t="n">
        <v>11554</v>
      </c>
      <c r="S34" s="11" t="n">
        <v>11018</v>
      </c>
      <c r="T34" s="11" t="n">
        <v>440</v>
      </c>
      <c r="U34" s="11" t="n">
        <v>120</v>
      </c>
      <c r="V34" s="11" t="n">
        <v>1</v>
      </c>
      <c r="W34" s="11" t="n">
        <v>0.568</v>
      </c>
      <c r="X34" s="11" t="n">
        <v>0.432</v>
      </c>
      <c r="Y34" s="11" t="n">
        <v>0</v>
      </c>
      <c r="Z34" s="11" t="n">
        <v>4</v>
      </c>
      <c r="AA34" s="11" t="n">
        <v>6</v>
      </c>
      <c r="AB34" s="11" t="n">
        <v>19</v>
      </c>
      <c r="AC34" s="11" t="n">
        <v>102</v>
      </c>
      <c r="AD34" s="11" t="n">
        <v>0</v>
      </c>
      <c r="AE34" s="11" t="n">
        <v>0</v>
      </c>
    </row>
    <row r="35" customFormat="false" ht="15" hidden="false" customHeight="false" outlineLevel="0" collapsed="false">
      <c r="A35" s="29" t="n">
        <f aca="false">AC35/R35</f>
        <v>0.000384674565317741</v>
      </c>
      <c r="B35" s="16" t="n">
        <f aca="false">COUNTIFS(Main!W:W,0,Main!A:A,C35)</f>
        <v>0</v>
      </c>
      <c r="C35" s="11" t="s">
        <v>160</v>
      </c>
      <c r="D35" s="11" t="s">
        <v>1106</v>
      </c>
      <c r="E35" s="11" t="n">
        <v>77.634</v>
      </c>
      <c r="F35" s="11" t="s">
        <v>77</v>
      </c>
      <c r="G35" s="11" t="n">
        <v>33</v>
      </c>
      <c r="H35" s="11" t="s">
        <v>1107</v>
      </c>
      <c r="I35" s="11" t="n">
        <v>0</v>
      </c>
      <c r="J35" s="11" t="n">
        <v>0</v>
      </c>
      <c r="K35" s="11" t="n">
        <v>84</v>
      </c>
      <c r="L35" s="11" t="n">
        <v>0</v>
      </c>
      <c r="M35" s="11" t="n">
        <v>0</v>
      </c>
      <c r="N35" s="11" t="n">
        <v>0</v>
      </c>
      <c r="O35" s="11" t="n">
        <v>2</v>
      </c>
      <c r="P35" s="11" t="n">
        <v>2</v>
      </c>
      <c r="Q35" s="11" t="n">
        <v>2</v>
      </c>
      <c r="R35" s="11" t="n">
        <v>12998</v>
      </c>
      <c r="S35" s="11" t="n">
        <v>12629</v>
      </c>
      <c r="T35" s="11" t="n">
        <v>312</v>
      </c>
      <c r="U35" s="11" t="n">
        <v>112</v>
      </c>
      <c r="V35" s="11" t="n">
        <v>12</v>
      </c>
      <c r="W35" s="11" t="n">
        <v>0.587</v>
      </c>
      <c r="X35" s="11" t="n">
        <v>0.413</v>
      </c>
      <c r="Y35" s="11" t="n">
        <v>0</v>
      </c>
      <c r="Z35" s="11" t="n">
        <v>2</v>
      </c>
      <c r="AA35" s="11" t="n">
        <v>4</v>
      </c>
      <c r="AB35" s="11" t="n">
        <v>3</v>
      </c>
      <c r="AC35" s="11" t="n">
        <v>5</v>
      </c>
      <c r="AD35" s="11" t="n">
        <v>0</v>
      </c>
      <c r="AE35" s="11" t="n">
        <v>0</v>
      </c>
    </row>
    <row r="36" customFormat="false" ht="15" hidden="false" customHeight="false" outlineLevel="0" collapsed="false">
      <c r="A36" s="29" t="n">
        <f aca="false">AC36/R36</f>
        <v>0.00679170602257905</v>
      </c>
      <c r="B36" s="16" t="n">
        <f aca="false">COUNTIFS(Main!W:W,0,Main!A:A,C36)</f>
        <v>1</v>
      </c>
      <c r="C36" s="11" t="s">
        <v>162</v>
      </c>
      <c r="D36" s="11" t="s">
        <v>1106</v>
      </c>
      <c r="E36" s="11" t="n">
        <v>109.247</v>
      </c>
      <c r="F36" s="11" t="s">
        <v>1131</v>
      </c>
      <c r="G36" s="11" t="n">
        <v>33</v>
      </c>
      <c r="H36" s="11" t="s">
        <v>1107</v>
      </c>
      <c r="I36" s="11" t="n">
        <v>0</v>
      </c>
      <c r="J36" s="11" t="n">
        <v>0</v>
      </c>
      <c r="K36" s="11" t="n">
        <v>338</v>
      </c>
      <c r="L36" s="11" t="n">
        <v>0</v>
      </c>
      <c r="M36" s="11" t="n">
        <v>0</v>
      </c>
      <c r="N36" s="11" t="n">
        <v>0</v>
      </c>
      <c r="O36" s="11" t="n">
        <v>2</v>
      </c>
      <c r="P36" s="11" t="n">
        <v>2</v>
      </c>
      <c r="Q36" s="11" t="n">
        <v>2</v>
      </c>
      <c r="R36" s="11" t="n">
        <v>22233</v>
      </c>
      <c r="S36" s="11" t="n">
        <v>21287</v>
      </c>
      <c r="T36" s="11" t="n">
        <v>738</v>
      </c>
      <c r="U36" s="11" t="n">
        <v>263</v>
      </c>
      <c r="V36" s="11" t="n">
        <v>21</v>
      </c>
      <c r="W36" s="11" t="n">
        <v>0.415</v>
      </c>
      <c r="X36" s="11" t="n">
        <v>0.585</v>
      </c>
      <c r="Y36" s="11" t="n">
        <v>0</v>
      </c>
      <c r="Z36" s="11" t="n">
        <v>1</v>
      </c>
      <c r="AA36" s="11" t="n">
        <v>5</v>
      </c>
      <c r="AB36" s="11" t="n">
        <v>23</v>
      </c>
      <c r="AC36" s="11" t="n">
        <v>151</v>
      </c>
      <c r="AD36" s="11" t="n">
        <v>0</v>
      </c>
      <c r="AE36" s="11" t="n">
        <v>0</v>
      </c>
    </row>
    <row r="37" customFormat="false" ht="15" hidden="false" customHeight="false" outlineLevel="0" collapsed="false">
      <c r="A37" s="29" t="n">
        <f aca="false">AC37/R37</f>
        <v>0.00351264552388599</v>
      </c>
      <c r="B37" s="16" t="n">
        <f aca="false">COUNTIFS(Main!W:W,0,Main!A:A,C37)</f>
        <v>0</v>
      </c>
      <c r="C37" s="11" t="s">
        <v>165</v>
      </c>
      <c r="D37" s="11" t="s">
        <v>1106</v>
      </c>
      <c r="E37" s="11" t="n">
        <v>99.849</v>
      </c>
      <c r="F37" s="11" t="s">
        <v>1132</v>
      </c>
      <c r="G37" s="11" t="n">
        <v>37</v>
      </c>
      <c r="H37" s="11" t="s">
        <v>1107</v>
      </c>
      <c r="I37" s="11" t="n">
        <v>0</v>
      </c>
      <c r="J37" s="11" t="n">
        <v>0</v>
      </c>
      <c r="K37" s="11" t="n">
        <v>57</v>
      </c>
      <c r="L37" s="11" t="n">
        <v>0</v>
      </c>
      <c r="M37" s="11" t="n">
        <v>0</v>
      </c>
      <c r="N37" s="11" t="n">
        <v>0</v>
      </c>
      <c r="O37" s="11" t="n">
        <v>2</v>
      </c>
      <c r="P37" s="11" t="n">
        <v>2</v>
      </c>
      <c r="Q37" s="11" t="n">
        <v>2</v>
      </c>
      <c r="R37" s="11" t="n">
        <v>9964</v>
      </c>
      <c r="S37" s="11" t="n">
        <v>9690</v>
      </c>
      <c r="T37" s="11" t="n">
        <v>194</v>
      </c>
      <c r="U37" s="11" t="n">
        <v>105</v>
      </c>
      <c r="V37" s="11" t="n">
        <v>5</v>
      </c>
      <c r="W37" s="11" t="n">
        <v>0.699</v>
      </c>
      <c r="X37" s="11" t="n">
        <v>0.301</v>
      </c>
      <c r="Y37" s="11" t="n">
        <v>0</v>
      </c>
      <c r="Z37" s="11" t="n">
        <v>3</v>
      </c>
      <c r="AA37" s="11" t="n">
        <v>5</v>
      </c>
      <c r="AB37" s="11" t="n">
        <v>1</v>
      </c>
      <c r="AC37" s="11" t="n">
        <v>35</v>
      </c>
      <c r="AD37" s="11" t="n">
        <v>0</v>
      </c>
      <c r="AE37" s="11" t="n">
        <v>0</v>
      </c>
    </row>
    <row r="38" customFormat="false" ht="15" hidden="false" customHeight="false" outlineLevel="0" collapsed="false">
      <c r="A38" s="29" t="n">
        <f aca="false">AC38/R38</f>
        <v>0.000691244239631336</v>
      </c>
      <c r="B38" s="16" t="n">
        <f aca="false">COUNTIFS(Main!W:W,0,Main!A:A,C38)</f>
        <v>0</v>
      </c>
      <c r="C38" s="11" t="s">
        <v>166</v>
      </c>
      <c r="D38" s="11" t="s">
        <v>1106</v>
      </c>
      <c r="E38" s="11" t="n">
        <v>74.58</v>
      </c>
      <c r="F38" s="11" t="s">
        <v>97</v>
      </c>
      <c r="G38" s="11" t="n">
        <v>42</v>
      </c>
      <c r="H38" s="11" t="s">
        <v>1107</v>
      </c>
      <c r="I38" s="11" t="n">
        <v>0</v>
      </c>
      <c r="J38" s="11" t="n">
        <v>0</v>
      </c>
      <c r="K38" s="11" t="n">
        <v>60</v>
      </c>
      <c r="L38" s="11" t="n">
        <v>0</v>
      </c>
      <c r="M38" s="11" t="n">
        <v>0</v>
      </c>
      <c r="N38" s="11" t="n">
        <v>0</v>
      </c>
      <c r="O38" s="11" t="n">
        <v>2</v>
      </c>
      <c r="P38" s="11" t="n">
        <v>2</v>
      </c>
      <c r="Q38" s="11" t="n">
        <v>2</v>
      </c>
      <c r="R38" s="11" t="n">
        <v>13020</v>
      </c>
      <c r="S38" s="11" t="n">
        <v>12711</v>
      </c>
      <c r="T38" s="11" t="n">
        <v>220</v>
      </c>
      <c r="U38" s="11" t="n">
        <v>109</v>
      </c>
      <c r="V38" s="11" t="n">
        <v>1</v>
      </c>
      <c r="W38" s="11" t="n">
        <v>0.415</v>
      </c>
      <c r="X38" s="11" t="n">
        <v>0.585</v>
      </c>
      <c r="Y38" s="11" t="n">
        <v>0</v>
      </c>
      <c r="Z38" s="11" t="n">
        <v>2</v>
      </c>
      <c r="AA38" s="11" t="n">
        <v>5</v>
      </c>
      <c r="AB38" s="11" t="n">
        <v>3</v>
      </c>
      <c r="AC38" s="11" t="n">
        <v>9</v>
      </c>
      <c r="AD38" s="11" t="n">
        <v>0</v>
      </c>
      <c r="AE38" s="11" t="n">
        <v>0</v>
      </c>
    </row>
    <row r="39" customFormat="false" ht="15" hidden="false" customHeight="false" outlineLevel="0" collapsed="false">
      <c r="A39" s="29" t="n">
        <f aca="false">AC39/R39</f>
        <v>0.00577226880544416</v>
      </c>
      <c r="B39" s="16" t="n">
        <f aca="false">COUNTIFS(Main!W:W,0,Main!A:A,C39)</f>
        <v>0</v>
      </c>
      <c r="C39" s="11" t="s">
        <v>167</v>
      </c>
      <c r="D39" s="11" t="s">
        <v>1106</v>
      </c>
      <c r="E39" s="11" t="n">
        <v>86.431</v>
      </c>
      <c r="F39" s="11" t="s">
        <v>1133</v>
      </c>
      <c r="G39" s="11" t="n">
        <v>37</v>
      </c>
      <c r="H39" s="11" t="s">
        <v>1107</v>
      </c>
      <c r="I39" s="11" t="n">
        <v>1</v>
      </c>
      <c r="J39" s="11" t="n">
        <v>3</v>
      </c>
      <c r="K39" s="11" t="n">
        <v>121</v>
      </c>
      <c r="L39" s="11" t="n">
        <v>0</v>
      </c>
      <c r="M39" s="11" t="n">
        <v>0</v>
      </c>
      <c r="N39" s="11" t="n">
        <v>0</v>
      </c>
      <c r="O39" s="11" t="n">
        <v>2</v>
      </c>
      <c r="P39" s="11" t="n">
        <v>2</v>
      </c>
      <c r="Q39" s="11" t="n">
        <v>2</v>
      </c>
      <c r="R39" s="11" t="n">
        <v>16458</v>
      </c>
      <c r="S39" s="11" t="n">
        <v>15918</v>
      </c>
      <c r="T39" s="11" t="n">
        <v>428</v>
      </c>
      <c r="U39" s="11" t="n">
        <v>148</v>
      </c>
      <c r="V39" s="11" t="n">
        <v>8</v>
      </c>
      <c r="W39" s="11" t="n">
        <v>0.62</v>
      </c>
      <c r="X39" s="11" t="n">
        <v>0.38</v>
      </c>
      <c r="Y39" s="11" t="n">
        <v>0</v>
      </c>
      <c r="Z39" s="11" t="n">
        <v>4</v>
      </c>
      <c r="AA39" s="11" t="n">
        <v>13</v>
      </c>
      <c r="AB39" s="11" t="n">
        <v>8</v>
      </c>
      <c r="AC39" s="11" t="n">
        <v>95</v>
      </c>
      <c r="AD39" s="11" t="n">
        <v>0</v>
      </c>
      <c r="AE39" s="11" t="n">
        <v>0</v>
      </c>
    </row>
    <row r="40" customFormat="false" ht="15" hidden="false" customHeight="false" outlineLevel="0" collapsed="false">
      <c r="A40" s="29" t="n">
        <f aca="false">AC40/R40</f>
        <v>0.00503794004229382</v>
      </c>
      <c r="B40" s="16" t="n">
        <f aca="false">COUNTIFS(Main!W:W,0,Main!A:A,C40)</f>
        <v>0</v>
      </c>
      <c r="C40" s="11" t="s">
        <v>169</v>
      </c>
      <c r="D40" s="11" t="s">
        <v>1106</v>
      </c>
      <c r="E40" s="11" t="n">
        <v>94.062</v>
      </c>
      <c r="F40" s="11" t="s">
        <v>97</v>
      </c>
      <c r="G40" s="11" t="n">
        <v>37</v>
      </c>
      <c r="H40" s="11" t="s">
        <v>1107</v>
      </c>
      <c r="I40" s="11" t="n">
        <v>0</v>
      </c>
      <c r="J40" s="11" t="n">
        <v>0</v>
      </c>
      <c r="K40" s="11" t="n">
        <v>196</v>
      </c>
      <c r="L40" s="11" t="n">
        <v>0</v>
      </c>
      <c r="M40" s="11" t="n">
        <v>0</v>
      </c>
      <c r="N40" s="11" t="n">
        <v>0</v>
      </c>
      <c r="O40" s="11" t="n">
        <v>2</v>
      </c>
      <c r="P40" s="11" t="n">
        <v>2</v>
      </c>
      <c r="Q40" s="11" t="n">
        <v>2</v>
      </c>
      <c r="R40" s="11" t="n">
        <v>16078</v>
      </c>
      <c r="S40" s="11" t="n">
        <v>15528</v>
      </c>
      <c r="T40" s="11" t="n">
        <v>382</v>
      </c>
      <c r="U40" s="11" t="n">
        <v>214</v>
      </c>
      <c r="V40" s="11" t="n">
        <v>11</v>
      </c>
      <c r="W40" s="11" t="n">
        <v>0.425</v>
      </c>
      <c r="X40" s="11" t="n">
        <v>0.575</v>
      </c>
      <c r="Y40" s="11" t="n">
        <v>0</v>
      </c>
      <c r="Z40" s="11" t="n">
        <v>5</v>
      </c>
      <c r="AA40" s="11" t="n">
        <v>7</v>
      </c>
      <c r="AB40" s="11" t="n">
        <v>10</v>
      </c>
      <c r="AC40" s="11" t="n">
        <v>81</v>
      </c>
      <c r="AD40" s="11" t="n">
        <v>0</v>
      </c>
      <c r="AE40" s="11" t="n">
        <v>0</v>
      </c>
    </row>
    <row r="41" customFormat="false" ht="15" hidden="false" customHeight="false" outlineLevel="0" collapsed="false">
      <c r="A41" s="29" t="n">
        <f aca="false">AC41/R41</f>
        <v>0.000279329608938547</v>
      </c>
      <c r="B41" s="16" t="n">
        <f aca="false">COUNTIFS(Main!W:W,0,Main!A:A,C41)</f>
        <v>6</v>
      </c>
      <c r="C41" s="11" t="s">
        <v>171</v>
      </c>
      <c r="D41" s="11" t="s">
        <v>1106</v>
      </c>
      <c r="E41" s="11" t="n">
        <v>72.331</v>
      </c>
      <c r="F41" s="11" t="s">
        <v>1122</v>
      </c>
      <c r="G41" s="11" t="n">
        <v>37</v>
      </c>
      <c r="H41" s="11" t="s">
        <v>1107</v>
      </c>
      <c r="I41" s="11" t="n">
        <v>0</v>
      </c>
      <c r="J41" s="11" t="n">
        <v>0</v>
      </c>
      <c r="K41" s="11" t="n">
        <v>33</v>
      </c>
      <c r="L41" s="11" t="n">
        <v>0</v>
      </c>
      <c r="M41" s="11" t="n">
        <v>0</v>
      </c>
      <c r="N41" s="11" t="n">
        <v>0</v>
      </c>
      <c r="O41" s="11" t="n">
        <v>2</v>
      </c>
      <c r="P41" s="11" t="n">
        <v>2</v>
      </c>
      <c r="Q41" s="11" t="n">
        <v>2</v>
      </c>
      <c r="R41" s="11" t="n">
        <v>10740</v>
      </c>
      <c r="S41" s="11" t="n">
        <v>10451</v>
      </c>
      <c r="T41" s="11" t="n">
        <v>211</v>
      </c>
      <c r="U41" s="11" t="n">
        <v>106</v>
      </c>
      <c r="V41" s="11" t="n">
        <v>1</v>
      </c>
      <c r="W41" s="11" t="n">
        <v>0.619</v>
      </c>
      <c r="X41" s="11" t="n">
        <v>0.381</v>
      </c>
      <c r="Y41" s="11" t="n">
        <v>0</v>
      </c>
      <c r="Z41" s="11" t="n">
        <v>1</v>
      </c>
      <c r="AA41" s="11" t="n">
        <v>4</v>
      </c>
      <c r="AB41" s="11" t="n">
        <v>1</v>
      </c>
      <c r="AC41" s="11" t="n">
        <v>3</v>
      </c>
      <c r="AD41" s="11" t="n">
        <v>0</v>
      </c>
      <c r="AE41" s="11" t="n">
        <v>0</v>
      </c>
    </row>
    <row r="42" customFormat="false" ht="15" hidden="false" customHeight="false" outlineLevel="0" collapsed="false">
      <c r="A42" s="29" t="n">
        <f aca="false">AC42/R42</f>
        <v>0.0156854958800755</v>
      </c>
      <c r="B42" s="16" t="n">
        <f aca="false">COUNTIFS(Main!W:W,0,Main!A:A,C42)</f>
        <v>2</v>
      </c>
      <c r="C42" s="11" t="s">
        <v>174</v>
      </c>
      <c r="D42" s="11" t="s">
        <v>1112</v>
      </c>
      <c r="E42" s="11" t="n">
        <v>50.843</v>
      </c>
      <c r="F42" s="11" t="s">
        <v>61</v>
      </c>
      <c r="G42" s="11" t="n">
        <v>37</v>
      </c>
      <c r="H42" s="11" t="s">
        <v>1107</v>
      </c>
      <c r="I42" s="11" t="n">
        <v>1</v>
      </c>
      <c r="J42" s="11" t="n">
        <v>7</v>
      </c>
      <c r="K42" s="11" t="n">
        <v>40</v>
      </c>
      <c r="L42" s="11" t="n">
        <v>0</v>
      </c>
      <c r="M42" s="11" t="n">
        <v>0</v>
      </c>
      <c r="N42" s="11" t="n">
        <v>0</v>
      </c>
      <c r="O42" s="11" t="n">
        <v>2</v>
      </c>
      <c r="P42" s="11" t="n">
        <v>1</v>
      </c>
      <c r="Q42" s="11" t="n">
        <v>1</v>
      </c>
      <c r="R42" s="11" t="n">
        <v>10073</v>
      </c>
      <c r="S42" s="11" t="n">
        <v>9504</v>
      </c>
      <c r="T42" s="11" t="n">
        <v>495</v>
      </c>
      <c r="U42" s="11" t="n">
        <v>91</v>
      </c>
      <c r="V42" s="11" t="n">
        <v>2</v>
      </c>
      <c r="W42" s="11" t="n">
        <v>0.836</v>
      </c>
      <c r="X42" s="11" t="n">
        <v>0.164</v>
      </c>
      <c r="Y42" s="11" t="n">
        <v>0</v>
      </c>
      <c r="Z42" s="11" t="n">
        <v>1</v>
      </c>
      <c r="AA42" s="11" t="n">
        <v>9</v>
      </c>
      <c r="AB42" s="11" t="n">
        <v>12</v>
      </c>
      <c r="AC42" s="11" t="n">
        <v>158</v>
      </c>
      <c r="AD42" s="11" t="n">
        <v>0</v>
      </c>
      <c r="AE42" s="11" t="n">
        <v>0</v>
      </c>
    </row>
    <row r="43" customFormat="false" ht="15" hidden="false" customHeight="false" outlineLevel="0" collapsed="false">
      <c r="A43" s="29" t="n">
        <f aca="false">AC43/R43</f>
        <v>0.0074593842847209</v>
      </c>
      <c r="B43" s="16" t="n">
        <f aca="false">COUNTIFS(Main!W:W,0,Main!A:A,C43)</f>
        <v>0</v>
      </c>
      <c r="C43" s="11" t="s">
        <v>177</v>
      </c>
      <c r="D43" s="11" t="s">
        <v>1106</v>
      </c>
      <c r="E43" s="11" t="n">
        <v>86.426</v>
      </c>
      <c r="F43" s="11" t="s">
        <v>1134</v>
      </c>
      <c r="G43" s="11" t="n">
        <v>33</v>
      </c>
      <c r="H43" s="11" t="s">
        <v>1107</v>
      </c>
      <c r="I43" s="11" t="n">
        <v>0</v>
      </c>
      <c r="J43" s="11" t="n">
        <v>0</v>
      </c>
      <c r="K43" s="11" t="n">
        <v>173</v>
      </c>
      <c r="L43" s="11" t="n">
        <v>0</v>
      </c>
      <c r="M43" s="11" t="n">
        <v>0</v>
      </c>
      <c r="N43" s="11" t="n">
        <v>0</v>
      </c>
      <c r="O43" s="11" t="n">
        <v>2</v>
      </c>
      <c r="P43" s="11" t="n">
        <v>2</v>
      </c>
      <c r="Q43" s="11" t="n">
        <v>2</v>
      </c>
      <c r="R43" s="11" t="n">
        <v>15819</v>
      </c>
      <c r="S43" s="11" t="n">
        <v>15214</v>
      </c>
      <c r="T43" s="11" t="n">
        <v>473</v>
      </c>
      <c r="U43" s="11" t="n">
        <v>171</v>
      </c>
      <c r="V43" s="11" t="n">
        <v>12</v>
      </c>
      <c r="W43" s="11" t="n">
        <v>0.606</v>
      </c>
      <c r="X43" s="11" t="n">
        <v>0.394</v>
      </c>
      <c r="Y43" s="11" t="n">
        <v>0</v>
      </c>
      <c r="Z43" s="11" t="n">
        <v>5</v>
      </c>
      <c r="AA43" s="11" t="n">
        <v>3</v>
      </c>
      <c r="AB43" s="11" t="n">
        <v>12</v>
      </c>
      <c r="AC43" s="11" t="n">
        <v>118</v>
      </c>
      <c r="AD43" s="11" t="n">
        <v>0</v>
      </c>
      <c r="AE43" s="11" t="n">
        <v>0</v>
      </c>
    </row>
    <row r="44" customFormat="false" ht="15" hidden="false" customHeight="false" outlineLevel="0" collapsed="false">
      <c r="A44" s="29" t="n">
        <f aca="false">AC44/R44</f>
        <v>0.00284328483023917</v>
      </c>
      <c r="B44" s="16" t="n">
        <f aca="false">COUNTIFS(Main!W:W,0,Main!A:A,C44)</f>
        <v>0</v>
      </c>
      <c r="C44" s="11" t="s">
        <v>178</v>
      </c>
      <c r="D44" s="11" t="s">
        <v>1106</v>
      </c>
      <c r="E44" s="11" t="n">
        <v>66.491</v>
      </c>
      <c r="F44" s="11" t="s">
        <v>1133</v>
      </c>
      <c r="G44" s="11" t="n">
        <v>37</v>
      </c>
      <c r="H44" s="11" t="s">
        <v>1107</v>
      </c>
      <c r="I44" s="11" t="n">
        <v>0</v>
      </c>
      <c r="J44" s="11" t="n">
        <v>0</v>
      </c>
      <c r="K44" s="11" t="n">
        <v>139</v>
      </c>
      <c r="L44" s="11" t="n">
        <v>0</v>
      </c>
      <c r="M44" s="11" t="n">
        <v>0</v>
      </c>
      <c r="N44" s="11" t="n">
        <v>0</v>
      </c>
      <c r="O44" s="11" t="n">
        <v>2</v>
      </c>
      <c r="P44" s="11" t="n">
        <v>2</v>
      </c>
      <c r="Q44" s="11" t="n">
        <v>2</v>
      </c>
      <c r="R44" s="11" t="n">
        <v>11958</v>
      </c>
      <c r="S44" s="11" t="n">
        <v>11545</v>
      </c>
      <c r="T44" s="11" t="n">
        <v>326</v>
      </c>
      <c r="U44" s="11" t="n">
        <v>112</v>
      </c>
      <c r="V44" s="11" t="n">
        <v>2</v>
      </c>
      <c r="W44" s="11" t="n">
        <v>0.495</v>
      </c>
      <c r="X44" s="11" t="n">
        <v>0.505</v>
      </c>
      <c r="Y44" s="11" t="n">
        <v>0</v>
      </c>
      <c r="Z44" s="11" t="n">
        <v>7</v>
      </c>
      <c r="AA44" s="11" t="n">
        <v>6</v>
      </c>
      <c r="AB44" s="11" t="n">
        <v>7</v>
      </c>
      <c r="AC44" s="11" t="n">
        <v>34</v>
      </c>
      <c r="AD44" s="11" t="n">
        <v>0</v>
      </c>
      <c r="AE44" s="11" t="n">
        <v>0</v>
      </c>
    </row>
    <row r="45" customFormat="false" ht="15" hidden="false" customHeight="false" outlineLevel="0" collapsed="false">
      <c r="A45" s="29" t="n">
        <f aca="false">AC45/R45</f>
        <v>0.00340648542417294</v>
      </c>
      <c r="B45" s="16" t="n">
        <f aca="false">COUNTIFS(Main!W:W,0,Main!A:A,C45)</f>
        <v>0</v>
      </c>
      <c r="C45" s="11" t="s">
        <v>179</v>
      </c>
      <c r="D45" s="11" t="s">
        <v>1106</v>
      </c>
      <c r="E45" s="11" t="n">
        <v>64.318</v>
      </c>
      <c r="F45" s="11" t="s">
        <v>1135</v>
      </c>
      <c r="G45" s="11" t="n">
        <v>37</v>
      </c>
      <c r="H45" s="11" t="s">
        <v>1107</v>
      </c>
      <c r="I45" s="11" t="n">
        <v>0</v>
      </c>
      <c r="J45" s="11" t="n">
        <v>0</v>
      </c>
      <c r="K45" s="11" t="n">
        <v>204</v>
      </c>
      <c r="L45" s="11" t="n">
        <v>0</v>
      </c>
      <c r="M45" s="11" t="n">
        <v>0</v>
      </c>
      <c r="N45" s="11" t="n">
        <v>0</v>
      </c>
      <c r="O45" s="11" t="n">
        <v>2</v>
      </c>
      <c r="P45" s="11" t="n">
        <v>2</v>
      </c>
      <c r="Q45" s="11" t="n">
        <v>2</v>
      </c>
      <c r="R45" s="11" t="n">
        <v>15265</v>
      </c>
      <c r="S45" s="11" t="n">
        <v>14865</v>
      </c>
      <c r="T45" s="11" t="n">
        <v>278</v>
      </c>
      <c r="U45" s="11" t="n">
        <v>156</v>
      </c>
      <c r="V45" s="11" t="n">
        <v>9</v>
      </c>
      <c r="W45" s="11" t="n">
        <v>0.386</v>
      </c>
      <c r="X45" s="11" t="n">
        <v>0.614</v>
      </c>
      <c r="Y45" s="11" t="n">
        <v>0</v>
      </c>
      <c r="Z45" s="11" t="n">
        <v>1</v>
      </c>
      <c r="AA45" s="11" t="n">
        <v>42</v>
      </c>
      <c r="AB45" s="11" t="n">
        <v>7</v>
      </c>
      <c r="AC45" s="11" t="n">
        <v>52</v>
      </c>
      <c r="AD45" s="11" t="n">
        <v>0</v>
      </c>
      <c r="AE45" s="11" t="n">
        <v>0</v>
      </c>
    </row>
    <row r="46" customFormat="false" ht="15" hidden="false" customHeight="false" outlineLevel="0" collapsed="false">
      <c r="A46" s="29" t="n">
        <f aca="false">AC46/R46</f>
        <v>0</v>
      </c>
      <c r="B46" s="16" t="n">
        <f aca="false">COUNTIFS(Main!W:W,0,Main!A:A,C46)</f>
        <v>0</v>
      </c>
      <c r="C46" s="11" t="s">
        <v>181</v>
      </c>
      <c r="D46" s="11" t="s">
        <v>1106</v>
      </c>
      <c r="E46" s="11" t="n">
        <v>37.197</v>
      </c>
      <c r="F46" s="11" t="s">
        <v>1136</v>
      </c>
      <c r="G46" s="11" t="n">
        <v>34</v>
      </c>
      <c r="H46" s="11" t="s">
        <v>1109</v>
      </c>
      <c r="I46" s="11" t="n">
        <v>0</v>
      </c>
      <c r="J46" s="11" t="n">
        <v>0</v>
      </c>
      <c r="K46" s="11" t="n">
        <v>95</v>
      </c>
      <c r="L46" s="11" t="n">
        <v>0</v>
      </c>
      <c r="M46" s="11" t="n">
        <v>0</v>
      </c>
      <c r="N46" s="11" t="n">
        <v>0</v>
      </c>
      <c r="O46" s="11" t="n">
        <v>2</v>
      </c>
      <c r="P46" s="11" t="n">
        <v>2</v>
      </c>
      <c r="Q46" s="11" t="n">
        <v>2</v>
      </c>
      <c r="R46" s="11" t="n">
        <v>11252</v>
      </c>
      <c r="S46" s="11" t="n">
        <v>9268</v>
      </c>
      <c r="T46" s="11" t="n">
        <v>176</v>
      </c>
      <c r="U46" s="11" t="n">
        <v>121</v>
      </c>
      <c r="V46" s="11" t="n">
        <v>1736</v>
      </c>
      <c r="W46" s="11" t="n">
        <v>0.355</v>
      </c>
      <c r="X46" s="11" t="n">
        <v>0.645</v>
      </c>
      <c r="Y46" s="11" t="n">
        <v>0</v>
      </c>
      <c r="Z46" s="11" t="n">
        <v>2</v>
      </c>
      <c r="AA46" s="11" t="n">
        <v>10</v>
      </c>
      <c r="AB46" s="11" t="n">
        <v>0</v>
      </c>
      <c r="AC46" s="11" t="n">
        <v>0</v>
      </c>
      <c r="AD46" s="11" t="n">
        <v>0</v>
      </c>
      <c r="AE46" s="11" t="n">
        <v>0</v>
      </c>
    </row>
    <row r="47" customFormat="false" ht="15" hidden="false" customHeight="false" outlineLevel="0" collapsed="false">
      <c r="A47" s="29" t="n">
        <f aca="false">AC47/R47</f>
        <v>0.00543733008343489</v>
      </c>
      <c r="B47" s="16" t="n">
        <f aca="false">COUNTIFS(Main!W:W,0,Main!A:A,C47)</f>
        <v>6</v>
      </c>
      <c r="C47" s="11" t="s">
        <v>183</v>
      </c>
      <c r="D47" s="11" t="s">
        <v>1106</v>
      </c>
      <c r="E47" s="11" t="n">
        <v>14.317</v>
      </c>
      <c r="F47" s="11" t="s">
        <v>1137</v>
      </c>
      <c r="G47" s="11" t="n">
        <v>37</v>
      </c>
      <c r="H47" s="11" t="s">
        <v>1107</v>
      </c>
      <c r="I47" s="11" t="n">
        <v>0</v>
      </c>
      <c r="J47" s="11" t="n">
        <v>0</v>
      </c>
      <c r="K47" s="11" t="n">
        <v>33</v>
      </c>
      <c r="L47" s="11" t="n">
        <v>0</v>
      </c>
      <c r="M47" s="11" t="n">
        <v>0</v>
      </c>
      <c r="N47" s="11" t="n">
        <v>0</v>
      </c>
      <c r="O47" s="11" t="n">
        <v>2</v>
      </c>
      <c r="P47" s="11" t="n">
        <v>2</v>
      </c>
      <c r="Q47" s="11" t="n">
        <v>2</v>
      </c>
      <c r="R47" s="11" t="n">
        <v>10667</v>
      </c>
      <c r="S47" s="11" t="n">
        <v>9827</v>
      </c>
      <c r="T47" s="11" t="n">
        <v>898</v>
      </c>
      <c r="U47" s="11" t="n">
        <v>93</v>
      </c>
      <c r="V47" s="11" t="n">
        <v>10</v>
      </c>
      <c r="W47" s="11" t="n">
        <v>0.155</v>
      </c>
      <c r="X47" s="11" t="n">
        <v>0.845</v>
      </c>
      <c r="Y47" s="11" t="n">
        <v>0</v>
      </c>
      <c r="Z47" s="11" t="n">
        <v>0</v>
      </c>
      <c r="AA47" s="11" t="n">
        <v>0</v>
      </c>
      <c r="AB47" s="11" t="n">
        <v>11</v>
      </c>
      <c r="AC47" s="11" t="n">
        <v>58</v>
      </c>
      <c r="AD47" s="11" t="n">
        <v>0</v>
      </c>
      <c r="AE47" s="11" t="n">
        <v>0</v>
      </c>
    </row>
    <row r="48" customFormat="false" ht="15" hidden="false" customHeight="false" outlineLevel="0" collapsed="false">
      <c r="A48" s="29" t="n">
        <f aca="false">AC48/R48</f>
        <v>0.00769447974022307</v>
      </c>
      <c r="B48" s="16" t="n">
        <f aca="false">COUNTIFS(Main!W:W,0,Main!A:A,C48)</f>
        <v>0</v>
      </c>
      <c r="C48" s="11" t="s">
        <v>184</v>
      </c>
      <c r="D48" s="11" t="s">
        <v>1106</v>
      </c>
      <c r="E48" s="11" t="n">
        <v>76.095</v>
      </c>
      <c r="F48" s="11" t="s">
        <v>1138</v>
      </c>
      <c r="G48" s="11" t="n">
        <v>42</v>
      </c>
      <c r="H48" s="11" t="s">
        <v>1107</v>
      </c>
      <c r="I48" s="11" t="n">
        <v>0</v>
      </c>
      <c r="J48" s="11" t="n">
        <v>0</v>
      </c>
      <c r="K48" s="11" t="n">
        <v>127</v>
      </c>
      <c r="L48" s="11" t="n">
        <v>0</v>
      </c>
      <c r="M48" s="11" t="n">
        <v>0</v>
      </c>
      <c r="N48" s="11" t="n">
        <v>0</v>
      </c>
      <c r="O48" s="11" t="n">
        <v>2</v>
      </c>
      <c r="P48" s="11" t="n">
        <v>2</v>
      </c>
      <c r="Q48" s="11" t="n">
        <v>2</v>
      </c>
      <c r="R48" s="11" t="n">
        <v>14166</v>
      </c>
      <c r="S48" s="11" t="n">
        <v>13606</v>
      </c>
      <c r="T48" s="11" t="n">
        <v>426</v>
      </c>
      <c r="U48" s="11" t="n">
        <v>155</v>
      </c>
      <c r="V48" s="11" t="n">
        <v>2</v>
      </c>
      <c r="W48" s="11" t="n">
        <v>0.458</v>
      </c>
      <c r="X48" s="11" t="n">
        <v>0.542</v>
      </c>
      <c r="Y48" s="11" t="n">
        <v>0</v>
      </c>
      <c r="Z48" s="11" t="n">
        <v>9</v>
      </c>
      <c r="AA48" s="11" t="n">
        <v>13</v>
      </c>
      <c r="AB48" s="11" t="n">
        <v>14</v>
      </c>
      <c r="AC48" s="11" t="n">
        <v>109</v>
      </c>
      <c r="AD48" s="11" t="n">
        <v>0</v>
      </c>
      <c r="AE48" s="11" t="n">
        <v>0</v>
      </c>
    </row>
    <row r="49" customFormat="false" ht="15" hidden="false" customHeight="false" outlineLevel="0" collapsed="false">
      <c r="A49" s="29" t="n">
        <f aca="false">AC49/R49</f>
        <v>0.00800711743772242</v>
      </c>
      <c r="B49" s="16" t="n">
        <f aca="false">COUNTIFS(Main!W:W,0,Main!A:A,C49)</f>
        <v>0</v>
      </c>
      <c r="C49" s="11" t="s">
        <v>185</v>
      </c>
      <c r="D49" s="11" t="s">
        <v>1106</v>
      </c>
      <c r="E49" s="11" t="n">
        <v>84.307</v>
      </c>
      <c r="F49" s="11" t="s">
        <v>1122</v>
      </c>
      <c r="G49" s="11" t="n">
        <v>37</v>
      </c>
      <c r="H49" s="11" t="s">
        <v>1107</v>
      </c>
      <c r="I49" s="11" t="n">
        <v>0</v>
      </c>
      <c r="J49" s="11" t="n">
        <v>0</v>
      </c>
      <c r="K49" s="11" t="n">
        <v>126</v>
      </c>
      <c r="L49" s="11" t="n">
        <v>0</v>
      </c>
      <c r="M49" s="11" t="n">
        <v>0</v>
      </c>
      <c r="N49" s="11" t="n">
        <v>0</v>
      </c>
      <c r="O49" s="11" t="n">
        <v>2</v>
      </c>
      <c r="P49" s="11" t="n">
        <v>2</v>
      </c>
      <c r="Q49" s="11" t="n">
        <v>2</v>
      </c>
      <c r="R49" s="11" t="n">
        <v>12364</v>
      </c>
      <c r="S49" s="11" t="n">
        <v>12001</v>
      </c>
      <c r="T49" s="11" t="n">
        <v>290</v>
      </c>
      <c r="U49" s="11" t="n">
        <v>130</v>
      </c>
      <c r="V49" s="11" t="n">
        <v>2</v>
      </c>
      <c r="W49" s="11" t="n">
        <v>0.549</v>
      </c>
      <c r="X49" s="11" t="n">
        <v>0.451</v>
      </c>
      <c r="Y49" s="11" t="n">
        <v>0</v>
      </c>
      <c r="Z49" s="11" t="n">
        <v>3</v>
      </c>
      <c r="AA49" s="11" t="n">
        <v>7</v>
      </c>
      <c r="AB49" s="11" t="n">
        <v>3</v>
      </c>
      <c r="AC49" s="11" t="n">
        <v>99</v>
      </c>
      <c r="AD49" s="11" t="n">
        <v>0</v>
      </c>
      <c r="AE49" s="11" t="n">
        <v>0</v>
      </c>
    </row>
    <row r="50" customFormat="false" ht="15" hidden="false" customHeight="false" outlineLevel="0" collapsed="false">
      <c r="A50" s="29" t="n">
        <f aca="false">AC50/R50</f>
        <v>0.00417483172872114</v>
      </c>
      <c r="B50" s="16" t="n">
        <f aca="false">COUNTIFS(Main!W:W,0,Main!A:A,C50)</f>
        <v>0</v>
      </c>
      <c r="C50" s="11" t="s">
        <v>187</v>
      </c>
      <c r="D50" s="11" t="s">
        <v>1106</v>
      </c>
      <c r="E50" s="11" t="n">
        <v>89.403</v>
      </c>
      <c r="F50" s="11" t="s">
        <v>1139</v>
      </c>
      <c r="G50" s="11" t="n">
        <v>42</v>
      </c>
      <c r="H50" s="11" t="s">
        <v>1107</v>
      </c>
      <c r="I50" s="11" t="n">
        <v>0</v>
      </c>
      <c r="J50" s="11" t="n">
        <v>0</v>
      </c>
      <c r="K50" s="11" t="n">
        <v>70</v>
      </c>
      <c r="L50" s="11" t="n">
        <v>0</v>
      </c>
      <c r="M50" s="11" t="n">
        <v>0</v>
      </c>
      <c r="N50" s="11" t="n">
        <v>0</v>
      </c>
      <c r="O50" s="11" t="n">
        <v>2</v>
      </c>
      <c r="P50" s="11" t="n">
        <v>2</v>
      </c>
      <c r="Q50" s="11" t="n">
        <v>1</v>
      </c>
      <c r="R50" s="11" t="n">
        <v>11737</v>
      </c>
      <c r="S50" s="11" t="n">
        <v>11439</v>
      </c>
      <c r="T50" s="11" t="n">
        <v>228</v>
      </c>
      <c r="U50" s="11" t="n">
        <v>98</v>
      </c>
      <c r="V50" s="11" t="n">
        <v>3</v>
      </c>
      <c r="W50" s="11" t="n">
        <v>0.578</v>
      </c>
      <c r="X50" s="11" t="n">
        <v>0.422</v>
      </c>
      <c r="Y50" s="11" t="n">
        <v>0</v>
      </c>
      <c r="Z50" s="11" t="n">
        <v>0</v>
      </c>
      <c r="AA50" s="11" t="n">
        <v>0</v>
      </c>
      <c r="AB50" s="11" t="n">
        <v>5</v>
      </c>
      <c r="AC50" s="11" t="n">
        <v>49</v>
      </c>
      <c r="AD50" s="11" t="n">
        <v>0</v>
      </c>
      <c r="AE50" s="11" t="n">
        <v>0</v>
      </c>
    </row>
    <row r="51" customFormat="false" ht="15" hidden="false" customHeight="false" outlineLevel="0" collapsed="false">
      <c r="A51" s="29" t="n">
        <f aca="false">AC51/R51</f>
        <v>0.00601995184038528</v>
      </c>
      <c r="B51" s="16" t="n">
        <f aca="false">COUNTIFS(Main!W:W,0,Main!A:A,C51)</f>
        <v>0</v>
      </c>
      <c r="C51" s="11" t="s">
        <v>189</v>
      </c>
      <c r="D51" s="11" t="s">
        <v>1106</v>
      </c>
      <c r="E51" s="11" t="n">
        <v>96.72</v>
      </c>
      <c r="F51" s="11" t="s">
        <v>1116</v>
      </c>
      <c r="G51" s="11" t="n">
        <v>37</v>
      </c>
      <c r="H51" s="11" t="s">
        <v>1107</v>
      </c>
      <c r="I51" s="11" t="n">
        <v>0</v>
      </c>
      <c r="J51" s="11" t="n">
        <v>0</v>
      </c>
      <c r="K51" s="11" t="n">
        <v>142</v>
      </c>
      <c r="L51" s="11" t="n">
        <v>0</v>
      </c>
      <c r="M51" s="11" t="n">
        <v>0</v>
      </c>
      <c r="N51" s="11" t="n">
        <v>0</v>
      </c>
      <c r="O51" s="11" t="n">
        <v>2</v>
      </c>
      <c r="P51" s="11" t="n">
        <v>2</v>
      </c>
      <c r="Q51" s="11" t="n">
        <v>2</v>
      </c>
      <c r="R51" s="11" t="n">
        <v>11628</v>
      </c>
      <c r="S51" s="11" t="n">
        <v>11317</v>
      </c>
      <c r="T51" s="11" t="n">
        <v>205</v>
      </c>
      <c r="U51" s="11" t="n">
        <v>124</v>
      </c>
      <c r="V51" s="11" t="n">
        <v>1</v>
      </c>
      <c r="W51" s="11" t="n">
        <v>0.461</v>
      </c>
      <c r="X51" s="11" t="n">
        <v>0.539</v>
      </c>
      <c r="Y51" s="11" t="n">
        <v>0</v>
      </c>
      <c r="Z51" s="11" t="n">
        <v>8</v>
      </c>
      <c r="AA51" s="11" t="n">
        <v>6</v>
      </c>
      <c r="AB51" s="11" t="n">
        <v>3</v>
      </c>
      <c r="AC51" s="11" t="n">
        <v>70</v>
      </c>
      <c r="AD51" s="11" t="n">
        <v>0</v>
      </c>
      <c r="AE51" s="11" t="n">
        <v>0</v>
      </c>
    </row>
    <row r="52" customFormat="false" ht="15" hidden="false" customHeight="false" outlineLevel="0" collapsed="false">
      <c r="A52" s="29" t="n">
        <f aca="false">AC52/R52</f>
        <v>0.00714982125446864</v>
      </c>
      <c r="B52" s="16" t="n">
        <f aca="false">COUNTIFS(Main!W:W,0,Main!A:A,C52)</f>
        <v>0</v>
      </c>
      <c r="C52" s="11" t="s">
        <v>191</v>
      </c>
      <c r="D52" s="11" t="s">
        <v>1106</v>
      </c>
      <c r="E52" s="11" t="n">
        <v>50.388</v>
      </c>
      <c r="F52" s="11" t="s">
        <v>1138</v>
      </c>
      <c r="G52" s="11" t="n">
        <v>37</v>
      </c>
      <c r="H52" s="11" t="s">
        <v>1107</v>
      </c>
      <c r="I52" s="11" t="n">
        <v>0</v>
      </c>
      <c r="J52" s="11" t="n">
        <v>0</v>
      </c>
      <c r="K52" s="11" t="n">
        <v>121</v>
      </c>
      <c r="L52" s="11" t="n">
        <v>0</v>
      </c>
      <c r="M52" s="11" t="n">
        <v>0</v>
      </c>
      <c r="N52" s="11" t="n">
        <v>0</v>
      </c>
      <c r="O52" s="11" t="n">
        <v>2</v>
      </c>
      <c r="P52" s="11" t="n">
        <v>2</v>
      </c>
      <c r="Q52" s="11" t="n">
        <v>2</v>
      </c>
      <c r="R52" s="11" t="n">
        <v>9231</v>
      </c>
      <c r="S52" s="11" t="n">
        <v>8895</v>
      </c>
      <c r="T52" s="11" t="n">
        <v>228</v>
      </c>
      <c r="U52" s="11" t="n">
        <v>147</v>
      </c>
      <c r="V52" s="11" t="n">
        <v>6</v>
      </c>
      <c r="W52" s="11" t="n">
        <v>0.459</v>
      </c>
      <c r="X52" s="11" t="n">
        <v>0.541</v>
      </c>
      <c r="Y52" s="11" t="n">
        <v>0</v>
      </c>
      <c r="Z52" s="11" t="n">
        <v>0</v>
      </c>
      <c r="AA52" s="11" t="n">
        <v>0</v>
      </c>
      <c r="AB52" s="11" t="n">
        <v>8</v>
      </c>
      <c r="AC52" s="11" t="n">
        <v>66</v>
      </c>
      <c r="AD52" s="11" t="n">
        <v>0</v>
      </c>
      <c r="AE52" s="11" t="n">
        <v>0</v>
      </c>
    </row>
    <row r="53" customFormat="false" ht="15" hidden="false" customHeight="false" outlineLevel="0" collapsed="false">
      <c r="A53" s="29" t="n">
        <f aca="false">AC53/R53</f>
        <v>0.00643142708152268</v>
      </c>
      <c r="B53" s="16" t="n">
        <f aca="false">COUNTIFS(Main!W:W,0,Main!A:A,C53)</f>
        <v>0</v>
      </c>
      <c r="C53" s="11" t="s">
        <v>193</v>
      </c>
      <c r="D53" s="11" t="s">
        <v>1106</v>
      </c>
      <c r="E53" s="11" t="n">
        <v>102.166</v>
      </c>
      <c r="F53" s="11" t="s">
        <v>1138</v>
      </c>
      <c r="G53" s="11" t="n">
        <v>37</v>
      </c>
      <c r="H53" s="11" t="s">
        <v>1107</v>
      </c>
      <c r="I53" s="11" t="n">
        <v>0</v>
      </c>
      <c r="J53" s="11" t="n">
        <v>0</v>
      </c>
      <c r="K53" s="11" t="n">
        <v>108</v>
      </c>
      <c r="L53" s="11" t="n">
        <v>0</v>
      </c>
      <c r="M53" s="11" t="n">
        <v>0</v>
      </c>
      <c r="N53" s="11" t="n">
        <v>0</v>
      </c>
      <c r="O53" s="11" t="n">
        <v>2</v>
      </c>
      <c r="P53" s="11" t="n">
        <v>2</v>
      </c>
      <c r="Q53" s="11" t="n">
        <v>2</v>
      </c>
      <c r="R53" s="11" t="n">
        <v>11506</v>
      </c>
      <c r="S53" s="11" t="n">
        <v>11079</v>
      </c>
      <c r="T53" s="11" t="n">
        <v>322</v>
      </c>
      <c r="U53" s="11" t="n">
        <v>147</v>
      </c>
      <c r="V53" s="11" t="n">
        <v>2</v>
      </c>
      <c r="W53" s="11" t="n">
        <v>0.562</v>
      </c>
      <c r="X53" s="11" t="n">
        <v>0.438</v>
      </c>
      <c r="Y53" s="11" t="n">
        <v>0</v>
      </c>
      <c r="Z53" s="11" t="n">
        <v>4</v>
      </c>
      <c r="AA53" s="11" t="n">
        <v>7</v>
      </c>
      <c r="AB53" s="11" t="n">
        <v>9</v>
      </c>
      <c r="AC53" s="11" t="n">
        <v>74</v>
      </c>
      <c r="AD53" s="11" t="n">
        <v>0</v>
      </c>
      <c r="AE53" s="11" t="n">
        <v>0</v>
      </c>
    </row>
    <row r="54" customFormat="false" ht="15" hidden="false" customHeight="false" outlineLevel="0" collapsed="false">
      <c r="A54" s="29" t="n">
        <f aca="false">AC54/R54</f>
        <v>0.0058290736256838</v>
      </c>
      <c r="B54" s="16" t="n">
        <f aca="false">COUNTIFS(Main!W:W,0,Main!A:A,C54)</f>
        <v>6</v>
      </c>
      <c r="C54" s="11" t="s">
        <v>195</v>
      </c>
      <c r="D54" s="11" t="s">
        <v>1106</v>
      </c>
      <c r="E54" s="11" t="n">
        <v>54.001</v>
      </c>
      <c r="F54" s="11" t="s">
        <v>1110</v>
      </c>
      <c r="G54" s="11" t="n">
        <v>31</v>
      </c>
      <c r="H54" s="11" t="s">
        <v>1107</v>
      </c>
      <c r="I54" s="11" t="n">
        <v>0</v>
      </c>
      <c r="J54" s="11" t="n">
        <v>0</v>
      </c>
      <c r="K54" s="11" t="n">
        <v>208</v>
      </c>
      <c r="L54" s="11" t="n">
        <v>0</v>
      </c>
      <c r="M54" s="11" t="n">
        <v>0</v>
      </c>
      <c r="N54" s="11" t="n">
        <v>0</v>
      </c>
      <c r="O54" s="11" t="n">
        <v>2</v>
      </c>
      <c r="P54" s="11" t="n">
        <v>2</v>
      </c>
      <c r="Q54" s="11" t="n">
        <v>2</v>
      </c>
      <c r="R54" s="11" t="n">
        <v>11151</v>
      </c>
      <c r="S54" s="11" t="n">
        <v>10485</v>
      </c>
      <c r="T54" s="11" t="n">
        <v>525</v>
      </c>
      <c r="U54" s="11" t="n">
        <v>155</v>
      </c>
      <c r="V54" s="11" t="n">
        <v>32</v>
      </c>
      <c r="W54" s="11" t="n">
        <v>0.513</v>
      </c>
      <c r="X54" s="11" t="n">
        <v>0.487</v>
      </c>
      <c r="Y54" s="11" t="n">
        <v>0</v>
      </c>
      <c r="Z54" s="11" t="n">
        <v>1</v>
      </c>
      <c r="AA54" s="11" t="n">
        <v>4</v>
      </c>
      <c r="AB54" s="11" t="n">
        <v>41</v>
      </c>
      <c r="AC54" s="11" t="n">
        <v>65</v>
      </c>
      <c r="AD54" s="11" t="n">
        <v>1</v>
      </c>
      <c r="AE54" s="11" t="n">
        <v>0</v>
      </c>
    </row>
    <row r="55" customFormat="false" ht="15" hidden="false" customHeight="false" outlineLevel="0" collapsed="false">
      <c r="A55" s="29" t="n">
        <f aca="false">AC55/R55</f>
        <v>0.00124968757810547</v>
      </c>
      <c r="B55" s="16" t="n">
        <f aca="false">COUNTIFS(Main!W:W,0,Main!A:A,C55)</f>
        <v>0</v>
      </c>
      <c r="C55" s="11" t="s">
        <v>196</v>
      </c>
      <c r="D55" s="11" t="s">
        <v>1106</v>
      </c>
      <c r="E55" s="11" t="n">
        <v>67.342</v>
      </c>
      <c r="F55" s="11" t="s">
        <v>82</v>
      </c>
      <c r="G55" s="11" t="n">
        <v>37</v>
      </c>
      <c r="H55" s="11" t="s">
        <v>1107</v>
      </c>
      <c r="I55" s="11" t="n">
        <v>0</v>
      </c>
      <c r="J55" s="11" t="n">
        <v>0</v>
      </c>
      <c r="K55" s="11" t="n">
        <v>83</v>
      </c>
      <c r="L55" s="11" t="n">
        <v>0</v>
      </c>
      <c r="M55" s="11" t="n">
        <v>0</v>
      </c>
      <c r="N55" s="11" t="n">
        <v>0</v>
      </c>
      <c r="O55" s="11" t="n">
        <v>1</v>
      </c>
      <c r="P55" s="11" t="n">
        <v>2</v>
      </c>
      <c r="Q55" s="11" t="n">
        <v>2</v>
      </c>
      <c r="R55" s="11" t="n">
        <v>12003</v>
      </c>
      <c r="S55" s="11" t="n">
        <v>11626</v>
      </c>
      <c r="T55" s="11" t="n">
        <v>265</v>
      </c>
      <c r="U55" s="11" t="n">
        <v>142</v>
      </c>
      <c r="V55" s="11" t="n">
        <v>5</v>
      </c>
      <c r="W55" s="11" t="n">
        <v>0.556</v>
      </c>
      <c r="X55" s="11" t="n">
        <v>0.444</v>
      </c>
      <c r="Y55" s="11" t="n">
        <v>0</v>
      </c>
      <c r="Z55" s="11" t="n">
        <v>2</v>
      </c>
      <c r="AA55" s="11" t="n">
        <v>63</v>
      </c>
      <c r="AB55" s="11" t="n">
        <v>3</v>
      </c>
      <c r="AC55" s="11" t="n">
        <v>15</v>
      </c>
      <c r="AD55" s="11" t="n">
        <v>0</v>
      </c>
      <c r="AE55" s="11" t="n">
        <v>0</v>
      </c>
    </row>
    <row r="56" customFormat="false" ht="15" hidden="false" customHeight="false" outlineLevel="0" collapsed="false">
      <c r="A56" s="29" t="n">
        <f aca="false">AC56/R56</f>
        <v>0.00635224812803861</v>
      </c>
      <c r="B56" s="16" t="n">
        <f aca="false">COUNTIFS(Main!W:W,0,Main!A:A,C56)</f>
        <v>6</v>
      </c>
      <c r="C56" s="11" t="s">
        <v>197</v>
      </c>
      <c r="D56" s="11" t="s">
        <v>1106</v>
      </c>
      <c r="E56" s="11" t="n">
        <v>108.531</v>
      </c>
      <c r="F56" s="11" t="s">
        <v>1140</v>
      </c>
      <c r="G56" s="11" t="n">
        <v>37</v>
      </c>
      <c r="H56" s="11" t="s">
        <v>1109</v>
      </c>
      <c r="I56" s="11" t="n">
        <v>0</v>
      </c>
      <c r="J56" s="11" t="n">
        <v>0</v>
      </c>
      <c r="K56" s="11" t="n">
        <v>430</v>
      </c>
      <c r="L56" s="11" t="n">
        <v>0</v>
      </c>
      <c r="M56" s="11" t="n">
        <v>0</v>
      </c>
      <c r="N56" s="11" t="n">
        <v>0</v>
      </c>
      <c r="O56" s="11" t="n">
        <v>2</v>
      </c>
      <c r="P56" s="11" t="n">
        <v>2</v>
      </c>
      <c r="Q56" s="11" t="n">
        <v>2</v>
      </c>
      <c r="R56" s="11" t="n">
        <v>28179</v>
      </c>
      <c r="S56" s="11" t="n">
        <v>20656</v>
      </c>
      <c r="T56" s="11" t="n">
        <v>1264</v>
      </c>
      <c r="U56" s="11" t="n">
        <v>223</v>
      </c>
      <c r="V56" s="11" t="n">
        <v>6117</v>
      </c>
      <c r="W56" s="11" t="n">
        <v>0.55</v>
      </c>
      <c r="X56" s="11" t="n">
        <v>0.45</v>
      </c>
      <c r="Y56" s="11" t="n">
        <v>0</v>
      </c>
      <c r="Z56" s="11" t="n">
        <v>3</v>
      </c>
      <c r="AA56" s="11" t="n">
        <v>11</v>
      </c>
      <c r="AB56" s="11" t="n">
        <v>23</v>
      </c>
      <c r="AC56" s="11" t="n">
        <v>179</v>
      </c>
      <c r="AD56" s="11" t="n">
        <v>1</v>
      </c>
      <c r="AE56" s="11" t="n">
        <v>0</v>
      </c>
    </row>
    <row r="57" customFormat="false" ht="15" hidden="false" customHeight="false" outlineLevel="0" collapsed="false">
      <c r="A57" s="29" t="n">
        <f aca="false">AC57/R57</f>
        <v>0.00574191598670293</v>
      </c>
      <c r="B57" s="16" t="n">
        <f aca="false">COUNTIFS(Main!W:W,0,Main!A:A,C57)</f>
        <v>0</v>
      </c>
      <c r="C57" s="11" t="s">
        <v>202</v>
      </c>
      <c r="D57" s="11" t="s">
        <v>1106</v>
      </c>
      <c r="E57" s="11" t="n">
        <v>129.13</v>
      </c>
      <c r="F57" s="11" t="s">
        <v>1141</v>
      </c>
      <c r="G57" s="11" t="n">
        <v>41</v>
      </c>
      <c r="H57" s="11" t="s">
        <v>1107</v>
      </c>
      <c r="I57" s="11" t="n">
        <v>0</v>
      </c>
      <c r="J57" s="11" t="n">
        <v>0</v>
      </c>
      <c r="K57" s="11" t="n">
        <v>180</v>
      </c>
      <c r="L57" s="11" t="n">
        <v>0</v>
      </c>
      <c r="M57" s="11" t="n">
        <v>0</v>
      </c>
      <c r="N57" s="11" t="n">
        <v>0</v>
      </c>
      <c r="O57" s="11" t="n">
        <v>2</v>
      </c>
      <c r="P57" s="11" t="n">
        <v>2</v>
      </c>
      <c r="Q57" s="11" t="n">
        <v>2</v>
      </c>
      <c r="R57" s="11" t="n">
        <v>19854</v>
      </c>
      <c r="S57" s="11" t="n">
        <v>19015</v>
      </c>
      <c r="T57" s="11" t="n">
        <v>638</v>
      </c>
      <c r="U57" s="11" t="n">
        <v>232</v>
      </c>
      <c r="V57" s="11" t="n">
        <v>4</v>
      </c>
      <c r="W57" s="11" t="n">
        <v>0.485</v>
      </c>
      <c r="X57" s="11" t="n">
        <v>0.515</v>
      </c>
      <c r="Y57" s="11" t="n">
        <v>0</v>
      </c>
      <c r="Z57" s="11" t="n">
        <v>12</v>
      </c>
      <c r="AA57" s="11" t="n">
        <v>24</v>
      </c>
      <c r="AB57" s="11" t="n">
        <v>4</v>
      </c>
      <c r="AC57" s="11" t="n">
        <v>114</v>
      </c>
      <c r="AD57" s="11" t="n">
        <v>0</v>
      </c>
      <c r="AE57" s="11" t="n">
        <v>0</v>
      </c>
    </row>
    <row r="58" customFormat="false" ht="15" hidden="false" customHeight="false" outlineLevel="0" collapsed="false">
      <c r="A58" s="29" t="n">
        <f aca="false">AC58/R58</f>
        <v>0.00159878828677213</v>
      </c>
      <c r="B58" s="16" t="n">
        <f aca="false">COUNTIFS(Main!W:W,0,Main!A:A,C58)</f>
        <v>2</v>
      </c>
      <c r="C58" s="11" t="s">
        <v>203</v>
      </c>
      <c r="D58" s="11" t="s">
        <v>1106</v>
      </c>
      <c r="E58" s="11" t="n">
        <v>64.704</v>
      </c>
      <c r="F58" s="11" t="s">
        <v>1129</v>
      </c>
      <c r="G58" s="11" t="n">
        <v>37</v>
      </c>
      <c r="H58" s="11" t="s">
        <v>1107</v>
      </c>
      <c r="I58" s="11" t="n">
        <v>0</v>
      </c>
      <c r="J58" s="11" t="n">
        <v>0</v>
      </c>
      <c r="K58" s="11" t="n">
        <v>155</v>
      </c>
      <c r="L58" s="11" t="n">
        <v>0</v>
      </c>
      <c r="M58" s="11" t="n">
        <v>0</v>
      </c>
      <c r="N58" s="11" t="n">
        <v>0</v>
      </c>
      <c r="O58" s="11" t="n">
        <v>2</v>
      </c>
      <c r="P58" s="11" t="n">
        <v>1</v>
      </c>
      <c r="Q58" s="11" t="n">
        <v>2</v>
      </c>
      <c r="R58" s="11" t="n">
        <v>11884</v>
      </c>
      <c r="S58" s="11" t="n">
        <v>11596</v>
      </c>
      <c r="T58" s="11" t="n">
        <v>201</v>
      </c>
      <c r="U58" s="11" t="n">
        <v>134</v>
      </c>
      <c r="V58" s="11" t="n">
        <v>9</v>
      </c>
      <c r="W58" s="11" t="n">
        <v>0.619</v>
      </c>
      <c r="X58" s="11" t="n">
        <v>0.381</v>
      </c>
      <c r="Y58" s="11" t="n">
        <v>0</v>
      </c>
      <c r="Z58" s="11" t="n">
        <v>1</v>
      </c>
      <c r="AA58" s="11" t="n">
        <v>12</v>
      </c>
      <c r="AB58" s="11" t="n">
        <v>6</v>
      </c>
      <c r="AC58" s="11" t="n">
        <v>19</v>
      </c>
      <c r="AD58" s="11" t="n">
        <v>0</v>
      </c>
      <c r="AE58" s="11" t="n">
        <v>0</v>
      </c>
    </row>
    <row r="59" customFormat="false" ht="15" hidden="false" customHeight="false" outlineLevel="0" collapsed="false">
      <c r="A59" s="29" t="n">
        <f aca="false">AC59/R59</f>
        <v>0.00748402287251934</v>
      </c>
      <c r="B59" s="16" t="n">
        <f aca="false">COUNTIFS(Main!W:W,0,Main!A:A,C59)</f>
        <v>0</v>
      </c>
      <c r="C59" s="11" t="s">
        <v>205</v>
      </c>
      <c r="D59" s="11" t="s">
        <v>1106</v>
      </c>
      <c r="E59" s="11" t="n">
        <v>44.168</v>
      </c>
      <c r="F59" s="11" t="s">
        <v>1119</v>
      </c>
      <c r="G59" s="11" t="n">
        <v>42</v>
      </c>
      <c r="H59" s="11" t="s">
        <v>1109</v>
      </c>
      <c r="I59" s="11" t="n">
        <v>0</v>
      </c>
      <c r="J59" s="11" t="n">
        <v>0</v>
      </c>
      <c r="K59" s="11" t="n">
        <v>144</v>
      </c>
      <c r="L59" s="11" t="n">
        <v>0</v>
      </c>
      <c r="M59" s="11" t="n">
        <v>0</v>
      </c>
      <c r="N59" s="11" t="n">
        <v>0</v>
      </c>
      <c r="O59" s="11" t="n">
        <v>2</v>
      </c>
      <c r="P59" s="11" t="n">
        <v>2</v>
      </c>
      <c r="Q59" s="11" t="n">
        <v>2</v>
      </c>
      <c r="R59" s="11" t="n">
        <v>11892</v>
      </c>
      <c r="S59" s="11" t="n">
        <v>9818</v>
      </c>
      <c r="T59" s="11" t="n">
        <v>325</v>
      </c>
      <c r="U59" s="11" t="n">
        <v>94</v>
      </c>
      <c r="V59" s="11" t="n">
        <v>1686</v>
      </c>
      <c r="W59" s="11" t="n">
        <v>0.605</v>
      </c>
      <c r="X59" s="11" t="n">
        <v>0.395</v>
      </c>
      <c r="Y59" s="11" t="n">
        <v>0</v>
      </c>
      <c r="Z59" s="11" t="n">
        <v>7</v>
      </c>
      <c r="AA59" s="11" t="n">
        <v>7</v>
      </c>
      <c r="AB59" s="11" t="n">
        <v>5</v>
      </c>
      <c r="AC59" s="11" t="n">
        <v>89</v>
      </c>
      <c r="AD59" s="11" t="n">
        <v>0</v>
      </c>
      <c r="AE59" s="11" t="n">
        <v>0</v>
      </c>
    </row>
    <row r="60" customFormat="false" ht="15" hidden="false" customHeight="false" outlineLevel="0" collapsed="false">
      <c r="A60" s="29" t="n">
        <f aca="false">AC60/R60</f>
        <v>0.00301183722070463</v>
      </c>
      <c r="B60" s="16" t="n">
        <f aca="false">COUNTIFS(Main!W:W,0,Main!A:A,C60)</f>
        <v>0</v>
      </c>
      <c r="C60" s="11" t="s">
        <v>207</v>
      </c>
      <c r="D60" s="11" t="s">
        <v>1106</v>
      </c>
      <c r="E60" s="11" t="n">
        <v>82.081</v>
      </c>
      <c r="F60" s="11" t="s">
        <v>1134</v>
      </c>
      <c r="G60" s="11" t="n">
        <v>37</v>
      </c>
      <c r="H60" s="11" t="s">
        <v>1107</v>
      </c>
      <c r="I60" s="11" t="n">
        <v>1</v>
      </c>
      <c r="J60" s="11" t="n">
        <v>5</v>
      </c>
      <c r="K60" s="11" t="n">
        <v>23</v>
      </c>
      <c r="L60" s="11" t="n">
        <v>0</v>
      </c>
      <c r="M60" s="11" t="n">
        <v>0</v>
      </c>
      <c r="N60" s="11" t="n">
        <v>0</v>
      </c>
      <c r="O60" s="11" t="n">
        <v>1</v>
      </c>
      <c r="P60" s="11" t="n">
        <v>2</v>
      </c>
      <c r="Q60" s="11" t="n">
        <v>1</v>
      </c>
      <c r="R60" s="11" t="n">
        <v>14277</v>
      </c>
      <c r="S60" s="11" t="n">
        <v>13248</v>
      </c>
      <c r="T60" s="11" t="n">
        <v>1120</v>
      </c>
      <c r="U60" s="11" t="n">
        <v>130</v>
      </c>
      <c r="V60" s="11" t="n">
        <v>10</v>
      </c>
      <c r="W60" s="11" t="n">
        <v>0.753</v>
      </c>
      <c r="X60" s="11" t="n">
        <v>0.247</v>
      </c>
      <c r="Y60" s="11" t="n">
        <v>0</v>
      </c>
      <c r="Z60" s="11" t="n">
        <v>3</v>
      </c>
      <c r="AA60" s="11" t="n">
        <v>5</v>
      </c>
      <c r="AB60" s="11" t="n">
        <v>14</v>
      </c>
      <c r="AC60" s="11" t="n">
        <v>43</v>
      </c>
      <c r="AD60" s="11" t="n">
        <v>0</v>
      </c>
      <c r="AE60" s="11" t="n">
        <v>0</v>
      </c>
    </row>
    <row r="61" customFormat="false" ht="15" hidden="false" customHeight="false" outlineLevel="0" collapsed="false">
      <c r="A61" s="29" t="n">
        <f aca="false">AC61/R61</f>
        <v>0.00332345279798796</v>
      </c>
      <c r="B61" s="16" t="n">
        <f aca="false">COUNTIFS(Main!W:W,0,Main!A:A,C61)</f>
        <v>0</v>
      </c>
      <c r="C61" s="11" t="s">
        <v>208</v>
      </c>
      <c r="D61" s="11" t="s">
        <v>1106</v>
      </c>
      <c r="E61" s="11" t="n">
        <v>105.919</v>
      </c>
      <c r="F61" s="11" t="s">
        <v>1142</v>
      </c>
      <c r="G61" s="11" t="n">
        <v>37</v>
      </c>
      <c r="H61" s="11" t="s">
        <v>1107</v>
      </c>
      <c r="I61" s="11" t="n">
        <v>0</v>
      </c>
      <c r="J61" s="11" t="n">
        <v>0</v>
      </c>
      <c r="K61" s="11" t="n">
        <v>94</v>
      </c>
      <c r="L61" s="11" t="n">
        <v>0</v>
      </c>
      <c r="M61" s="11" t="n">
        <v>0</v>
      </c>
      <c r="N61" s="11" t="n">
        <v>0</v>
      </c>
      <c r="O61" s="11" t="n">
        <v>2</v>
      </c>
      <c r="P61" s="11" t="n">
        <v>2</v>
      </c>
      <c r="Q61" s="11" t="n">
        <v>2</v>
      </c>
      <c r="R61" s="11" t="n">
        <v>11133</v>
      </c>
      <c r="S61" s="11" t="n">
        <v>10752</v>
      </c>
      <c r="T61" s="11" t="n">
        <v>287</v>
      </c>
      <c r="U61" s="11" t="n">
        <v>135</v>
      </c>
      <c r="V61" s="11" t="n">
        <v>9</v>
      </c>
      <c r="W61" s="11" t="n">
        <v>0.616</v>
      </c>
      <c r="X61" s="11" t="n">
        <v>0.384</v>
      </c>
      <c r="Y61" s="11" t="n">
        <v>0</v>
      </c>
      <c r="Z61" s="11" t="n">
        <v>0</v>
      </c>
      <c r="AA61" s="11" t="n">
        <v>0</v>
      </c>
      <c r="AB61" s="11" t="n">
        <v>2</v>
      </c>
      <c r="AC61" s="11" t="n">
        <v>37</v>
      </c>
      <c r="AD61" s="11" t="n">
        <v>0</v>
      </c>
      <c r="AE61" s="11" t="n">
        <v>0</v>
      </c>
    </row>
    <row r="62" customFormat="false" ht="15" hidden="false" customHeight="false" outlineLevel="0" collapsed="false">
      <c r="A62" s="29" t="n">
        <f aca="false">AC62/R62</f>
        <v>0.00356202570853337</v>
      </c>
      <c r="B62" s="16" t="n">
        <f aca="false">COUNTIFS(Main!W:W,0,Main!A:A,C62)</f>
        <v>0</v>
      </c>
      <c r="C62" s="11" t="s">
        <v>210</v>
      </c>
      <c r="D62" s="11" t="s">
        <v>1106</v>
      </c>
      <c r="E62" s="11" t="n">
        <v>83.312</v>
      </c>
      <c r="F62" s="11" t="s">
        <v>1143</v>
      </c>
      <c r="G62" s="11" t="n">
        <v>37</v>
      </c>
      <c r="H62" s="11" t="s">
        <v>1107</v>
      </c>
      <c r="I62" s="11" t="n">
        <v>0</v>
      </c>
      <c r="J62" s="11" t="n">
        <v>0</v>
      </c>
      <c r="K62" s="11" t="n">
        <v>166</v>
      </c>
      <c r="L62" s="11" t="n">
        <v>0</v>
      </c>
      <c r="M62" s="11" t="n">
        <v>0</v>
      </c>
      <c r="N62" s="11" t="n">
        <v>0</v>
      </c>
      <c r="O62" s="11" t="n">
        <v>2</v>
      </c>
      <c r="P62" s="11" t="n">
        <v>2</v>
      </c>
      <c r="Q62" s="11" t="n">
        <v>2</v>
      </c>
      <c r="R62" s="11" t="n">
        <v>12914</v>
      </c>
      <c r="S62" s="11" t="n">
        <v>12476</v>
      </c>
      <c r="T62" s="11" t="n">
        <v>349</v>
      </c>
      <c r="U62" s="11" t="n">
        <v>120</v>
      </c>
      <c r="V62" s="11" t="n">
        <v>5</v>
      </c>
      <c r="W62" s="11" t="n">
        <v>0.501</v>
      </c>
      <c r="X62" s="11" t="n">
        <v>0.499</v>
      </c>
      <c r="Y62" s="11" t="n">
        <v>0</v>
      </c>
      <c r="Z62" s="11" t="n">
        <v>6</v>
      </c>
      <c r="AA62" s="11" t="n">
        <v>6</v>
      </c>
      <c r="AB62" s="11" t="n">
        <v>2</v>
      </c>
      <c r="AC62" s="11" t="n">
        <v>46</v>
      </c>
      <c r="AD62" s="11" t="n">
        <v>0</v>
      </c>
      <c r="AE62" s="11" t="n">
        <v>0</v>
      </c>
    </row>
    <row r="63" customFormat="false" ht="15" hidden="false" customHeight="false" outlineLevel="0" collapsed="false">
      <c r="A63" s="29" t="n">
        <f aca="false">AC63/R63</f>
        <v>0.00569355570111352</v>
      </c>
      <c r="B63" s="16" t="n">
        <f aca="false">COUNTIFS(Main!W:W,0,Main!A:A,C63)</f>
        <v>4</v>
      </c>
      <c r="C63" s="11" t="s">
        <v>211</v>
      </c>
      <c r="D63" s="11" t="s">
        <v>1106</v>
      </c>
      <c r="E63" s="11" t="n">
        <v>27.656</v>
      </c>
      <c r="F63" s="11" t="s">
        <v>1144</v>
      </c>
      <c r="G63" s="11" t="n">
        <v>32</v>
      </c>
      <c r="H63" s="11" t="s">
        <v>1109</v>
      </c>
      <c r="I63" s="11" t="n">
        <v>1</v>
      </c>
      <c r="J63" s="11" t="n">
        <v>10</v>
      </c>
      <c r="K63" s="11" t="n">
        <v>214</v>
      </c>
      <c r="L63" s="11" t="n">
        <v>0</v>
      </c>
      <c r="M63" s="11" t="n">
        <v>0</v>
      </c>
      <c r="N63" s="11" t="n">
        <v>0</v>
      </c>
      <c r="O63" s="11" t="n">
        <v>2</v>
      </c>
      <c r="P63" s="11" t="n">
        <v>2</v>
      </c>
      <c r="Q63" s="11" t="n">
        <v>2</v>
      </c>
      <c r="R63" s="11" t="n">
        <v>19847</v>
      </c>
      <c r="S63" s="11" t="n">
        <v>15727</v>
      </c>
      <c r="T63" s="11" t="n">
        <v>926</v>
      </c>
      <c r="U63" s="11" t="n">
        <v>213</v>
      </c>
      <c r="V63" s="11" t="n">
        <v>3035</v>
      </c>
      <c r="W63" s="11" t="n">
        <v>0.337</v>
      </c>
      <c r="X63" s="11" t="n">
        <v>0.663</v>
      </c>
      <c r="Y63" s="11" t="n">
        <v>0</v>
      </c>
      <c r="Z63" s="11" t="n">
        <v>1</v>
      </c>
      <c r="AA63" s="11" t="n">
        <v>3</v>
      </c>
      <c r="AB63" s="11" t="n">
        <v>34</v>
      </c>
      <c r="AC63" s="11" t="n">
        <v>113</v>
      </c>
      <c r="AD63" s="11" t="n">
        <v>0</v>
      </c>
      <c r="AE63" s="11" t="n">
        <v>0</v>
      </c>
    </row>
    <row r="64" customFormat="false" ht="15" hidden="false" customHeight="false" outlineLevel="0" collapsed="false">
      <c r="A64" s="29" t="n">
        <f aca="false">AC64/R64</f>
        <v>0.002966038855109</v>
      </c>
      <c r="B64" s="16" t="n">
        <f aca="false">COUNTIFS(Main!W:W,0,Main!A:A,C64)</f>
        <v>0</v>
      </c>
      <c r="C64" s="11" t="s">
        <v>219</v>
      </c>
      <c r="D64" s="11" t="s">
        <v>1106</v>
      </c>
      <c r="E64" s="11" t="n">
        <v>28.425</v>
      </c>
      <c r="F64" s="11" t="s">
        <v>1145</v>
      </c>
      <c r="G64" s="11" t="n">
        <v>34</v>
      </c>
      <c r="H64" s="11" t="s">
        <v>1107</v>
      </c>
      <c r="I64" s="11" t="n">
        <v>0</v>
      </c>
      <c r="J64" s="11" t="n">
        <v>0</v>
      </c>
      <c r="K64" s="11" t="n">
        <v>185</v>
      </c>
      <c r="L64" s="11" t="n">
        <v>0</v>
      </c>
      <c r="M64" s="11" t="n">
        <v>0</v>
      </c>
      <c r="N64" s="11" t="n">
        <v>0</v>
      </c>
      <c r="O64" s="11" t="n">
        <v>2</v>
      </c>
      <c r="P64" s="11" t="n">
        <v>2</v>
      </c>
      <c r="Q64" s="11" t="n">
        <v>2</v>
      </c>
      <c r="R64" s="11" t="n">
        <v>13486</v>
      </c>
      <c r="S64" s="11" t="n">
        <v>12506</v>
      </c>
      <c r="T64" s="11" t="n">
        <v>840</v>
      </c>
      <c r="U64" s="11" t="n">
        <v>141</v>
      </c>
      <c r="V64" s="11" t="n">
        <v>53</v>
      </c>
      <c r="W64" s="11" t="n">
        <v>0.576</v>
      </c>
      <c r="X64" s="11" t="n">
        <v>0.424</v>
      </c>
      <c r="Y64" s="11" t="n">
        <v>0</v>
      </c>
      <c r="Z64" s="11" t="n">
        <v>6</v>
      </c>
      <c r="AA64" s="11" t="n">
        <v>9</v>
      </c>
      <c r="AB64" s="11" t="n">
        <v>6</v>
      </c>
      <c r="AC64" s="11" t="n">
        <v>40</v>
      </c>
      <c r="AD64" s="11" t="n">
        <v>0</v>
      </c>
      <c r="AE64" s="11" t="n">
        <v>0</v>
      </c>
    </row>
    <row r="65" customFormat="false" ht="15" hidden="false" customHeight="false" outlineLevel="0" collapsed="false">
      <c r="A65" s="29" t="n">
        <f aca="false">AC65/R65</f>
        <v>0.00336930771255594</v>
      </c>
      <c r="B65" s="16" t="n">
        <f aca="false">COUNTIFS(Main!W:W,0,Main!A:A,C65)</f>
        <v>0</v>
      </c>
      <c r="C65" s="11" t="s">
        <v>221</v>
      </c>
      <c r="D65" s="11" t="s">
        <v>1106</v>
      </c>
      <c r="E65" s="11" t="n">
        <v>102.058</v>
      </c>
      <c r="F65" s="11" t="s">
        <v>1146</v>
      </c>
      <c r="G65" s="11" t="n">
        <v>41</v>
      </c>
      <c r="H65" s="11" t="s">
        <v>1107</v>
      </c>
      <c r="I65" s="11" t="n">
        <v>1</v>
      </c>
      <c r="J65" s="11" t="n">
        <v>10</v>
      </c>
      <c r="K65" s="11" t="n">
        <v>143</v>
      </c>
      <c r="L65" s="11" t="n">
        <v>0</v>
      </c>
      <c r="M65" s="11" t="n">
        <v>0</v>
      </c>
      <c r="N65" s="11" t="n">
        <v>0</v>
      </c>
      <c r="O65" s="11" t="n">
        <v>2</v>
      </c>
      <c r="P65" s="11" t="n">
        <v>2</v>
      </c>
      <c r="Q65" s="11" t="n">
        <v>2</v>
      </c>
      <c r="R65" s="11" t="n">
        <v>18995</v>
      </c>
      <c r="S65" s="11" t="n">
        <v>18473</v>
      </c>
      <c r="T65" s="11" t="n">
        <v>358</v>
      </c>
      <c r="U65" s="11" t="n">
        <v>204</v>
      </c>
      <c r="V65" s="11" t="n">
        <v>5</v>
      </c>
      <c r="W65" s="11" t="n">
        <v>0.362</v>
      </c>
      <c r="X65" s="11" t="n">
        <v>0.638</v>
      </c>
      <c r="Y65" s="11" t="n">
        <v>0</v>
      </c>
      <c r="Z65" s="11" t="n">
        <v>4</v>
      </c>
      <c r="AA65" s="11" t="n">
        <v>8</v>
      </c>
      <c r="AB65" s="11" t="n">
        <v>6</v>
      </c>
      <c r="AC65" s="11" t="n">
        <v>64</v>
      </c>
      <c r="AD65" s="11" t="n">
        <v>0</v>
      </c>
      <c r="AE65" s="11" t="n">
        <v>0</v>
      </c>
    </row>
    <row r="66" customFormat="false" ht="15" hidden="false" customHeight="false" outlineLevel="0" collapsed="false">
      <c r="A66" s="29" t="n">
        <f aca="false">AC66/R66</f>
        <v>0.00584096641444312</v>
      </c>
      <c r="B66" s="16" t="n">
        <f aca="false">COUNTIFS(Main!W:W,0,Main!A:A,C66)</f>
        <v>0</v>
      </c>
      <c r="C66" s="11" t="s">
        <v>223</v>
      </c>
      <c r="D66" s="11" t="s">
        <v>1106</v>
      </c>
      <c r="E66" s="11" t="n">
        <v>71.981</v>
      </c>
      <c r="F66" s="11" t="s">
        <v>1147</v>
      </c>
      <c r="G66" s="11" t="n">
        <v>34</v>
      </c>
      <c r="H66" s="11" t="s">
        <v>1107</v>
      </c>
      <c r="I66" s="11" t="n">
        <v>0</v>
      </c>
      <c r="J66" s="11" t="n">
        <v>0</v>
      </c>
      <c r="K66" s="11" t="n">
        <v>96</v>
      </c>
      <c r="L66" s="11" t="n">
        <v>0</v>
      </c>
      <c r="M66" s="11" t="n">
        <v>0</v>
      </c>
      <c r="N66" s="11" t="n">
        <v>0</v>
      </c>
      <c r="O66" s="11" t="n">
        <v>2</v>
      </c>
      <c r="P66" s="11" t="n">
        <v>2</v>
      </c>
      <c r="Q66" s="11" t="n">
        <v>2</v>
      </c>
      <c r="R66" s="11" t="n">
        <v>7533</v>
      </c>
      <c r="S66" s="11" t="n">
        <v>7337</v>
      </c>
      <c r="T66" s="11" t="n">
        <v>142</v>
      </c>
      <c r="U66" s="11" t="n">
        <v>80</v>
      </c>
      <c r="V66" s="11" t="n">
        <v>5</v>
      </c>
      <c r="W66" s="11" t="n">
        <v>0.46</v>
      </c>
      <c r="X66" s="11" t="n">
        <v>0.54</v>
      </c>
      <c r="Y66" s="11" t="n">
        <v>0</v>
      </c>
      <c r="Z66" s="11" t="n">
        <v>1</v>
      </c>
      <c r="AA66" s="11" t="n">
        <v>4</v>
      </c>
      <c r="AB66" s="11" t="n">
        <v>2</v>
      </c>
      <c r="AC66" s="11" t="n">
        <v>44</v>
      </c>
      <c r="AD66" s="11" t="n">
        <v>0</v>
      </c>
      <c r="AE66" s="11" t="n">
        <v>0</v>
      </c>
    </row>
    <row r="67" customFormat="false" ht="15" hidden="false" customHeight="false" outlineLevel="0" collapsed="false">
      <c r="A67" s="29" t="n">
        <f aca="false">AC67/R67</f>
        <v>0.00239319720963389</v>
      </c>
      <c r="B67" s="16" t="n">
        <f aca="false">COUNTIFS(Main!W:W,0,Main!A:A,C67)</f>
        <v>0</v>
      </c>
      <c r="C67" s="11" t="s">
        <v>225</v>
      </c>
      <c r="D67" s="11" t="s">
        <v>1106</v>
      </c>
      <c r="E67" s="11" t="n">
        <v>153.579</v>
      </c>
      <c r="F67" s="11" t="s">
        <v>1148</v>
      </c>
      <c r="G67" s="11" t="n">
        <v>42</v>
      </c>
      <c r="H67" s="11" t="s">
        <v>1107</v>
      </c>
      <c r="I67" s="11" t="n">
        <v>0</v>
      </c>
      <c r="J67" s="11" t="n">
        <v>0</v>
      </c>
      <c r="K67" s="11" t="n">
        <v>150</v>
      </c>
      <c r="L67" s="11" t="n">
        <v>0</v>
      </c>
      <c r="M67" s="11" t="n">
        <v>0</v>
      </c>
      <c r="N67" s="11" t="n">
        <v>0</v>
      </c>
      <c r="O67" s="11" t="n">
        <v>2</v>
      </c>
      <c r="P67" s="11" t="n">
        <v>2</v>
      </c>
      <c r="Q67" s="11" t="n">
        <v>2</v>
      </c>
      <c r="R67" s="11" t="n">
        <v>19639</v>
      </c>
      <c r="S67" s="11" t="n">
        <v>19165</v>
      </c>
      <c r="T67" s="11" t="n">
        <v>339</v>
      </c>
      <c r="U67" s="11" t="n">
        <v>184</v>
      </c>
      <c r="V67" s="11" t="n">
        <v>4</v>
      </c>
      <c r="W67" s="11" t="n">
        <v>0.625</v>
      </c>
      <c r="X67" s="11" t="n">
        <v>0.375</v>
      </c>
      <c r="Y67" s="11" t="n">
        <v>0</v>
      </c>
      <c r="Z67" s="11" t="n">
        <v>3</v>
      </c>
      <c r="AA67" s="11" t="n">
        <v>6</v>
      </c>
      <c r="AB67" s="11" t="n">
        <v>2</v>
      </c>
      <c r="AC67" s="11" t="n">
        <v>47</v>
      </c>
      <c r="AD67" s="11" t="n">
        <v>0</v>
      </c>
      <c r="AE67" s="11" t="n">
        <v>0</v>
      </c>
    </row>
    <row r="68" customFormat="false" ht="15" hidden="false" customHeight="false" outlineLevel="0" collapsed="false">
      <c r="A68" s="29" t="n">
        <f aca="false">AC68/R68</f>
        <v>0.00671280276816609</v>
      </c>
      <c r="B68" s="16" t="n">
        <f aca="false">COUNTIFS(Main!W:W,0,Main!A:A,C68)</f>
        <v>0</v>
      </c>
      <c r="C68" s="11" t="s">
        <v>226</v>
      </c>
      <c r="D68" s="11" t="s">
        <v>1106</v>
      </c>
      <c r="E68" s="11" t="n">
        <v>52.06</v>
      </c>
      <c r="F68" s="11" t="s">
        <v>1149</v>
      </c>
      <c r="G68" s="11" t="n">
        <v>37</v>
      </c>
      <c r="H68" s="11" t="s">
        <v>1107</v>
      </c>
      <c r="I68" s="11" t="n">
        <v>0</v>
      </c>
      <c r="J68" s="11" t="n">
        <v>0</v>
      </c>
      <c r="K68" s="11" t="n">
        <v>185</v>
      </c>
      <c r="L68" s="11" t="n">
        <v>0</v>
      </c>
      <c r="M68" s="11" t="n">
        <v>0</v>
      </c>
      <c r="N68" s="11" t="n">
        <v>0</v>
      </c>
      <c r="O68" s="11" t="n">
        <v>2</v>
      </c>
      <c r="P68" s="11" t="n">
        <v>2</v>
      </c>
      <c r="Q68" s="11" t="n">
        <v>2</v>
      </c>
      <c r="R68" s="11" t="n">
        <v>14450</v>
      </c>
      <c r="S68" s="11" t="n">
        <v>13783</v>
      </c>
      <c r="T68" s="11" t="n">
        <v>484</v>
      </c>
      <c r="U68" s="11" t="n">
        <v>203</v>
      </c>
      <c r="V68" s="11" t="n">
        <v>17</v>
      </c>
      <c r="W68" s="11" t="n">
        <v>0.524</v>
      </c>
      <c r="X68" s="11" t="n">
        <v>0.476</v>
      </c>
      <c r="Y68" s="11" t="n">
        <v>0</v>
      </c>
      <c r="Z68" s="11" t="n">
        <v>3</v>
      </c>
      <c r="AA68" s="11" t="n">
        <v>10</v>
      </c>
      <c r="AB68" s="11" t="n">
        <v>6</v>
      </c>
      <c r="AC68" s="11" t="n">
        <v>97</v>
      </c>
      <c r="AD68" s="11" t="n">
        <v>1</v>
      </c>
      <c r="AE68" s="11" t="n">
        <v>0</v>
      </c>
    </row>
    <row r="69" customFormat="false" ht="15" hidden="false" customHeight="false" outlineLevel="0" collapsed="false">
      <c r="A69" s="29" t="n">
        <f aca="false">AC69/R69</f>
        <v>0.00693851409052092</v>
      </c>
      <c r="B69" s="16" t="n">
        <f aca="false">COUNTIFS(Main!W:W,0,Main!A:A,C69)</f>
        <v>0</v>
      </c>
      <c r="C69" s="11" t="s">
        <v>229</v>
      </c>
      <c r="D69" s="11" t="s">
        <v>1106</v>
      </c>
      <c r="E69" s="11" t="n">
        <v>47.68</v>
      </c>
      <c r="F69" s="11" t="s">
        <v>1110</v>
      </c>
      <c r="G69" s="11" t="n">
        <v>33</v>
      </c>
      <c r="H69" s="11" t="s">
        <v>1107</v>
      </c>
      <c r="I69" s="11" t="n">
        <v>0</v>
      </c>
      <c r="J69" s="11" t="n">
        <v>0</v>
      </c>
      <c r="K69" s="11" t="n">
        <v>73</v>
      </c>
      <c r="L69" s="11" t="n">
        <v>0</v>
      </c>
      <c r="M69" s="11" t="n">
        <v>0</v>
      </c>
      <c r="N69" s="11" t="n">
        <v>0</v>
      </c>
      <c r="O69" s="11" t="n">
        <v>2</v>
      </c>
      <c r="P69" s="11" t="n">
        <v>2</v>
      </c>
      <c r="Q69" s="11" t="n">
        <v>2</v>
      </c>
      <c r="R69" s="11" t="n">
        <v>9368</v>
      </c>
      <c r="S69" s="11" t="n">
        <v>8976</v>
      </c>
      <c r="T69" s="11" t="n">
        <v>327</v>
      </c>
      <c r="U69" s="11" t="n">
        <v>119</v>
      </c>
      <c r="V69" s="11" t="n">
        <v>19</v>
      </c>
      <c r="W69" s="11" t="n">
        <v>0.343</v>
      </c>
      <c r="X69" s="11" t="n">
        <v>0.657</v>
      </c>
      <c r="Y69" s="11" t="n">
        <v>0</v>
      </c>
      <c r="Z69" s="11" t="n">
        <v>1</v>
      </c>
      <c r="AA69" s="11" t="n">
        <v>4</v>
      </c>
      <c r="AB69" s="11" t="n">
        <v>4</v>
      </c>
      <c r="AC69" s="11" t="n">
        <v>65</v>
      </c>
      <c r="AD69" s="11" t="n">
        <v>0</v>
      </c>
      <c r="AE69" s="11" t="n">
        <v>0</v>
      </c>
    </row>
    <row r="70" customFormat="false" ht="15" hidden="false" customHeight="false" outlineLevel="0" collapsed="false">
      <c r="A70" s="29" t="n">
        <f aca="false">AC70/R70</f>
        <v>0.00765710262277768</v>
      </c>
      <c r="B70" s="16" t="n">
        <f aca="false">COUNTIFS(Main!W:W,0,Main!A:A,C70)</f>
        <v>0</v>
      </c>
      <c r="C70" s="11" t="s">
        <v>231</v>
      </c>
      <c r="D70" s="11" t="s">
        <v>1106</v>
      </c>
      <c r="E70" s="11" t="n">
        <v>50.908</v>
      </c>
      <c r="F70" s="11" t="s">
        <v>1150</v>
      </c>
      <c r="G70" s="11" t="n">
        <v>33</v>
      </c>
      <c r="H70" s="11" t="s">
        <v>1107</v>
      </c>
      <c r="I70" s="11" t="n">
        <v>0</v>
      </c>
      <c r="J70" s="11" t="n">
        <v>0</v>
      </c>
      <c r="K70" s="11" t="n">
        <v>136</v>
      </c>
      <c r="L70" s="11" t="n">
        <v>0</v>
      </c>
      <c r="M70" s="11" t="n">
        <v>0</v>
      </c>
      <c r="N70" s="11" t="n">
        <v>0</v>
      </c>
      <c r="O70" s="11" t="n">
        <v>2</v>
      </c>
      <c r="P70" s="11" t="n">
        <v>2</v>
      </c>
      <c r="Q70" s="11" t="n">
        <v>2</v>
      </c>
      <c r="R70" s="11" t="n">
        <v>11362</v>
      </c>
      <c r="S70" s="11" t="n">
        <v>10982</v>
      </c>
      <c r="T70" s="11" t="n">
        <v>295</v>
      </c>
      <c r="U70" s="11" t="n">
        <v>104</v>
      </c>
      <c r="V70" s="11" t="n">
        <v>8</v>
      </c>
      <c r="W70" s="11" t="n">
        <v>0.549</v>
      </c>
      <c r="X70" s="11" t="n">
        <v>0.451</v>
      </c>
      <c r="Y70" s="11" t="n">
        <v>0</v>
      </c>
      <c r="Z70" s="11" t="n">
        <v>1</v>
      </c>
      <c r="AA70" s="11" t="n">
        <v>4</v>
      </c>
      <c r="AB70" s="11" t="n">
        <v>8</v>
      </c>
      <c r="AC70" s="11" t="n">
        <v>87</v>
      </c>
      <c r="AD70" s="11" t="n">
        <v>0</v>
      </c>
      <c r="AE70" s="11" t="n">
        <v>0</v>
      </c>
    </row>
    <row r="71" customFormat="false" ht="15" hidden="false" customHeight="false" outlineLevel="0" collapsed="false">
      <c r="A71" s="29" t="n">
        <f aca="false">AC71/R71</f>
        <v>0.00677648040033361</v>
      </c>
      <c r="B71" s="16" t="n">
        <f aca="false">COUNTIFS(Main!W:W,0,Main!A:A,C71)</f>
        <v>0</v>
      </c>
      <c r="C71" s="11" t="s">
        <v>233</v>
      </c>
      <c r="D71" s="11" t="s">
        <v>1106</v>
      </c>
      <c r="E71" s="11" t="n">
        <v>101.977</v>
      </c>
      <c r="F71" s="11" t="s">
        <v>1133</v>
      </c>
      <c r="G71" s="11" t="n">
        <v>33</v>
      </c>
      <c r="H71" s="11" t="s">
        <v>1107</v>
      </c>
      <c r="I71" s="11" t="n">
        <v>0</v>
      </c>
      <c r="J71" s="11" t="n">
        <v>0</v>
      </c>
      <c r="K71" s="11" t="n">
        <v>354</v>
      </c>
      <c r="L71" s="11" t="n">
        <v>0</v>
      </c>
      <c r="M71" s="11" t="n">
        <v>0</v>
      </c>
      <c r="N71" s="11" t="n">
        <v>0</v>
      </c>
      <c r="O71" s="11" t="n">
        <v>2</v>
      </c>
      <c r="P71" s="11" t="n">
        <v>2</v>
      </c>
      <c r="Q71" s="11" t="n">
        <v>2</v>
      </c>
      <c r="R71" s="11" t="n">
        <v>19184</v>
      </c>
      <c r="S71" s="11" t="n">
        <v>18241</v>
      </c>
      <c r="T71" s="11" t="n">
        <v>705</v>
      </c>
      <c r="U71" s="11" t="n">
        <v>268</v>
      </c>
      <c r="V71" s="11" t="n">
        <v>33</v>
      </c>
      <c r="W71" s="11" t="n">
        <v>0.45</v>
      </c>
      <c r="X71" s="11" t="n">
        <v>0.55</v>
      </c>
      <c r="Y71" s="11" t="n">
        <v>0</v>
      </c>
      <c r="Z71" s="11" t="n">
        <v>0</v>
      </c>
      <c r="AA71" s="11" t="n">
        <v>0</v>
      </c>
      <c r="AB71" s="11" t="n">
        <v>29</v>
      </c>
      <c r="AC71" s="11" t="n">
        <v>130</v>
      </c>
      <c r="AD71" s="11" t="n">
        <v>0</v>
      </c>
      <c r="AE71" s="11" t="n">
        <v>0</v>
      </c>
    </row>
    <row r="72" customFormat="false" ht="15" hidden="false" customHeight="false" outlineLevel="0" collapsed="false">
      <c r="A72" s="29" t="n">
        <f aca="false">AC72/R72</f>
        <v>0.0174146595044186</v>
      </c>
      <c r="B72" s="16" t="n">
        <f aca="false">COUNTIFS(Main!W:W,0,Main!A:A,C72)</f>
        <v>2</v>
      </c>
      <c r="C72" s="11" t="s">
        <v>234</v>
      </c>
      <c r="D72" s="11" t="s">
        <v>1112</v>
      </c>
      <c r="E72" s="11" t="n">
        <v>36.813</v>
      </c>
      <c r="F72" s="11" t="s">
        <v>1126</v>
      </c>
      <c r="G72" s="11" t="n">
        <v>31</v>
      </c>
      <c r="H72" s="11" t="s">
        <v>1107</v>
      </c>
      <c r="I72" s="11" t="n">
        <v>0</v>
      </c>
      <c r="J72" s="11" t="n">
        <v>0</v>
      </c>
      <c r="K72" s="11" t="n">
        <v>206</v>
      </c>
      <c r="L72" s="11" t="n">
        <v>0</v>
      </c>
      <c r="M72" s="11" t="n">
        <v>0</v>
      </c>
      <c r="N72" s="11" t="n">
        <v>0</v>
      </c>
      <c r="O72" s="11" t="n">
        <v>2</v>
      </c>
      <c r="P72" s="11" t="n">
        <v>2</v>
      </c>
      <c r="Q72" s="11" t="n">
        <v>2</v>
      </c>
      <c r="R72" s="11" t="n">
        <v>11542</v>
      </c>
      <c r="S72" s="11" t="n">
        <v>10903</v>
      </c>
      <c r="T72" s="11" t="n">
        <v>530</v>
      </c>
      <c r="U72" s="11" t="n">
        <v>127</v>
      </c>
      <c r="V72" s="11" t="n">
        <v>25</v>
      </c>
      <c r="W72" s="11" t="n">
        <v>0.447</v>
      </c>
      <c r="X72" s="11" t="n">
        <v>0.553</v>
      </c>
      <c r="Y72" s="11" t="n">
        <v>0</v>
      </c>
      <c r="Z72" s="11" t="n">
        <v>1</v>
      </c>
      <c r="AA72" s="11" t="n">
        <v>7</v>
      </c>
      <c r="AB72" s="11" t="n">
        <v>10</v>
      </c>
      <c r="AC72" s="11" t="n">
        <v>201</v>
      </c>
      <c r="AD72" s="11" t="n">
        <v>0</v>
      </c>
      <c r="AE72" s="11" t="n">
        <v>0</v>
      </c>
    </row>
    <row r="73" customFormat="false" ht="15" hidden="false" customHeight="false" outlineLevel="0" collapsed="false">
      <c r="A73" s="29" t="n">
        <f aca="false">AC73/R73</f>
        <v>0.00970149253731343</v>
      </c>
      <c r="B73" s="16" t="n">
        <f aca="false">COUNTIFS(Main!W:W,0,Main!A:A,C73)</f>
        <v>0</v>
      </c>
      <c r="C73" s="11" t="s">
        <v>235</v>
      </c>
      <c r="D73" s="11" t="s">
        <v>1106</v>
      </c>
      <c r="E73" s="11" t="n">
        <v>21.281</v>
      </c>
      <c r="F73" s="11" t="s">
        <v>1110</v>
      </c>
      <c r="G73" s="11" t="n">
        <v>37</v>
      </c>
      <c r="H73" s="11" t="s">
        <v>1107</v>
      </c>
      <c r="I73" s="11" t="n">
        <v>0</v>
      </c>
      <c r="J73" s="11" t="n">
        <v>0</v>
      </c>
      <c r="K73" s="11" t="n">
        <v>33</v>
      </c>
      <c r="L73" s="11" t="n">
        <v>0</v>
      </c>
      <c r="M73" s="11" t="n">
        <v>0</v>
      </c>
      <c r="N73" s="11" t="n">
        <v>0</v>
      </c>
      <c r="O73" s="11" t="n">
        <v>2</v>
      </c>
      <c r="P73" s="11" t="n">
        <v>2</v>
      </c>
      <c r="Q73" s="11" t="n">
        <v>2</v>
      </c>
      <c r="R73" s="11" t="n">
        <v>4020</v>
      </c>
      <c r="S73" s="11" t="n">
        <v>3881</v>
      </c>
      <c r="T73" s="11" t="n">
        <v>102</v>
      </c>
      <c r="U73" s="11" t="n">
        <v>42</v>
      </c>
      <c r="V73" s="11" t="n">
        <v>1</v>
      </c>
      <c r="W73" s="11" t="n">
        <v>0.626</v>
      </c>
      <c r="X73" s="11" t="n">
        <v>0.374</v>
      </c>
      <c r="Y73" s="11" t="n">
        <v>0</v>
      </c>
      <c r="Z73" s="11" t="n">
        <v>0</v>
      </c>
      <c r="AA73" s="11" t="n">
        <v>0</v>
      </c>
      <c r="AB73" s="11" t="n">
        <v>3</v>
      </c>
      <c r="AC73" s="11" t="n">
        <v>39</v>
      </c>
      <c r="AD73" s="11" t="n">
        <v>0</v>
      </c>
      <c r="AE73" s="11" t="n">
        <v>0</v>
      </c>
    </row>
    <row r="74" customFormat="false" ht="15" hidden="false" customHeight="false" outlineLevel="0" collapsed="false">
      <c r="A74" s="29" t="n">
        <f aca="false">AC74/R74</f>
        <v>0</v>
      </c>
      <c r="B74" s="16" t="n">
        <f aca="false">COUNTIFS(Main!W:W,0,Main!A:A,C74)</f>
        <v>0</v>
      </c>
      <c r="C74" s="11" t="s">
        <v>236</v>
      </c>
      <c r="D74" s="11" t="s">
        <v>1106</v>
      </c>
      <c r="E74" s="11" t="n">
        <v>81.666</v>
      </c>
      <c r="F74" s="11" t="s">
        <v>1114</v>
      </c>
      <c r="G74" s="11" t="n">
        <v>37</v>
      </c>
      <c r="H74" s="11" t="s">
        <v>1107</v>
      </c>
      <c r="I74" s="11" t="n">
        <v>1</v>
      </c>
      <c r="J74" s="11" t="n">
        <v>3</v>
      </c>
      <c r="K74" s="11" t="n">
        <v>85</v>
      </c>
      <c r="L74" s="11" t="n">
        <v>0</v>
      </c>
      <c r="M74" s="11" t="n">
        <v>0</v>
      </c>
      <c r="N74" s="11" t="n">
        <v>0</v>
      </c>
      <c r="O74" s="11" t="n">
        <v>2</v>
      </c>
      <c r="P74" s="11" t="n">
        <v>2</v>
      </c>
      <c r="Q74" s="11" t="n">
        <v>2</v>
      </c>
      <c r="R74" s="11" t="n">
        <v>13131</v>
      </c>
      <c r="S74" s="11" t="n">
        <v>12892</v>
      </c>
      <c r="T74" s="11" t="n">
        <v>147</v>
      </c>
      <c r="U74" s="11" t="n">
        <v>111</v>
      </c>
      <c r="V74" s="11" t="n">
        <v>7</v>
      </c>
      <c r="W74" s="11" t="n">
        <v>0.581</v>
      </c>
      <c r="X74" s="11" t="n">
        <v>0.419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</row>
    <row r="75" customFormat="false" ht="15" hidden="false" customHeight="false" outlineLevel="0" collapsed="false">
      <c r="A75" s="29" t="n">
        <f aca="false">AC75/R75</f>
        <v>0.00107826969427883</v>
      </c>
      <c r="B75" s="16" t="n">
        <f aca="false">COUNTIFS(Main!W:W,0,Main!A:A,C75)</f>
        <v>0</v>
      </c>
      <c r="C75" s="11" t="s">
        <v>237</v>
      </c>
      <c r="D75" s="11" t="s">
        <v>1106</v>
      </c>
      <c r="E75" s="11" t="n">
        <v>120.502</v>
      </c>
      <c r="F75" s="11" t="s">
        <v>1151</v>
      </c>
      <c r="G75" s="11" t="n">
        <v>41</v>
      </c>
      <c r="H75" s="11" t="s">
        <v>1107</v>
      </c>
      <c r="I75" s="11" t="n">
        <v>0</v>
      </c>
      <c r="J75" s="11" t="n">
        <v>0</v>
      </c>
      <c r="K75" s="11" t="n">
        <v>86</v>
      </c>
      <c r="L75" s="11" t="n">
        <v>0</v>
      </c>
      <c r="M75" s="11" t="n">
        <v>0</v>
      </c>
      <c r="N75" s="11" t="n">
        <v>0</v>
      </c>
      <c r="O75" s="11" t="n">
        <v>1</v>
      </c>
      <c r="P75" s="11" t="n">
        <v>2</v>
      </c>
      <c r="Q75" s="11" t="n">
        <v>2</v>
      </c>
      <c r="R75" s="11" t="n">
        <v>15766</v>
      </c>
      <c r="S75" s="11" t="n">
        <v>15428</v>
      </c>
      <c r="T75" s="11" t="n">
        <v>192</v>
      </c>
      <c r="U75" s="11" t="n">
        <v>172</v>
      </c>
      <c r="V75" s="11" t="n">
        <v>5</v>
      </c>
      <c r="W75" s="11" t="n">
        <v>0.683</v>
      </c>
      <c r="X75" s="11" t="n">
        <v>0.317</v>
      </c>
      <c r="Y75" s="11" t="n">
        <v>0</v>
      </c>
      <c r="Z75" s="11" t="n">
        <v>3</v>
      </c>
      <c r="AA75" s="11" t="n">
        <v>7</v>
      </c>
      <c r="AB75" s="11" t="n">
        <v>4</v>
      </c>
      <c r="AC75" s="11" t="n">
        <v>17</v>
      </c>
      <c r="AD75" s="11" t="n">
        <v>0</v>
      </c>
      <c r="AE75" s="11" t="n">
        <v>0</v>
      </c>
    </row>
    <row r="76" customFormat="false" ht="15" hidden="false" customHeight="false" outlineLevel="0" collapsed="false">
      <c r="A76" s="29" t="n">
        <f aca="false">AC76/R76</f>
        <v>0.0047370254266806</v>
      </c>
      <c r="B76" s="16" t="n">
        <f aca="false">COUNTIFS(Main!W:W,0,Main!A:A,C76)</f>
        <v>0</v>
      </c>
      <c r="C76" s="11" t="s">
        <v>239</v>
      </c>
      <c r="D76" s="11" t="s">
        <v>1106</v>
      </c>
      <c r="E76" s="11" t="n">
        <v>151.635</v>
      </c>
      <c r="F76" s="11" t="s">
        <v>1152</v>
      </c>
      <c r="G76" s="11" t="n">
        <v>41</v>
      </c>
      <c r="H76" s="11" t="s">
        <v>1107</v>
      </c>
      <c r="I76" s="11" t="n">
        <v>0</v>
      </c>
      <c r="J76" s="11" t="n">
        <v>0</v>
      </c>
      <c r="K76" s="11" t="n">
        <v>109</v>
      </c>
      <c r="L76" s="11" t="n">
        <v>0</v>
      </c>
      <c r="M76" s="11" t="n">
        <v>0</v>
      </c>
      <c r="N76" s="11" t="n">
        <v>0</v>
      </c>
      <c r="O76" s="11" t="n">
        <v>2</v>
      </c>
      <c r="P76" s="11" t="n">
        <v>2</v>
      </c>
      <c r="Q76" s="11" t="n">
        <v>2</v>
      </c>
      <c r="R76" s="11" t="n">
        <v>14355</v>
      </c>
      <c r="S76" s="11" t="n">
        <v>13874</v>
      </c>
      <c r="T76" s="11" t="n">
        <v>366</v>
      </c>
      <c r="U76" s="11" t="n">
        <v>127</v>
      </c>
      <c r="V76" s="11" t="n">
        <v>0</v>
      </c>
      <c r="W76" s="11" t="n">
        <v>0.61</v>
      </c>
      <c r="X76" s="11" t="n">
        <v>0.39</v>
      </c>
      <c r="Y76" s="11" t="n">
        <v>0</v>
      </c>
      <c r="Z76" s="11" t="n">
        <v>4</v>
      </c>
      <c r="AA76" s="11" t="n">
        <v>3</v>
      </c>
      <c r="AB76" s="11" t="n">
        <v>10</v>
      </c>
      <c r="AC76" s="11" t="n">
        <v>68</v>
      </c>
      <c r="AD76" s="11" t="n">
        <v>0</v>
      </c>
      <c r="AE76" s="11" t="n">
        <v>0</v>
      </c>
    </row>
    <row r="77" customFormat="false" ht="15" hidden="false" customHeight="false" outlineLevel="0" collapsed="false">
      <c r="A77" s="29" t="n">
        <f aca="false">AC77/R77</f>
        <v>0.00576580354334836</v>
      </c>
      <c r="B77" s="16" t="n">
        <f aca="false">COUNTIFS(Main!W:W,0,Main!A:A,C77)</f>
        <v>0</v>
      </c>
      <c r="C77" s="11" t="s">
        <v>241</v>
      </c>
      <c r="D77" s="11" t="s">
        <v>1106</v>
      </c>
      <c r="E77" s="11" t="n">
        <v>39.448</v>
      </c>
      <c r="F77" s="11" t="s">
        <v>1153</v>
      </c>
      <c r="G77" s="11" t="n">
        <v>34</v>
      </c>
      <c r="H77" s="11" t="s">
        <v>1109</v>
      </c>
      <c r="I77" s="11" t="n">
        <v>0</v>
      </c>
      <c r="J77" s="11" t="n">
        <v>0</v>
      </c>
      <c r="K77" s="11" t="n">
        <v>200</v>
      </c>
      <c r="L77" s="11" t="n">
        <v>0</v>
      </c>
      <c r="M77" s="11" t="n">
        <v>0</v>
      </c>
      <c r="N77" s="11" t="n">
        <v>0</v>
      </c>
      <c r="O77" s="11" t="n">
        <v>2</v>
      </c>
      <c r="P77" s="11" t="n">
        <v>2</v>
      </c>
      <c r="Q77" s="11" t="n">
        <v>2</v>
      </c>
      <c r="R77" s="11" t="n">
        <v>9539</v>
      </c>
      <c r="S77" s="11" t="n">
        <v>7710</v>
      </c>
      <c r="T77" s="11" t="n">
        <v>285</v>
      </c>
      <c r="U77" s="11" t="n">
        <v>103</v>
      </c>
      <c r="V77" s="11" t="n">
        <v>1461</v>
      </c>
      <c r="W77" s="11" t="n">
        <v>0.535</v>
      </c>
      <c r="X77" s="11" t="n">
        <v>0.465</v>
      </c>
      <c r="Y77" s="11" t="n">
        <v>0</v>
      </c>
      <c r="Z77" s="11" t="n">
        <v>4</v>
      </c>
      <c r="AA77" s="11" t="n">
        <v>7</v>
      </c>
      <c r="AB77" s="11" t="n">
        <v>11</v>
      </c>
      <c r="AC77" s="11" t="n">
        <v>55</v>
      </c>
      <c r="AD77" s="11" t="n">
        <v>0</v>
      </c>
      <c r="AE77" s="11" t="n">
        <v>0</v>
      </c>
    </row>
    <row r="78" customFormat="false" ht="15" hidden="false" customHeight="false" outlineLevel="0" collapsed="false">
      <c r="A78" s="29" t="n">
        <f aca="false">AC78/R78</f>
        <v>0.0147689375893283</v>
      </c>
      <c r="B78" s="16" t="n">
        <f aca="false">COUNTIFS(Main!W:W,0,Main!A:A,C78)</f>
        <v>2</v>
      </c>
      <c r="C78" s="11" t="s">
        <v>243</v>
      </c>
      <c r="D78" s="11" t="s">
        <v>1112</v>
      </c>
      <c r="E78" s="11" t="n">
        <v>35.157</v>
      </c>
      <c r="F78" s="11" t="s">
        <v>1154</v>
      </c>
      <c r="G78" s="11" t="n">
        <v>34</v>
      </c>
      <c r="H78" s="11" t="s">
        <v>1107</v>
      </c>
      <c r="I78" s="11" t="n">
        <v>0</v>
      </c>
      <c r="J78" s="11" t="n">
        <v>0</v>
      </c>
      <c r="K78" s="11" t="n">
        <v>97</v>
      </c>
      <c r="L78" s="11" t="n">
        <v>0</v>
      </c>
      <c r="M78" s="11" t="n">
        <v>0</v>
      </c>
      <c r="N78" s="11" t="n">
        <v>0</v>
      </c>
      <c r="O78" s="11" t="n">
        <v>2</v>
      </c>
      <c r="P78" s="11" t="n">
        <v>1</v>
      </c>
      <c r="Q78" s="11" t="n">
        <v>1</v>
      </c>
      <c r="R78" s="11" t="n">
        <v>8396</v>
      </c>
      <c r="S78" s="11" t="n">
        <v>8043</v>
      </c>
      <c r="T78" s="11" t="n">
        <v>286</v>
      </c>
      <c r="U78" s="11" t="n">
        <v>92</v>
      </c>
      <c r="V78" s="11" t="n">
        <v>5</v>
      </c>
      <c r="W78" s="11" t="n">
        <v>0.815</v>
      </c>
      <c r="X78" s="11" t="n">
        <v>0.185</v>
      </c>
      <c r="Y78" s="11" t="n">
        <v>0</v>
      </c>
      <c r="Z78" s="11" t="n">
        <v>0</v>
      </c>
      <c r="AA78" s="11" t="n">
        <v>0</v>
      </c>
      <c r="AB78" s="11" t="n">
        <v>9</v>
      </c>
      <c r="AC78" s="11" t="n">
        <v>124</v>
      </c>
      <c r="AD78" s="11" t="n">
        <v>0</v>
      </c>
      <c r="AE78" s="11" t="n">
        <v>0</v>
      </c>
    </row>
    <row r="79" customFormat="false" ht="15" hidden="false" customHeight="false" outlineLevel="0" collapsed="false">
      <c r="A79" s="29" t="n">
        <f aca="false">AC79/R79</f>
        <v>0.00775193798449612</v>
      </c>
      <c r="B79" s="16" t="n">
        <f aca="false">COUNTIFS(Main!W:W,0,Main!A:A,C79)</f>
        <v>0</v>
      </c>
      <c r="C79" s="11" t="s">
        <v>246</v>
      </c>
      <c r="D79" s="11" t="s">
        <v>1106</v>
      </c>
      <c r="E79" s="11" t="n">
        <v>95.051</v>
      </c>
      <c r="F79" s="11" t="s">
        <v>97</v>
      </c>
      <c r="G79" s="11" t="n">
        <v>33</v>
      </c>
      <c r="H79" s="11" t="s">
        <v>1107</v>
      </c>
      <c r="I79" s="11" t="n">
        <v>0</v>
      </c>
      <c r="J79" s="11" t="n">
        <v>0</v>
      </c>
      <c r="K79" s="11" t="n">
        <v>136</v>
      </c>
      <c r="L79" s="11" t="n">
        <v>0</v>
      </c>
      <c r="M79" s="11" t="n">
        <v>0</v>
      </c>
      <c r="N79" s="11" t="n">
        <v>0</v>
      </c>
      <c r="O79" s="11" t="n">
        <v>2</v>
      </c>
      <c r="P79" s="11" t="n">
        <v>2</v>
      </c>
      <c r="Q79" s="11" t="n">
        <v>2</v>
      </c>
      <c r="R79" s="11" t="n">
        <v>16899</v>
      </c>
      <c r="S79" s="11" t="n">
        <v>16200</v>
      </c>
      <c r="T79" s="11" t="n">
        <v>553</v>
      </c>
      <c r="U79" s="11" t="n">
        <v>190</v>
      </c>
      <c r="V79" s="11" t="n">
        <v>14</v>
      </c>
      <c r="W79" s="11" t="n">
        <v>0.553</v>
      </c>
      <c r="X79" s="11" t="n">
        <v>0.447</v>
      </c>
      <c r="Y79" s="11" t="n">
        <v>0</v>
      </c>
      <c r="Z79" s="11" t="n">
        <v>4</v>
      </c>
      <c r="AA79" s="11" t="n">
        <v>15</v>
      </c>
      <c r="AB79" s="11" t="n">
        <v>11</v>
      </c>
      <c r="AC79" s="11" t="n">
        <v>131</v>
      </c>
      <c r="AD79" s="11" t="n">
        <v>0</v>
      </c>
      <c r="AE79" s="11" t="n">
        <v>0</v>
      </c>
    </row>
    <row r="80" customFormat="false" ht="15" hidden="false" customHeight="false" outlineLevel="0" collapsed="false">
      <c r="A80" s="29" t="n">
        <f aca="false">AC80/R80</f>
        <v>0.00423011844331641</v>
      </c>
      <c r="B80" s="16" t="n">
        <f aca="false">COUNTIFS(Main!W:W,0,Main!A:A,C80)</f>
        <v>0</v>
      </c>
      <c r="C80" s="11" t="s">
        <v>247</v>
      </c>
      <c r="D80" s="11" t="s">
        <v>1106</v>
      </c>
      <c r="E80" s="11" t="n">
        <v>85.636</v>
      </c>
      <c r="F80" s="11" t="s">
        <v>1152</v>
      </c>
      <c r="G80" s="11" t="n">
        <v>37</v>
      </c>
      <c r="H80" s="11" t="s">
        <v>1107</v>
      </c>
      <c r="I80" s="11" t="n">
        <v>0</v>
      </c>
      <c r="J80" s="11" t="n">
        <v>0</v>
      </c>
      <c r="K80" s="11" t="n">
        <v>103</v>
      </c>
      <c r="L80" s="11" t="n">
        <v>0</v>
      </c>
      <c r="M80" s="11" t="n">
        <v>0</v>
      </c>
      <c r="N80" s="11" t="n">
        <v>0</v>
      </c>
      <c r="O80" s="11" t="n">
        <v>2</v>
      </c>
      <c r="P80" s="11" t="n">
        <v>2</v>
      </c>
      <c r="Q80" s="11" t="n">
        <v>2</v>
      </c>
      <c r="R80" s="11" t="n">
        <v>11820</v>
      </c>
      <c r="S80" s="11" t="n">
        <v>11479</v>
      </c>
      <c r="T80" s="11" t="n">
        <v>237</v>
      </c>
      <c r="U80" s="11" t="n">
        <v>150</v>
      </c>
      <c r="V80" s="11" t="n">
        <v>8</v>
      </c>
      <c r="W80" s="11" t="n">
        <v>0.56</v>
      </c>
      <c r="X80" s="11" t="n">
        <v>0.44</v>
      </c>
      <c r="Y80" s="11" t="n">
        <v>0</v>
      </c>
      <c r="Z80" s="11" t="n">
        <v>2</v>
      </c>
      <c r="AA80" s="11" t="n">
        <v>4</v>
      </c>
      <c r="AB80" s="11" t="n">
        <v>6</v>
      </c>
      <c r="AC80" s="11" t="n">
        <v>50</v>
      </c>
      <c r="AD80" s="11" t="n">
        <v>0</v>
      </c>
      <c r="AE80" s="11" t="n">
        <v>0</v>
      </c>
    </row>
    <row r="81" customFormat="false" ht="15" hidden="false" customHeight="false" outlineLevel="0" collapsed="false">
      <c r="A81" s="29" t="n">
        <f aca="false">AC81/R81</f>
        <v>0.0012760280726176</v>
      </c>
      <c r="B81" s="16" t="n">
        <f aca="false">COUNTIFS(Main!W:W,0,Main!A:A,C81)</f>
        <v>6</v>
      </c>
      <c r="C81" s="11" t="s">
        <v>249</v>
      </c>
      <c r="D81" s="11" t="s">
        <v>1106</v>
      </c>
      <c r="E81" s="11" t="n">
        <v>88.177</v>
      </c>
      <c r="F81" s="11" t="s">
        <v>1117</v>
      </c>
      <c r="G81" s="11" t="n">
        <v>30</v>
      </c>
      <c r="H81" s="11" t="s">
        <v>1107</v>
      </c>
      <c r="I81" s="11" t="n">
        <v>0</v>
      </c>
      <c r="J81" s="11" t="n">
        <v>0</v>
      </c>
      <c r="K81" s="11" t="n">
        <v>124</v>
      </c>
      <c r="L81" s="11" t="n">
        <v>0</v>
      </c>
      <c r="M81" s="11" t="n">
        <v>0</v>
      </c>
      <c r="N81" s="11" t="n">
        <v>0</v>
      </c>
      <c r="O81" s="11" t="n">
        <v>2</v>
      </c>
      <c r="P81" s="11" t="n">
        <v>2</v>
      </c>
      <c r="Q81" s="11" t="n">
        <v>2</v>
      </c>
      <c r="R81" s="11" t="n">
        <v>17241</v>
      </c>
      <c r="S81" s="11" t="n">
        <v>16496</v>
      </c>
      <c r="T81" s="11" t="n">
        <v>633</v>
      </c>
      <c r="U81" s="11" t="n">
        <v>159</v>
      </c>
      <c r="V81" s="11" t="n">
        <v>54</v>
      </c>
      <c r="W81" s="11" t="n">
        <v>0.498</v>
      </c>
      <c r="X81" s="11" t="n">
        <v>0.502</v>
      </c>
      <c r="Y81" s="11" t="n">
        <v>0</v>
      </c>
      <c r="Z81" s="11" t="n">
        <v>0</v>
      </c>
      <c r="AA81" s="11" t="n">
        <v>0</v>
      </c>
      <c r="AB81" s="11" t="n">
        <v>25</v>
      </c>
      <c r="AC81" s="11" t="n">
        <v>22</v>
      </c>
      <c r="AD81" s="11" t="n">
        <v>0</v>
      </c>
      <c r="AE81" s="11" t="n">
        <v>0</v>
      </c>
    </row>
    <row r="82" customFormat="false" ht="15" hidden="false" customHeight="false" outlineLevel="0" collapsed="false">
      <c r="A82" s="29" t="n">
        <f aca="false">AC82/R82</f>
        <v>0.000854295206454675</v>
      </c>
      <c r="B82" s="16" t="n">
        <f aca="false">COUNTIFS(Main!W:W,0,Main!A:A,C82)</f>
        <v>0</v>
      </c>
      <c r="C82" s="11" t="s">
        <v>251</v>
      </c>
      <c r="D82" s="11" t="s">
        <v>1106</v>
      </c>
      <c r="E82" s="11" t="n">
        <v>96.627</v>
      </c>
      <c r="F82" s="11" t="s">
        <v>1138</v>
      </c>
      <c r="G82" s="11" t="n">
        <v>34</v>
      </c>
      <c r="H82" s="11" t="s">
        <v>1107</v>
      </c>
      <c r="I82" s="11" t="n">
        <v>0</v>
      </c>
      <c r="J82" s="11" t="n">
        <v>0</v>
      </c>
      <c r="K82" s="11" t="n">
        <v>73</v>
      </c>
      <c r="L82" s="11" t="n">
        <v>0</v>
      </c>
      <c r="M82" s="11" t="n">
        <v>0</v>
      </c>
      <c r="N82" s="11" t="n">
        <v>0</v>
      </c>
      <c r="O82" s="11" t="n">
        <v>2</v>
      </c>
      <c r="P82" s="11" t="n">
        <v>2</v>
      </c>
      <c r="Q82" s="11" t="n">
        <v>2</v>
      </c>
      <c r="R82" s="11" t="n">
        <v>10535</v>
      </c>
      <c r="S82" s="11" t="n">
        <v>10272</v>
      </c>
      <c r="T82" s="11" t="n">
        <v>180</v>
      </c>
      <c r="U82" s="11" t="n">
        <v>126</v>
      </c>
      <c r="V82" s="11" t="n">
        <v>3</v>
      </c>
      <c r="W82" s="11" t="n">
        <v>0.565</v>
      </c>
      <c r="X82" s="11" t="n">
        <v>0.435</v>
      </c>
      <c r="Y82" s="11" t="n">
        <v>0</v>
      </c>
      <c r="Z82" s="11" t="n">
        <v>3</v>
      </c>
      <c r="AA82" s="11" t="n">
        <v>29</v>
      </c>
      <c r="AB82" s="11" t="n">
        <v>3</v>
      </c>
      <c r="AC82" s="11" t="n">
        <v>9</v>
      </c>
      <c r="AD82" s="11" t="n">
        <v>0</v>
      </c>
      <c r="AE82" s="11" t="n">
        <v>0</v>
      </c>
    </row>
    <row r="83" customFormat="false" ht="15" hidden="false" customHeight="false" outlineLevel="0" collapsed="false">
      <c r="A83" s="29" t="n">
        <f aca="false">AC83/R83</f>
        <v>0.0132608695652174</v>
      </c>
      <c r="B83" s="16" t="n">
        <f aca="false">COUNTIFS(Main!W:W,0,Main!A:A,C83)</f>
        <v>2</v>
      </c>
      <c r="C83" s="11" t="s">
        <v>252</v>
      </c>
      <c r="D83" s="11" t="s">
        <v>1112</v>
      </c>
      <c r="E83" s="11" t="n">
        <v>11.981</v>
      </c>
      <c r="F83" s="11" t="s">
        <v>90</v>
      </c>
      <c r="G83" s="11" t="n">
        <v>42</v>
      </c>
      <c r="H83" s="11" t="s">
        <v>1107</v>
      </c>
      <c r="I83" s="11" t="n">
        <v>0</v>
      </c>
      <c r="J83" s="11" t="n">
        <v>0</v>
      </c>
      <c r="K83" s="11" t="n">
        <v>125</v>
      </c>
      <c r="L83" s="11" t="n">
        <v>0</v>
      </c>
      <c r="M83" s="11" t="n">
        <v>0</v>
      </c>
      <c r="N83" s="11" t="n">
        <v>0</v>
      </c>
      <c r="O83" s="11" t="n">
        <v>2</v>
      </c>
      <c r="P83" s="11" t="n">
        <v>2</v>
      </c>
      <c r="Q83" s="11" t="n">
        <v>2</v>
      </c>
      <c r="R83" s="11" t="n">
        <v>9200</v>
      </c>
      <c r="S83" s="11" t="n">
        <v>8682</v>
      </c>
      <c r="T83" s="11" t="n">
        <v>432</v>
      </c>
      <c r="U83" s="11" t="n">
        <v>102</v>
      </c>
      <c r="V83" s="11" t="n">
        <v>1</v>
      </c>
      <c r="W83" s="11" t="n">
        <v>0.562</v>
      </c>
      <c r="X83" s="11" t="n">
        <v>0.438</v>
      </c>
      <c r="Y83" s="11" t="n">
        <v>0</v>
      </c>
      <c r="Z83" s="11" t="n">
        <v>2</v>
      </c>
      <c r="AA83" s="11" t="n">
        <v>4</v>
      </c>
      <c r="AB83" s="11" t="n">
        <v>23</v>
      </c>
      <c r="AC83" s="11" t="n">
        <v>122</v>
      </c>
      <c r="AD83" s="11" t="n">
        <v>0</v>
      </c>
      <c r="AE83" s="11" t="n">
        <v>0</v>
      </c>
    </row>
    <row r="84" customFormat="false" ht="15" hidden="false" customHeight="false" outlineLevel="0" collapsed="false">
      <c r="A84" s="29" t="n">
        <f aca="false">AC84/R84</f>
        <v>0.00240384615384615</v>
      </c>
      <c r="B84" s="16" t="n">
        <f aca="false">COUNTIFS(Main!W:W,0,Main!A:A,C84)</f>
        <v>0</v>
      </c>
      <c r="C84" s="11" t="s">
        <v>254</v>
      </c>
      <c r="D84" s="11" t="s">
        <v>1106</v>
      </c>
      <c r="E84" s="11" t="n">
        <v>41.725</v>
      </c>
      <c r="F84" s="11" t="s">
        <v>1128</v>
      </c>
      <c r="G84" s="11" t="n">
        <v>37</v>
      </c>
      <c r="H84" s="11" t="s">
        <v>1107</v>
      </c>
      <c r="I84" s="11" t="n">
        <v>1</v>
      </c>
      <c r="J84" s="11" t="n">
        <v>3</v>
      </c>
      <c r="K84" s="11" t="n">
        <v>110</v>
      </c>
      <c r="L84" s="11" t="n">
        <v>0</v>
      </c>
      <c r="M84" s="11" t="n">
        <v>0</v>
      </c>
      <c r="N84" s="11" t="n">
        <v>0</v>
      </c>
      <c r="O84" s="11" t="n">
        <v>2</v>
      </c>
      <c r="P84" s="11" t="n">
        <v>2</v>
      </c>
      <c r="Q84" s="11" t="n">
        <v>2</v>
      </c>
      <c r="R84" s="11" t="n">
        <v>14976</v>
      </c>
      <c r="S84" s="11" t="n">
        <v>14595</v>
      </c>
      <c r="T84" s="11" t="n">
        <v>289</v>
      </c>
      <c r="U84" s="11" t="n">
        <v>140</v>
      </c>
      <c r="V84" s="11" t="n">
        <v>3</v>
      </c>
      <c r="W84" s="11" t="n">
        <v>0.506</v>
      </c>
      <c r="X84" s="11" t="n">
        <v>0.494</v>
      </c>
      <c r="Y84" s="11" t="n">
        <v>0</v>
      </c>
      <c r="Z84" s="11" t="n">
        <v>5</v>
      </c>
      <c r="AA84" s="11" t="n">
        <v>7</v>
      </c>
      <c r="AB84" s="11" t="n">
        <v>2</v>
      </c>
      <c r="AC84" s="11" t="n">
        <v>36</v>
      </c>
      <c r="AD84" s="11" t="n">
        <v>0</v>
      </c>
      <c r="AE84" s="11" t="n">
        <v>0</v>
      </c>
    </row>
    <row r="85" customFormat="false" ht="15" hidden="false" customHeight="false" outlineLevel="0" collapsed="false">
      <c r="A85" s="29" t="n">
        <f aca="false">AC85/R85</f>
        <v>0.00780555281098706</v>
      </c>
      <c r="B85" s="16" t="n">
        <f aca="false">COUNTIFS(Main!W:W,0,Main!A:A,C85)</f>
        <v>0</v>
      </c>
      <c r="C85" s="11" t="s">
        <v>255</v>
      </c>
      <c r="D85" s="11" t="s">
        <v>1106</v>
      </c>
      <c r="E85" s="11" t="n">
        <v>178.8</v>
      </c>
      <c r="F85" s="11" t="s">
        <v>66</v>
      </c>
      <c r="G85" s="11" t="n">
        <v>42</v>
      </c>
      <c r="H85" s="11" t="s">
        <v>1107</v>
      </c>
      <c r="I85" s="11" t="n">
        <v>0</v>
      </c>
      <c r="J85" s="11" t="n">
        <v>0</v>
      </c>
      <c r="K85" s="11" t="n">
        <v>171</v>
      </c>
      <c r="L85" s="11" t="n">
        <v>0</v>
      </c>
      <c r="M85" s="11" t="n">
        <v>0</v>
      </c>
      <c r="N85" s="11" t="n">
        <v>0</v>
      </c>
      <c r="O85" s="11" t="n">
        <v>2</v>
      </c>
      <c r="P85" s="11" t="n">
        <v>1</v>
      </c>
      <c r="Q85" s="11" t="n">
        <v>1</v>
      </c>
      <c r="R85" s="11" t="n">
        <v>20242</v>
      </c>
      <c r="S85" s="11" t="n">
        <v>19576</v>
      </c>
      <c r="T85" s="11" t="n">
        <v>546</v>
      </c>
      <c r="U85" s="11" t="n">
        <v>172</v>
      </c>
      <c r="V85" s="11" t="n">
        <v>3</v>
      </c>
      <c r="W85" s="11" t="n">
        <v>0.818</v>
      </c>
      <c r="X85" s="11" t="n">
        <v>0.182</v>
      </c>
      <c r="Y85" s="11" t="n">
        <v>0</v>
      </c>
      <c r="Z85" s="11" t="n">
        <v>1</v>
      </c>
      <c r="AA85" s="11" t="n">
        <v>4</v>
      </c>
      <c r="AB85" s="11" t="n">
        <v>10</v>
      </c>
      <c r="AC85" s="11" t="n">
        <v>158</v>
      </c>
      <c r="AD85" s="11" t="n">
        <v>0</v>
      </c>
      <c r="AE85" s="11" t="n">
        <v>0</v>
      </c>
    </row>
    <row r="86" customFormat="false" ht="15" hidden="false" customHeight="false" outlineLevel="0" collapsed="false">
      <c r="A86" s="29" t="n">
        <f aca="false">AC86/R86</f>
        <v>0.000253936008125952</v>
      </c>
      <c r="B86" s="16" t="n">
        <f aca="false">COUNTIFS(Main!W:W,0,Main!A:A,C86)</f>
        <v>0</v>
      </c>
      <c r="C86" s="11" t="s">
        <v>256</v>
      </c>
      <c r="D86" s="11" t="s">
        <v>1106</v>
      </c>
      <c r="E86" s="11" t="n">
        <v>67.821</v>
      </c>
      <c r="F86" s="11" t="s">
        <v>97</v>
      </c>
      <c r="G86" s="11" t="n">
        <v>33</v>
      </c>
      <c r="H86" s="11" t="s">
        <v>1107</v>
      </c>
      <c r="I86" s="11" t="n">
        <v>0</v>
      </c>
      <c r="J86" s="11" t="n">
        <v>0</v>
      </c>
      <c r="K86" s="11" t="n">
        <v>42</v>
      </c>
      <c r="L86" s="11" t="n">
        <v>0</v>
      </c>
      <c r="M86" s="11" t="n">
        <v>0</v>
      </c>
      <c r="N86" s="11" t="n">
        <v>0</v>
      </c>
      <c r="O86" s="11" t="n">
        <v>1</v>
      </c>
      <c r="P86" s="11" t="n">
        <v>2</v>
      </c>
      <c r="Q86" s="11" t="n">
        <v>2</v>
      </c>
      <c r="R86" s="11" t="n">
        <v>11814</v>
      </c>
      <c r="S86" s="11" t="n">
        <v>11559</v>
      </c>
      <c r="T86" s="11" t="n">
        <v>155</v>
      </c>
      <c r="U86" s="11" t="n">
        <v>132</v>
      </c>
      <c r="V86" s="11" t="n">
        <v>6</v>
      </c>
      <c r="W86" s="11" t="n">
        <v>0.789</v>
      </c>
      <c r="X86" s="11" t="n">
        <v>0.211</v>
      </c>
      <c r="Y86" s="11" t="n">
        <v>0</v>
      </c>
      <c r="Z86" s="11" t="n">
        <v>2</v>
      </c>
      <c r="AA86" s="11" t="n">
        <v>8</v>
      </c>
      <c r="AB86" s="11" t="n">
        <v>1</v>
      </c>
      <c r="AC86" s="11" t="n">
        <v>3</v>
      </c>
      <c r="AD86" s="11" t="n">
        <v>0</v>
      </c>
      <c r="AE86" s="11" t="n">
        <v>0</v>
      </c>
    </row>
    <row r="87" customFormat="false" ht="15" hidden="false" customHeight="false" outlineLevel="0" collapsed="false">
      <c r="A87" s="29" t="n">
        <f aca="false">AC87/R87</f>
        <v>0.00434362934362934</v>
      </c>
      <c r="B87" s="16" t="n">
        <f aca="false">COUNTIFS(Main!W:W,0,Main!A:A,C87)</f>
        <v>0</v>
      </c>
      <c r="C87" s="11" t="s">
        <v>257</v>
      </c>
      <c r="D87" s="11" t="s">
        <v>1106</v>
      </c>
      <c r="E87" s="11" t="n">
        <v>50.805</v>
      </c>
      <c r="F87" s="11" t="s">
        <v>1155</v>
      </c>
      <c r="G87" s="11" t="n">
        <v>41</v>
      </c>
      <c r="H87" s="11" t="s">
        <v>1107</v>
      </c>
      <c r="I87" s="11" t="n">
        <v>0</v>
      </c>
      <c r="J87" s="11" t="n">
        <v>0</v>
      </c>
      <c r="K87" s="11" t="n">
        <v>131</v>
      </c>
      <c r="L87" s="11" t="n">
        <v>0</v>
      </c>
      <c r="M87" s="11" t="n">
        <v>0</v>
      </c>
      <c r="N87" s="11" t="n">
        <v>0</v>
      </c>
      <c r="O87" s="11" t="n">
        <v>2</v>
      </c>
      <c r="P87" s="11" t="n">
        <v>2</v>
      </c>
      <c r="Q87" s="11" t="n">
        <v>2</v>
      </c>
      <c r="R87" s="11" t="n">
        <v>10360</v>
      </c>
      <c r="S87" s="11" t="n">
        <v>9926</v>
      </c>
      <c r="T87" s="11" t="n">
        <v>366</v>
      </c>
      <c r="U87" s="11" t="n">
        <v>84</v>
      </c>
      <c r="V87" s="11" t="n">
        <v>3</v>
      </c>
      <c r="W87" s="11" t="n">
        <v>0.552</v>
      </c>
      <c r="X87" s="11" t="n">
        <v>0.448</v>
      </c>
      <c r="Y87" s="11" t="n">
        <v>0</v>
      </c>
      <c r="Z87" s="11" t="n">
        <v>7</v>
      </c>
      <c r="AA87" s="11" t="n">
        <v>7</v>
      </c>
      <c r="AB87" s="11" t="n">
        <v>19</v>
      </c>
      <c r="AC87" s="11" t="n">
        <v>45</v>
      </c>
      <c r="AD87" s="11" t="n">
        <v>0</v>
      </c>
      <c r="AE87" s="11" t="n">
        <v>0</v>
      </c>
    </row>
    <row r="88" customFormat="false" ht="15" hidden="false" customHeight="false" outlineLevel="0" collapsed="false">
      <c r="A88" s="29" t="n">
        <f aca="false">AC88/R88</f>
        <v>0.0118886089035343</v>
      </c>
      <c r="B88" s="16" t="n">
        <f aca="false">COUNTIFS(Main!W:W,0,Main!A:A,C88)</f>
        <v>2</v>
      </c>
      <c r="C88" s="11" t="s">
        <v>259</v>
      </c>
      <c r="D88" s="11" t="s">
        <v>1112</v>
      </c>
      <c r="E88" s="11" t="n">
        <v>10.844</v>
      </c>
      <c r="F88" s="11" t="s">
        <v>90</v>
      </c>
      <c r="G88" s="11" t="n">
        <v>37</v>
      </c>
      <c r="H88" s="11" t="s">
        <v>1107</v>
      </c>
      <c r="I88" s="11" t="n">
        <v>0</v>
      </c>
      <c r="J88" s="11" t="n">
        <v>0</v>
      </c>
      <c r="K88" s="11" t="n">
        <v>173</v>
      </c>
      <c r="L88" s="11" t="n">
        <v>0</v>
      </c>
      <c r="M88" s="11" t="n">
        <v>0</v>
      </c>
      <c r="N88" s="11" t="n">
        <v>0</v>
      </c>
      <c r="O88" s="11" t="n">
        <v>2</v>
      </c>
      <c r="P88" s="11" t="n">
        <v>2</v>
      </c>
      <c r="Q88" s="11" t="n">
        <v>2</v>
      </c>
      <c r="R88" s="11" t="n">
        <v>15477</v>
      </c>
      <c r="S88" s="11" t="n">
        <v>14746</v>
      </c>
      <c r="T88" s="11" t="n">
        <v>628</v>
      </c>
      <c r="U88" s="11" t="n">
        <v>127</v>
      </c>
      <c r="V88" s="11" t="n">
        <v>2</v>
      </c>
      <c r="W88" s="11" t="n">
        <v>0.573</v>
      </c>
      <c r="X88" s="11" t="n">
        <v>0.427</v>
      </c>
      <c r="Y88" s="11" t="n">
        <v>0</v>
      </c>
      <c r="Z88" s="11" t="n">
        <v>4</v>
      </c>
      <c r="AA88" s="11" t="n">
        <v>5</v>
      </c>
      <c r="AB88" s="11" t="n">
        <v>24</v>
      </c>
      <c r="AC88" s="11" t="n">
        <v>184</v>
      </c>
      <c r="AD88" s="11" t="n">
        <v>0</v>
      </c>
      <c r="AE88" s="11" t="n">
        <v>0</v>
      </c>
    </row>
    <row r="89" customFormat="false" ht="15" hidden="false" customHeight="false" outlineLevel="0" collapsed="false">
      <c r="A89" s="29" t="n">
        <f aca="false">AC89/R89</f>
        <v>0.000864229539365656</v>
      </c>
      <c r="B89" s="16" t="n">
        <f aca="false">COUNTIFS(Main!W:W,0,Main!A:A,C89)</f>
        <v>0</v>
      </c>
      <c r="C89" s="11" t="s">
        <v>260</v>
      </c>
      <c r="D89" s="11" t="s">
        <v>1106</v>
      </c>
      <c r="E89" s="11" t="n">
        <v>42.117</v>
      </c>
      <c r="F89" s="11" t="s">
        <v>1136</v>
      </c>
      <c r="G89" s="11" t="n">
        <v>37</v>
      </c>
      <c r="H89" s="11" t="s">
        <v>1109</v>
      </c>
      <c r="I89" s="11" t="n">
        <v>0</v>
      </c>
      <c r="J89" s="11" t="n">
        <v>0</v>
      </c>
      <c r="K89" s="11" t="n">
        <v>141</v>
      </c>
      <c r="L89" s="11" t="n">
        <v>0</v>
      </c>
      <c r="M89" s="11" t="n">
        <v>0</v>
      </c>
      <c r="N89" s="11" t="n">
        <v>0</v>
      </c>
      <c r="O89" s="11" t="n">
        <v>2</v>
      </c>
      <c r="P89" s="11" t="n">
        <v>2</v>
      </c>
      <c r="Q89" s="11" t="n">
        <v>2</v>
      </c>
      <c r="R89" s="11" t="n">
        <v>11571</v>
      </c>
      <c r="S89" s="11" t="n">
        <v>9496</v>
      </c>
      <c r="T89" s="11" t="n">
        <v>180</v>
      </c>
      <c r="U89" s="11" t="n">
        <v>116</v>
      </c>
      <c r="V89" s="11" t="n">
        <v>1829</v>
      </c>
      <c r="W89" s="11" t="n">
        <v>0.393</v>
      </c>
      <c r="X89" s="11" t="n">
        <v>0.607</v>
      </c>
      <c r="Y89" s="11" t="n">
        <v>0</v>
      </c>
      <c r="Z89" s="11" t="n">
        <v>4</v>
      </c>
      <c r="AA89" s="11" t="n">
        <v>5</v>
      </c>
      <c r="AB89" s="11" t="n">
        <v>4</v>
      </c>
      <c r="AC89" s="11" t="n">
        <v>10</v>
      </c>
      <c r="AD89" s="11" t="n">
        <v>0</v>
      </c>
      <c r="AE89" s="11" t="n">
        <v>0</v>
      </c>
    </row>
    <row r="90" customFormat="false" ht="15" hidden="false" customHeight="false" outlineLevel="0" collapsed="false">
      <c r="A90" s="29" t="n">
        <f aca="false">AC90/R90</f>
        <v>0.00332601192343897</v>
      </c>
      <c r="B90" s="16" t="n">
        <f aca="false">COUNTIFS(Main!W:W,0,Main!A:A,C90)</f>
        <v>6</v>
      </c>
      <c r="C90" s="11" t="s">
        <v>261</v>
      </c>
      <c r="D90" s="11" t="s">
        <v>1106</v>
      </c>
      <c r="E90" s="11" t="n">
        <v>63.115</v>
      </c>
      <c r="F90" s="11" t="s">
        <v>1156</v>
      </c>
      <c r="G90" s="11" t="n">
        <v>37</v>
      </c>
      <c r="H90" s="11" t="s">
        <v>1109</v>
      </c>
      <c r="I90" s="11" t="n">
        <v>0</v>
      </c>
      <c r="J90" s="11" t="n">
        <v>0</v>
      </c>
      <c r="K90" s="11" t="n">
        <v>279</v>
      </c>
      <c r="L90" s="11" t="n">
        <v>0</v>
      </c>
      <c r="M90" s="11" t="n">
        <v>0</v>
      </c>
      <c r="N90" s="11" t="n">
        <v>0</v>
      </c>
      <c r="O90" s="11" t="n">
        <v>2</v>
      </c>
      <c r="P90" s="11" t="n">
        <v>2</v>
      </c>
      <c r="Q90" s="11" t="n">
        <v>2</v>
      </c>
      <c r="R90" s="11" t="n">
        <v>15935</v>
      </c>
      <c r="S90" s="11" t="n">
        <v>12881</v>
      </c>
      <c r="T90" s="11" t="n">
        <v>776</v>
      </c>
      <c r="U90" s="11" t="n">
        <v>209</v>
      </c>
      <c r="V90" s="11" t="n">
        <v>2143</v>
      </c>
      <c r="W90" s="11" t="n">
        <v>0.489</v>
      </c>
      <c r="X90" s="11" t="n">
        <v>0.511</v>
      </c>
      <c r="Y90" s="11" t="n">
        <v>0</v>
      </c>
      <c r="Z90" s="11" t="n">
        <v>8</v>
      </c>
      <c r="AA90" s="11" t="n">
        <v>6</v>
      </c>
      <c r="AB90" s="11" t="n">
        <v>28</v>
      </c>
      <c r="AC90" s="11" t="n">
        <v>53</v>
      </c>
      <c r="AD90" s="11" t="n">
        <v>0</v>
      </c>
      <c r="AE90" s="11" t="n">
        <v>0</v>
      </c>
    </row>
    <row r="91" customFormat="false" ht="15" hidden="false" customHeight="false" outlineLevel="0" collapsed="false">
      <c r="A91" s="29" t="n">
        <f aca="false">AC91/R91</f>
        <v>0.0054006968641115</v>
      </c>
      <c r="B91" s="16" t="n">
        <f aca="false">COUNTIFS(Main!W:W,0,Main!A:A,C91)</f>
        <v>0</v>
      </c>
      <c r="C91" s="11" t="s">
        <v>262</v>
      </c>
      <c r="D91" s="11" t="s">
        <v>1106</v>
      </c>
      <c r="E91" s="11" t="n">
        <v>97.029</v>
      </c>
      <c r="F91" s="11" t="s">
        <v>93</v>
      </c>
      <c r="G91" s="11" t="n">
        <v>34</v>
      </c>
      <c r="H91" s="11" t="s">
        <v>1107</v>
      </c>
      <c r="I91" s="11" t="n">
        <v>1</v>
      </c>
      <c r="J91" s="11" t="n">
        <v>3</v>
      </c>
      <c r="K91" s="11" t="n">
        <v>108</v>
      </c>
      <c r="L91" s="11" t="n">
        <v>0</v>
      </c>
      <c r="M91" s="11" t="n">
        <v>0</v>
      </c>
      <c r="N91" s="11" t="n">
        <v>0</v>
      </c>
      <c r="O91" s="11" t="n">
        <v>2</v>
      </c>
      <c r="P91" s="11" t="n">
        <v>2</v>
      </c>
      <c r="Q91" s="11" t="n">
        <v>1</v>
      </c>
      <c r="R91" s="11" t="n">
        <v>11480</v>
      </c>
      <c r="S91" s="11" t="n">
        <v>11059</v>
      </c>
      <c r="T91" s="11" t="n">
        <v>295</v>
      </c>
      <c r="U91" s="11" t="n">
        <v>166</v>
      </c>
      <c r="V91" s="11" t="n">
        <v>3</v>
      </c>
      <c r="W91" s="11" t="n">
        <v>0.698</v>
      </c>
      <c r="X91" s="11" t="n">
        <v>0.302</v>
      </c>
      <c r="Y91" s="11" t="n">
        <v>0</v>
      </c>
      <c r="Z91" s="11" t="n">
        <v>5</v>
      </c>
      <c r="AA91" s="11" t="n">
        <v>7</v>
      </c>
      <c r="AB91" s="11" t="n">
        <v>8</v>
      </c>
      <c r="AC91" s="11" t="n">
        <v>62</v>
      </c>
      <c r="AD91" s="11" t="n">
        <v>0</v>
      </c>
      <c r="AE91" s="11" t="n">
        <v>0</v>
      </c>
    </row>
    <row r="92" customFormat="false" ht="15" hidden="false" customHeight="false" outlineLevel="0" collapsed="false">
      <c r="A92" s="29" t="n">
        <f aca="false">AC92/R92</f>
        <v>0.00234910277324633</v>
      </c>
      <c r="B92" s="16" t="n">
        <f aca="false">COUNTIFS(Main!W:W,0,Main!A:A,C92)</f>
        <v>2</v>
      </c>
      <c r="C92" s="11" t="s">
        <v>263</v>
      </c>
      <c r="D92" s="11" t="s">
        <v>1106</v>
      </c>
      <c r="E92" s="11" t="n">
        <v>39.778</v>
      </c>
      <c r="F92" s="11" t="s">
        <v>1157</v>
      </c>
      <c r="G92" s="11" t="n">
        <v>31</v>
      </c>
      <c r="H92" s="11" t="s">
        <v>1107</v>
      </c>
      <c r="I92" s="11" t="n">
        <v>1</v>
      </c>
      <c r="J92" s="11" t="n">
        <v>3</v>
      </c>
      <c r="K92" s="11" t="n">
        <v>133</v>
      </c>
      <c r="L92" s="11" t="n">
        <v>0</v>
      </c>
      <c r="M92" s="11" t="n">
        <v>0</v>
      </c>
      <c r="N92" s="11" t="n">
        <v>0</v>
      </c>
      <c r="O92" s="11" t="n">
        <v>2</v>
      </c>
      <c r="P92" s="11" t="n">
        <v>1</v>
      </c>
      <c r="Q92" s="11" t="n">
        <v>1</v>
      </c>
      <c r="R92" s="11" t="n">
        <v>15325</v>
      </c>
      <c r="S92" s="11" t="n">
        <v>14740</v>
      </c>
      <c r="T92" s="11" t="n">
        <v>465</v>
      </c>
      <c r="U92" s="11" t="n">
        <v>193</v>
      </c>
      <c r="V92" s="11" t="n">
        <v>22</v>
      </c>
      <c r="W92" s="11" t="n">
        <v>0.781</v>
      </c>
      <c r="X92" s="11" t="n">
        <v>0.219</v>
      </c>
      <c r="Y92" s="11" t="n">
        <v>0</v>
      </c>
      <c r="Z92" s="11" t="n">
        <v>0</v>
      </c>
      <c r="AA92" s="11" t="n">
        <v>0</v>
      </c>
      <c r="AB92" s="11" t="n">
        <v>15</v>
      </c>
      <c r="AC92" s="11" t="n">
        <v>36</v>
      </c>
      <c r="AD92" s="11" t="n">
        <v>0</v>
      </c>
      <c r="AE92" s="11" t="n">
        <v>0</v>
      </c>
    </row>
    <row r="93" customFormat="false" ht="15" hidden="false" customHeight="false" outlineLevel="0" collapsed="false">
      <c r="A93" s="29" t="n">
        <f aca="false">AC93/R93</f>
        <v>0.00351659662063642</v>
      </c>
      <c r="B93" s="16" t="n">
        <f aca="false">COUNTIFS(Main!W:W,0,Main!A:A,C93)</f>
        <v>0</v>
      </c>
      <c r="C93" s="11" t="s">
        <v>264</v>
      </c>
      <c r="D93" s="11" t="s">
        <v>1106</v>
      </c>
      <c r="E93" s="11" t="n">
        <v>71.101</v>
      </c>
      <c r="F93" s="11" t="s">
        <v>1114</v>
      </c>
      <c r="G93" s="11" t="n">
        <v>33</v>
      </c>
      <c r="H93" s="11" t="s">
        <v>1107</v>
      </c>
      <c r="I93" s="11" t="n">
        <v>0</v>
      </c>
      <c r="J93" s="11" t="n">
        <v>0</v>
      </c>
      <c r="K93" s="11" t="n">
        <v>124</v>
      </c>
      <c r="L93" s="11" t="n">
        <v>0</v>
      </c>
      <c r="M93" s="11" t="n">
        <v>0</v>
      </c>
      <c r="N93" s="11" t="n">
        <v>0</v>
      </c>
      <c r="O93" s="11" t="n">
        <v>2</v>
      </c>
      <c r="P93" s="11" t="n">
        <v>2</v>
      </c>
      <c r="Q93" s="11" t="n">
        <v>2</v>
      </c>
      <c r="R93" s="11" t="n">
        <v>11659</v>
      </c>
      <c r="S93" s="11" t="n">
        <v>11183</v>
      </c>
      <c r="T93" s="11" t="n">
        <v>394</v>
      </c>
      <c r="U93" s="11" t="n">
        <v>142</v>
      </c>
      <c r="V93" s="11" t="n">
        <v>8</v>
      </c>
      <c r="W93" s="11" t="n">
        <v>0.627</v>
      </c>
      <c r="X93" s="11" t="n">
        <v>0.373</v>
      </c>
      <c r="Y93" s="11" t="n">
        <v>0</v>
      </c>
      <c r="Z93" s="11" t="n">
        <v>0</v>
      </c>
      <c r="AA93" s="11" t="n">
        <v>0</v>
      </c>
      <c r="AB93" s="11" t="n">
        <v>5</v>
      </c>
      <c r="AC93" s="11" t="n">
        <v>41</v>
      </c>
      <c r="AD93" s="11" t="n">
        <v>0</v>
      </c>
      <c r="AE93" s="11" t="n">
        <v>0</v>
      </c>
    </row>
    <row r="94" customFormat="false" ht="15" hidden="false" customHeight="false" outlineLevel="0" collapsed="false">
      <c r="A94" s="29" t="n">
        <f aca="false">AC94/R94</f>
        <v>0.00328358208955224</v>
      </c>
      <c r="B94" s="16" t="n">
        <f aca="false">COUNTIFS(Main!W:W,0,Main!A:A,C94)</f>
        <v>0</v>
      </c>
      <c r="C94" s="11" t="s">
        <v>265</v>
      </c>
      <c r="D94" s="11" t="s">
        <v>1106</v>
      </c>
      <c r="E94" s="11" t="n">
        <v>98.231</v>
      </c>
      <c r="F94" s="11" t="s">
        <v>1158</v>
      </c>
      <c r="G94" s="11" t="n">
        <v>37</v>
      </c>
      <c r="H94" s="11" t="s">
        <v>1107</v>
      </c>
      <c r="I94" s="11" t="n">
        <v>0</v>
      </c>
      <c r="J94" s="11" t="n">
        <v>0</v>
      </c>
      <c r="K94" s="11" t="n">
        <v>92</v>
      </c>
      <c r="L94" s="11" t="n">
        <v>0</v>
      </c>
      <c r="M94" s="11" t="n">
        <v>0</v>
      </c>
      <c r="N94" s="11" t="n">
        <v>0</v>
      </c>
      <c r="O94" s="11" t="n">
        <v>2</v>
      </c>
      <c r="P94" s="11" t="n">
        <v>2</v>
      </c>
      <c r="Q94" s="11" t="n">
        <v>2</v>
      </c>
      <c r="R94" s="11" t="n">
        <v>16750</v>
      </c>
      <c r="S94" s="11" t="n">
        <v>16297</v>
      </c>
      <c r="T94" s="11" t="n">
        <v>370</v>
      </c>
      <c r="U94" s="11" t="n">
        <v>125</v>
      </c>
      <c r="V94" s="11" t="n">
        <v>6</v>
      </c>
      <c r="W94" s="11" t="n">
        <v>0.296</v>
      </c>
      <c r="X94" s="11" t="n">
        <v>0.704</v>
      </c>
      <c r="Y94" s="11" t="n">
        <v>0</v>
      </c>
      <c r="Z94" s="11" t="n">
        <v>2</v>
      </c>
      <c r="AA94" s="11" t="n">
        <v>4</v>
      </c>
      <c r="AB94" s="11" t="n">
        <v>14</v>
      </c>
      <c r="AC94" s="11" t="n">
        <v>55</v>
      </c>
      <c r="AD94" s="11" t="n">
        <v>0</v>
      </c>
      <c r="AE94" s="11" t="n">
        <v>0</v>
      </c>
    </row>
    <row r="95" customFormat="false" ht="15" hidden="false" customHeight="false" outlineLevel="0" collapsed="false">
      <c r="A95" s="29" t="n">
        <f aca="false">AC95/R95</f>
        <v>0.0064229903324063</v>
      </c>
      <c r="B95" s="16" t="n">
        <f aca="false">COUNTIFS(Main!W:W,0,Main!A:A,C95)</f>
        <v>0</v>
      </c>
      <c r="C95" s="11" t="s">
        <v>266</v>
      </c>
      <c r="D95" s="11" t="s">
        <v>1106</v>
      </c>
      <c r="E95" s="11" t="n">
        <v>88.407</v>
      </c>
      <c r="F95" s="11" t="s">
        <v>1159</v>
      </c>
      <c r="G95" s="11" t="n">
        <v>37</v>
      </c>
      <c r="H95" s="11" t="s">
        <v>1107</v>
      </c>
      <c r="I95" s="11" t="n">
        <v>0</v>
      </c>
      <c r="J95" s="11" t="n">
        <v>0</v>
      </c>
      <c r="K95" s="11" t="n">
        <v>80</v>
      </c>
      <c r="L95" s="11" t="n">
        <v>0</v>
      </c>
      <c r="M95" s="11" t="n">
        <v>0</v>
      </c>
      <c r="N95" s="11" t="n">
        <v>0</v>
      </c>
      <c r="O95" s="11" t="n">
        <v>2</v>
      </c>
      <c r="P95" s="11" t="n">
        <v>2</v>
      </c>
      <c r="Q95" s="11" t="n">
        <v>2</v>
      </c>
      <c r="R95" s="11" t="n">
        <v>15102</v>
      </c>
      <c r="S95" s="11" t="n">
        <v>14378</v>
      </c>
      <c r="T95" s="11" t="n">
        <v>603</v>
      </c>
      <c r="U95" s="11" t="n">
        <v>175</v>
      </c>
      <c r="V95" s="11" t="n">
        <v>18</v>
      </c>
      <c r="W95" s="11" t="n">
        <v>0.633</v>
      </c>
      <c r="X95" s="11" t="n">
        <v>0.367</v>
      </c>
      <c r="Y95" s="11" t="n">
        <v>0</v>
      </c>
      <c r="Z95" s="11" t="n">
        <v>2</v>
      </c>
      <c r="AA95" s="11" t="n">
        <v>3</v>
      </c>
      <c r="AB95" s="11" t="n">
        <v>4</v>
      </c>
      <c r="AC95" s="11" t="n">
        <v>97</v>
      </c>
      <c r="AD95" s="11" t="n">
        <v>0</v>
      </c>
      <c r="AE95" s="11" t="n">
        <v>0</v>
      </c>
    </row>
    <row r="96" customFormat="false" ht="15" hidden="false" customHeight="false" outlineLevel="0" collapsed="false">
      <c r="A96" s="29" t="n">
        <f aca="false">AC96/R96</f>
        <v>0.00584728273331805</v>
      </c>
      <c r="B96" s="16" t="n">
        <f aca="false">COUNTIFS(Main!W:W,0,Main!A:A,C96)</f>
        <v>0</v>
      </c>
      <c r="C96" s="11" t="s">
        <v>267</v>
      </c>
      <c r="D96" s="11" t="s">
        <v>1106</v>
      </c>
      <c r="E96" s="11" t="n">
        <v>97.872</v>
      </c>
      <c r="F96" s="11" t="s">
        <v>1160</v>
      </c>
      <c r="G96" s="11" t="n">
        <v>37</v>
      </c>
      <c r="H96" s="11" t="s">
        <v>1107</v>
      </c>
      <c r="I96" s="11" t="n">
        <v>0</v>
      </c>
      <c r="J96" s="11" t="n">
        <v>0</v>
      </c>
      <c r="K96" s="11" t="n">
        <v>131</v>
      </c>
      <c r="L96" s="11" t="n">
        <v>0</v>
      </c>
      <c r="M96" s="11" t="n">
        <v>0</v>
      </c>
      <c r="N96" s="11" t="n">
        <v>0</v>
      </c>
      <c r="O96" s="11" t="n">
        <v>2</v>
      </c>
      <c r="P96" s="11" t="n">
        <v>2</v>
      </c>
      <c r="Q96" s="11" t="n">
        <v>2</v>
      </c>
      <c r="R96" s="11" t="n">
        <v>17444</v>
      </c>
      <c r="S96" s="11" t="n">
        <v>17009</v>
      </c>
      <c r="T96" s="11" t="n">
        <v>328</v>
      </c>
      <c r="U96" s="11" t="n">
        <v>144</v>
      </c>
      <c r="V96" s="11" t="n">
        <v>2</v>
      </c>
      <c r="W96" s="11" t="n">
        <v>0.601</v>
      </c>
      <c r="X96" s="11" t="n">
        <v>0.399</v>
      </c>
      <c r="Y96" s="11" t="n">
        <v>0</v>
      </c>
      <c r="Z96" s="11" t="n">
        <v>6</v>
      </c>
      <c r="AA96" s="11" t="n">
        <v>7</v>
      </c>
      <c r="AB96" s="11" t="n">
        <v>4</v>
      </c>
      <c r="AC96" s="11" t="n">
        <v>102</v>
      </c>
      <c r="AD96" s="11" t="n">
        <v>0</v>
      </c>
      <c r="AE96" s="11" t="n">
        <v>0</v>
      </c>
    </row>
    <row r="97" customFormat="false" ht="15" hidden="false" customHeight="false" outlineLevel="0" collapsed="false">
      <c r="A97" s="29" t="n">
        <f aca="false">AC97/R97</f>
        <v>0.00712914724431039</v>
      </c>
      <c r="B97" s="16" t="n">
        <f aca="false">COUNTIFS(Main!W:W,0,Main!A:A,C97)</f>
        <v>0</v>
      </c>
      <c r="C97" s="11" t="s">
        <v>268</v>
      </c>
      <c r="D97" s="11" t="s">
        <v>1106</v>
      </c>
      <c r="E97" s="11" t="n">
        <v>25.807</v>
      </c>
      <c r="F97" s="11" t="s">
        <v>1110</v>
      </c>
      <c r="G97" s="11" t="n">
        <v>37</v>
      </c>
      <c r="H97" s="11" t="s">
        <v>1107</v>
      </c>
      <c r="I97" s="11" t="n">
        <v>0</v>
      </c>
      <c r="J97" s="11" t="n">
        <v>0</v>
      </c>
      <c r="K97" s="11" t="n">
        <v>77</v>
      </c>
      <c r="L97" s="11" t="n">
        <v>0</v>
      </c>
      <c r="M97" s="11" t="n">
        <v>0</v>
      </c>
      <c r="N97" s="11" t="n">
        <v>0</v>
      </c>
      <c r="O97" s="11" t="n">
        <v>2</v>
      </c>
      <c r="P97" s="11" t="n">
        <v>2</v>
      </c>
      <c r="Q97" s="11" t="n">
        <v>2</v>
      </c>
      <c r="R97" s="11" t="n">
        <v>3647</v>
      </c>
      <c r="S97" s="11" t="n">
        <v>3481</v>
      </c>
      <c r="T97" s="11" t="n">
        <v>127</v>
      </c>
      <c r="U97" s="11" t="n">
        <v>52</v>
      </c>
      <c r="V97" s="11" t="n">
        <v>1</v>
      </c>
      <c r="W97" s="11" t="n">
        <v>0.494</v>
      </c>
      <c r="X97" s="11" t="n">
        <v>0.506</v>
      </c>
      <c r="Y97" s="11" t="n">
        <v>0</v>
      </c>
      <c r="Z97" s="11" t="n">
        <v>1</v>
      </c>
      <c r="AA97" s="11" t="n">
        <v>3</v>
      </c>
      <c r="AB97" s="11" t="n">
        <v>4</v>
      </c>
      <c r="AC97" s="11" t="n">
        <v>26</v>
      </c>
      <c r="AD97" s="11" t="n">
        <v>0</v>
      </c>
      <c r="AE97" s="11" t="n">
        <v>0</v>
      </c>
    </row>
    <row r="98" customFormat="false" ht="15" hidden="false" customHeight="false" outlineLevel="0" collapsed="false">
      <c r="A98" s="29" t="n">
        <f aca="false">AC98/R98</f>
        <v>0.00555842812823164</v>
      </c>
      <c r="B98" s="16" t="n">
        <f aca="false">COUNTIFS(Main!W:W,0,Main!A:A,C98)</f>
        <v>0</v>
      </c>
      <c r="C98" s="11" t="s">
        <v>269</v>
      </c>
      <c r="D98" s="11" t="s">
        <v>1106</v>
      </c>
      <c r="E98" s="11" t="n">
        <v>56.883</v>
      </c>
      <c r="F98" s="11" t="s">
        <v>161</v>
      </c>
      <c r="G98" s="11" t="n">
        <v>37</v>
      </c>
      <c r="H98" s="11" t="s">
        <v>1109</v>
      </c>
      <c r="I98" s="11" t="n">
        <v>0</v>
      </c>
      <c r="J98" s="11" t="n">
        <v>0</v>
      </c>
      <c r="K98" s="11" t="n">
        <v>174</v>
      </c>
      <c r="L98" s="11" t="n">
        <v>0</v>
      </c>
      <c r="M98" s="11" t="n">
        <v>0</v>
      </c>
      <c r="N98" s="11" t="n">
        <v>0</v>
      </c>
      <c r="O98" s="11" t="n">
        <v>2</v>
      </c>
      <c r="P98" s="11" t="n">
        <v>1</v>
      </c>
      <c r="Q98" s="11" t="n">
        <v>1</v>
      </c>
      <c r="R98" s="11" t="n">
        <v>15472</v>
      </c>
      <c r="S98" s="11" t="n">
        <v>12608</v>
      </c>
      <c r="T98" s="11" t="n">
        <v>392</v>
      </c>
      <c r="U98" s="11" t="n">
        <v>117</v>
      </c>
      <c r="V98" s="11" t="n">
        <v>2394</v>
      </c>
      <c r="W98" s="11" t="n">
        <v>0.845</v>
      </c>
      <c r="X98" s="11" t="n">
        <v>0.155</v>
      </c>
      <c r="Y98" s="11" t="n">
        <v>0</v>
      </c>
      <c r="Z98" s="11" t="n">
        <v>6</v>
      </c>
      <c r="AA98" s="11" t="n">
        <v>7</v>
      </c>
      <c r="AB98" s="11" t="n">
        <v>12</v>
      </c>
      <c r="AC98" s="11" t="n">
        <v>86</v>
      </c>
      <c r="AD98" s="11" t="n">
        <v>0</v>
      </c>
      <c r="AE98" s="11" t="n">
        <v>0</v>
      </c>
    </row>
    <row r="99" customFormat="false" ht="15" hidden="false" customHeight="false" outlineLevel="0" collapsed="false">
      <c r="A99" s="29" t="n">
        <f aca="false">AC99/R99</f>
        <v>0.00725323241879533</v>
      </c>
      <c r="B99" s="16" t="n">
        <f aca="false">COUNTIFS(Main!W:W,0,Main!A:A,C99)</f>
        <v>0</v>
      </c>
      <c r="C99" s="11" t="s">
        <v>270</v>
      </c>
      <c r="D99" s="11" t="s">
        <v>1106</v>
      </c>
      <c r="E99" s="11" t="n">
        <v>95.806</v>
      </c>
      <c r="F99" s="11" t="s">
        <v>1161</v>
      </c>
      <c r="G99" s="11" t="n">
        <v>42</v>
      </c>
      <c r="H99" s="11" t="s">
        <v>1107</v>
      </c>
      <c r="I99" s="11" t="n">
        <v>0</v>
      </c>
      <c r="J99" s="11" t="n">
        <v>0</v>
      </c>
      <c r="K99" s="11" t="n">
        <v>280</v>
      </c>
      <c r="L99" s="11" t="n">
        <v>0</v>
      </c>
      <c r="M99" s="11" t="n">
        <v>0</v>
      </c>
      <c r="N99" s="11" t="n">
        <v>0</v>
      </c>
      <c r="O99" s="11" t="n">
        <v>2</v>
      </c>
      <c r="P99" s="11" t="n">
        <v>2</v>
      </c>
      <c r="Q99" s="11" t="n">
        <v>2</v>
      </c>
      <c r="R99" s="11" t="n">
        <v>19026</v>
      </c>
      <c r="S99" s="11" t="n">
        <v>18456</v>
      </c>
      <c r="T99" s="11" t="n">
        <v>393</v>
      </c>
      <c r="U99" s="11" t="n">
        <v>217</v>
      </c>
      <c r="V99" s="11" t="n">
        <v>3</v>
      </c>
      <c r="W99" s="11" t="n">
        <v>0.368</v>
      </c>
      <c r="X99" s="11" t="n">
        <v>0.632</v>
      </c>
      <c r="Y99" s="11" t="n">
        <v>0</v>
      </c>
      <c r="Z99" s="11" t="n">
        <v>6</v>
      </c>
      <c r="AA99" s="11" t="n">
        <v>14</v>
      </c>
      <c r="AB99" s="11" t="n">
        <v>7</v>
      </c>
      <c r="AC99" s="11" t="n">
        <v>138</v>
      </c>
      <c r="AD99" s="11" t="n">
        <v>0</v>
      </c>
      <c r="AE99" s="11" t="n">
        <v>0</v>
      </c>
    </row>
    <row r="100" customFormat="false" ht="15" hidden="false" customHeight="false" outlineLevel="0" collapsed="false">
      <c r="A100" s="29" t="n">
        <f aca="false">AC100/R100</f>
        <v>0.0142137227031916</v>
      </c>
      <c r="B100" s="16" t="n">
        <f aca="false">COUNTIFS(Main!W:W,0,Main!A:A,C100)</f>
        <v>2</v>
      </c>
      <c r="C100" s="11" t="s">
        <v>273</v>
      </c>
      <c r="D100" s="11" t="s">
        <v>1112</v>
      </c>
      <c r="E100" s="11" t="n">
        <v>13.245</v>
      </c>
      <c r="F100" s="11" t="s">
        <v>125</v>
      </c>
      <c r="G100" s="11" t="n">
        <v>42</v>
      </c>
      <c r="H100" s="11" t="s">
        <v>1107</v>
      </c>
      <c r="I100" s="11" t="n">
        <v>0</v>
      </c>
      <c r="J100" s="11" t="n">
        <v>0</v>
      </c>
      <c r="K100" s="11" t="n">
        <v>121</v>
      </c>
      <c r="L100" s="11" t="n">
        <v>0</v>
      </c>
      <c r="M100" s="11" t="n">
        <v>0</v>
      </c>
      <c r="N100" s="11" t="n">
        <v>0</v>
      </c>
      <c r="O100" s="11" t="n">
        <v>2</v>
      </c>
      <c r="P100" s="11" t="n">
        <v>2</v>
      </c>
      <c r="Q100" s="11" t="n">
        <v>1</v>
      </c>
      <c r="R100" s="11" t="n">
        <v>15478</v>
      </c>
      <c r="S100" s="11" t="n">
        <v>14758</v>
      </c>
      <c r="T100" s="11" t="n">
        <v>602</v>
      </c>
      <c r="U100" s="11" t="n">
        <v>164</v>
      </c>
      <c r="V100" s="11" t="n">
        <v>2</v>
      </c>
      <c r="W100" s="11" t="n">
        <v>0.606</v>
      </c>
      <c r="X100" s="11" t="n">
        <v>0.394</v>
      </c>
      <c r="Y100" s="11" t="n">
        <v>0</v>
      </c>
      <c r="Z100" s="11" t="n">
        <v>3</v>
      </c>
      <c r="AA100" s="11" t="n">
        <v>7</v>
      </c>
      <c r="AB100" s="11" t="n">
        <v>10</v>
      </c>
      <c r="AC100" s="11" t="n">
        <v>220</v>
      </c>
      <c r="AD100" s="11" t="n">
        <v>0</v>
      </c>
      <c r="AE100" s="11" t="n">
        <v>0</v>
      </c>
    </row>
    <row r="101" customFormat="false" ht="15" hidden="false" customHeight="false" outlineLevel="0" collapsed="false">
      <c r="A101" s="29" t="n">
        <f aca="false">AC101/R101</f>
        <v>0.0187444007993936</v>
      </c>
      <c r="B101" s="16" t="n">
        <f aca="false">COUNTIFS(Main!W:W,0,Main!A:A,C101)</f>
        <v>0</v>
      </c>
      <c r="C101" s="11" t="s">
        <v>275</v>
      </c>
      <c r="D101" s="11" t="s">
        <v>1112</v>
      </c>
      <c r="E101" s="11" t="n">
        <v>86.388</v>
      </c>
      <c r="F101" s="11" t="s">
        <v>77</v>
      </c>
      <c r="G101" s="11" t="n">
        <v>42</v>
      </c>
      <c r="H101" s="11" t="s">
        <v>1107</v>
      </c>
      <c r="I101" s="11" t="n">
        <v>0</v>
      </c>
      <c r="J101" s="11" t="n">
        <v>0</v>
      </c>
      <c r="K101" s="11" t="n">
        <v>129</v>
      </c>
      <c r="L101" s="11" t="n">
        <v>0</v>
      </c>
      <c r="M101" s="11" t="n">
        <v>0</v>
      </c>
      <c r="N101" s="11" t="n">
        <v>0</v>
      </c>
      <c r="O101" s="11" t="n">
        <v>2</v>
      </c>
      <c r="P101" s="11" t="n">
        <v>2</v>
      </c>
      <c r="Q101" s="11" t="n">
        <v>2</v>
      </c>
      <c r="R101" s="11" t="n">
        <v>14511</v>
      </c>
      <c r="S101" s="11" t="n">
        <v>13713</v>
      </c>
      <c r="T101" s="11" t="n">
        <v>670</v>
      </c>
      <c r="U101" s="11" t="n">
        <v>147</v>
      </c>
      <c r="V101" s="11" t="n">
        <v>3</v>
      </c>
      <c r="W101" s="11" t="n">
        <v>0.545</v>
      </c>
      <c r="X101" s="11" t="n">
        <v>0.455</v>
      </c>
      <c r="Y101" s="11" t="n">
        <v>0</v>
      </c>
      <c r="Z101" s="11" t="n">
        <v>1</v>
      </c>
      <c r="AA101" s="11" t="n">
        <v>3</v>
      </c>
      <c r="AB101" s="11" t="n">
        <v>6</v>
      </c>
      <c r="AC101" s="11" t="n">
        <v>272</v>
      </c>
      <c r="AD101" s="11" t="n">
        <v>0</v>
      </c>
      <c r="AE101" s="11" t="n">
        <v>0</v>
      </c>
    </row>
  </sheetData>
  <autoFilter ref="A1:AE9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0.17"/>
    <col collapsed="false" customWidth="true" hidden="false" outlineLevel="0" max="3" min="3" style="0" width="9.51"/>
    <col collapsed="false" customWidth="true" hidden="false" outlineLevel="0" max="1025" min="4" style="0" width="8.83"/>
  </cols>
  <sheetData>
    <row r="1" customFormat="false" ht="15" hidden="false" customHeight="false" outlineLevel="0" collapsed="false">
      <c r="A1" s="30" t="s">
        <v>43</v>
      </c>
      <c r="B1" s="30" t="n">
        <v>0.27</v>
      </c>
      <c r="C1" s="0" t="n">
        <v>0.7727</v>
      </c>
      <c r="D1" s="0" t="n">
        <v>0.8804</v>
      </c>
      <c r="E1" s="0" t="n">
        <v>0.0011</v>
      </c>
      <c r="F1" s="0" t="n">
        <v>3.8053</v>
      </c>
      <c r="G1" s="0" t="s">
        <v>1162</v>
      </c>
      <c r="H1" s="0" t="s">
        <v>1163</v>
      </c>
      <c r="I1" s="0" t="n">
        <v>0.4074</v>
      </c>
      <c r="J1" s="0" t="n">
        <v>0.2</v>
      </c>
      <c r="K1" s="0" t="n">
        <v>0.39</v>
      </c>
      <c r="L1" s="0" t="n">
        <v>2.3241</v>
      </c>
      <c r="M1" s="0" t="n">
        <v>6.6062</v>
      </c>
      <c r="N1" s="0" t="n">
        <v>0</v>
      </c>
      <c r="O1" s="0" t="n">
        <v>0.0332</v>
      </c>
      <c r="P1" s="0" t="s">
        <v>1164</v>
      </c>
      <c r="Q1" s="0" t="n">
        <v>0</v>
      </c>
      <c r="R1" s="0" t="n">
        <f aca="false">TRUE()</f>
        <v>1</v>
      </c>
      <c r="S1" s="0" t="n">
        <v>0.0035</v>
      </c>
      <c r="T1" s="0" t="s">
        <v>1165</v>
      </c>
      <c r="U1" s="0" t="n">
        <v>830</v>
      </c>
      <c r="V1" s="0" t="s">
        <v>1166</v>
      </c>
      <c r="W1" s="0" t="n">
        <v>0.8909</v>
      </c>
      <c r="X1" s="0" t="s">
        <v>1167</v>
      </c>
      <c r="Y1" s="0" t="n">
        <v>4</v>
      </c>
      <c r="Z1" s="0" t="s">
        <v>1168</v>
      </c>
      <c r="AA1" s="0" t="n">
        <f aca="false">FALSE()</f>
        <v>0</v>
      </c>
    </row>
    <row r="2" customFormat="false" ht="15" hidden="false" customHeight="false" outlineLevel="0" collapsed="false">
      <c r="A2" s="30" t="s">
        <v>55</v>
      </c>
      <c r="B2" s="30" t="n">
        <v>0.4</v>
      </c>
      <c r="C2" s="0" t="n">
        <v>0.9914</v>
      </c>
      <c r="D2" s="0" t="n">
        <v>0.6967</v>
      </c>
      <c r="E2" s="0" t="n">
        <v>0.218</v>
      </c>
      <c r="F2" s="0" t="n">
        <v>1.9505</v>
      </c>
      <c r="G2" s="0" t="s">
        <v>1162</v>
      </c>
      <c r="H2" s="0" t="s">
        <v>1163</v>
      </c>
      <c r="I2" s="0" t="n">
        <v>0.2114</v>
      </c>
      <c r="J2" s="0" t="n">
        <v>0.33</v>
      </c>
      <c r="K2" s="0" t="n">
        <v>1</v>
      </c>
      <c r="L2" s="0" t="n">
        <v>1.7279</v>
      </c>
      <c r="M2" s="0" t="n">
        <v>2.172</v>
      </c>
      <c r="N2" s="0" t="n">
        <v>0.0662</v>
      </c>
      <c r="O2" s="0" t="n">
        <v>0.612</v>
      </c>
      <c r="P2" s="0" t="s">
        <v>1164</v>
      </c>
      <c r="Q2" s="0" t="n">
        <v>0.0092</v>
      </c>
      <c r="R2" s="0" t="n">
        <f aca="false">FALSE()</f>
        <v>0</v>
      </c>
      <c r="S2" s="0" t="n">
        <v>0.0028</v>
      </c>
      <c r="T2" s="0" t="s">
        <v>1165</v>
      </c>
      <c r="U2" s="0" t="n">
        <v>54</v>
      </c>
      <c r="V2" s="0" t="s">
        <v>1167</v>
      </c>
      <c r="W2" s="0" t="n">
        <v>0.0696</v>
      </c>
      <c r="X2" s="0" t="s">
        <v>1167</v>
      </c>
      <c r="Y2" s="0" t="n">
        <v>3</v>
      </c>
      <c r="Z2" s="0" t="s">
        <v>1168</v>
      </c>
      <c r="AA2" s="0" t="n">
        <f aca="false">FALSE()</f>
        <v>0</v>
      </c>
    </row>
    <row r="3" customFormat="false" ht="15" hidden="false" customHeight="false" outlineLevel="0" collapsed="false">
      <c r="A3" s="30" t="s">
        <v>62</v>
      </c>
      <c r="B3" s="30" t="n">
        <v>0.52</v>
      </c>
      <c r="C3" s="0" t="n">
        <v>0.7053</v>
      </c>
      <c r="D3" s="0" t="n">
        <v>0.8429</v>
      </c>
      <c r="E3" s="0" t="n">
        <v>0.0137</v>
      </c>
      <c r="F3" s="0" t="n">
        <v>3.45</v>
      </c>
      <c r="G3" s="0" t="s">
        <v>1162</v>
      </c>
      <c r="H3" s="0" t="s">
        <v>1163</v>
      </c>
      <c r="I3" s="0" t="n">
        <v>0.326</v>
      </c>
      <c r="J3" s="0" t="n">
        <v>0.45</v>
      </c>
      <c r="K3" s="0" t="n">
        <v>0.62</v>
      </c>
      <c r="L3" s="0" t="n">
        <v>1.64</v>
      </c>
      <c r="M3" s="0" t="n">
        <v>3.7</v>
      </c>
      <c r="N3" s="0" t="n">
        <v>0.0045</v>
      </c>
      <c r="O3" s="0" t="n">
        <v>0.217</v>
      </c>
      <c r="P3" s="0" t="s">
        <v>1164</v>
      </c>
      <c r="Q3" s="0" t="n">
        <v>0</v>
      </c>
      <c r="R3" s="0" t="n">
        <f aca="false">TRUE()</f>
        <v>1</v>
      </c>
      <c r="S3" s="0" t="n">
        <v>0.0021</v>
      </c>
      <c r="T3" s="0" t="s">
        <v>1165</v>
      </c>
      <c r="U3" s="0" t="n">
        <v>103</v>
      </c>
      <c r="V3" s="0" t="s">
        <v>1167</v>
      </c>
      <c r="W3" s="0" t="n">
        <v>0.1469</v>
      </c>
      <c r="X3" s="0" t="s">
        <v>1167</v>
      </c>
      <c r="Y3" s="0" t="n">
        <v>0</v>
      </c>
      <c r="Z3" s="0" t="s">
        <v>1168</v>
      </c>
      <c r="AA3" s="0" t="n">
        <f aca="false">FALSE()</f>
        <v>0</v>
      </c>
    </row>
    <row r="4" customFormat="false" ht="15" hidden="false" customHeight="false" outlineLevel="0" collapsed="false">
      <c r="A4" s="30" t="s">
        <v>67</v>
      </c>
      <c r="B4" s="30" t="n">
        <v>0.21</v>
      </c>
      <c r="C4" s="0" t="n">
        <v>0.8015</v>
      </c>
      <c r="D4" s="0" t="n">
        <v>0.7752</v>
      </c>
      <c r="E4" s="0" t="n">
        <v>0.0034</v>
      </c>
      <c r="F4" s="0" t="n">
        <v>3.6581</v>
      </c>
      <c r="G4" s="0" t="s">
        <v>1162</v>
      </c>
      <c r="H4" s="0" t="s">
        <v>1163</v>
      </c>
      <c r="I4" s="0" t="n">
        <v>0.489</v>
      </c>
      <c r="J4" s="0" t="n">
        <v>0.18</v>
      </c>
      <c r="K4" s="0" t="n">
        <v>0.3</v>
      </c>
      <c r="L4" s="0" t="n">
        <v>2.1852</v>
      </c>
      <c r="M4" s="0" t="n">
        <v>6.0076</v>
      </c>
      <c r="N4" s="0" t="n">
        <v>0</v>
      </c>
      <c r="O4" s="0" t="n">
        <v>0.0169</v>
      </c>
      <c r="P4" s="0" t="s">
        <v>1164</v>
      </c>
      <c r="Q4" s="0" t="n">
        <v>0.0027</v>
      </c>
      <c r="R4" s="0" t="n">
        <f aca="false">TRUE()</f>
        <v>1</v>
      </c>
      <c r="S4" s="0" t="n">
        <v>0.001</v>
      </c>
      <c r="T4" s="0" t="s">
        <v>1165</v>
      </c>
      <c r="U4" s="0" t="n">
        <v>85</v>
      </c>
      <c r="V4" s="0" t="s">
        <v>1167</v>
      </c>
      <c r="W4" s="0" t="n">
        <v>0.093</v>
      </c>
      <c r="X4" s="0" t="s">
        <v>1167</v>
      </c>
      <c r="Y4" s="0" t="n">
        <v>0</v>
      </c>
      <c r="Z4" s="0" t="s">
        <v>1168</v>
      </c>
      <c r="AA4" s="0" t="n">
        <f aca="false">FALSE()</f>
        <v>0</v>
      </c>
    </row>
    <row r="5" customFormat="false" ht="15" hidden="false" customHeight="false" outlineLevel="0" collapsed="false">
      <c r="A5" s="30" t="s">
        <v>74</v>
      </c>
      <c r="B5" s="30" t="n">
        <v>0.2</v>
      </c>
      <c r="C5" s="0" t="n">
        <v>0.7495</v>
      </c>
      <c r="D5" s="0" t="n">
        <v>0.7269</v>
      </c>
      <c r="E5" s="0" t="n">
        <v>0.0002</v>
      </c>
      <c r="F5" s="0" t="n">
        <v>4.45</v>
      </c>
      <c r="G5" s="0" t="s">
        <v>1162</v>
      </c>
      <c r="H5" s="0" t="s">
        <v>1163</v>
      </c>
      <c r="I5" s="0" t="n">
        <v>0.577</v>
      </c>
      <c r="J5" s="0" t="n">
        <v>0.16</v>
      </c>
      <c r="K5" s="0" t="n">
        <v>1</v>
      </c>
      <c r="L5" s="0" t="n">
        <v>1.74</v>
      </c>
      <c r="M5" s="0" t="n">
        <v>5.1</v>
      </c>
      <c r="N5" s="0" t="n">
        <v>0</v>
      </c>
      <c r="O5" s="0" t="n">
        <v>0.6506</v>
      </c>
      <c r="P5" s="0" t="s">
        <v>1164</v>
      </c>
      <c r="Q5" s="0" t="n">
        <v>0.0009</v>
      </c>
      <c r="R5" s="0" t="n">
        <f aca="false">TRUE()</f>
        <v>1</v>
      </c>
      <c r="S5" s="0" t="n">
        <v>0.0017</v>
      </c>
      <c r="T5" s="0" t="s">
        <v>1165</v>
      </c>
      <c r="U5" s="0" t="n">
        <v>374</v>
      </c>
      <c r="V5" s="0" t="s">
        <v>1166</v>
      </c>
      <c r="W5" s="0" t="n">
        <v>0.4648</v>
      </c>
      <c r="X5" s="0" t="s">
        <v>1167</v>
      </c>
      <c r="Y5" s="0" t="n">
        <v>4</v>
      </c>
      <c r="Z5" s="0" t="s">
        <v>1168</v>
      </c>
      <c r="AA5" s="0" t="n">
        <f aca="false">FALSE()</f>
        <v>0</v>
      </c>
    </row>
    <row r="6" customFormat="false" ht="15" hidden="false" customHeight="false" outlineLevel="0" collapsed="false">
      <c r="A6" s="30" t="s">
        <v>79</v>
      </c>
      <c r="B6" s="30" t="n">
        <v>0.19</v>
      </c>
      <c r="C6" s="0" t="n">
        <v>0.9048</v>
      </c>
      <c r="D6" s="0" t="n">
        <v>0.6832</v>
      </c>
      <c r="E6" s="0" t="n">
        <v>0.0405</v>
      </c>
      <c r="F6" s="0" t="n">
        <v>2.3355</v>
      </c>
      <c r="G6" s="0" t="s">
        <v>1162</v>
      </c>
      <c r="H6" s="0" t="s">
        <v>1163</v>
      </c>
      <c r="I6" s="0" t="n">
        <v>0.5315</v>
      </c>
      <c r="J6" s="0" t="n">
        <v>0.16</v>
      </c>
      <c r="K6" s="0" t="n">
        <v>1</v>
      </c>
      <c r="L6" s="0" t="n">
        <v>1.7309</v>
      </c>
      <c r="M6" s="0" t="n">
        <v>4.7145</v>
      </c>
      <c r="N6" s="0" t="n">
        <v>0</v>
      </c>
      <c r="O6" s="0" t="n">
        <v>0.7288</v>
      </c>
      <c r="P6" s="0" t="s">
        <v>1164</v>
      </c>
      <c r="Q6" s="0" t="n">
        <v>0.0074</v>
      </c>
      <c r="R6" s="0" t="n">
        <f aca="false">TRUE()</f>
        <v>1</v>
      </c>
      <c r="S6" s="0" t="n">
        <v>0.0021</v>
      </c>
      <c r="T6" s="0" t="s">
        <v>1165</v>
      </c>
      <c r="U6" s="0" t="n">
        <v>615</v>
      </c>
      <c r="V6" s="0" t="s">
        <v>1166</v>
      </c>
      <c r="W6" s="0" t="n">
        <v>0.6275</v>
      </c>
      <c r="X6" s="0" t="s">
        <v>1167</v>
      </c>
      <c r="Y6" s="0" t="n">
        <v>4</v>
      </c>
      <c r="Z6" s="0" t="s">
        <v>1168</v>
      </c>
      <c r="AA6" s="0" t="n">
        <f aca="false">FALSE()</f>
        <v>0</v>
      </c>
    </row>
    <row r="7" customFormat="false" ht="15" hidden="false" customHeight="false" outlineLevel="0" collapsed="false">
      <c r="A7" s="30" t="s">
        <v>81</v>
      </c>
      <c r="B7" s="30" t="n">
        <v>0.18</v>
      </c>
      <c r="C7" s="0" t="n">
        <v>0.8592</v>
      </c>
      <c r="D7" s="0" t="n">
        <v>0.7187</v>
      </c>
      <c r="E7" s="0" t="n">
        <v>0.0026</v>
      </c>
      <c r="F7" s="0" t="n">
        <v>3.8008</v>
      </c>
      <c r="G7" s="0" t="s">
        <v>1162</v>
      </c>
      <c r="H7" s="0" t="s">
        <v>1163</v>
      </c>
      <c r="I7" s="0" t="n">
        <v>0.4769</v>
      </c>
      <c r="J7" s="0" t="n">
        <v>0.16</v>
      </c>
      <c r="K7" s="0" t="n">
        <v>1</v>
      </c>
      <c r="L7" s="0" t="n">
        <v>1.7204</v>
      </c>
      <c r="M7" s="0" t="n">
        <v>5.3007</v>
      </c>
      <c r="N7" s="0" t="n">
        <v>0.0004</v>
      </c>
      <c r="O7" s="0" t="n">
        <v>0.6745</v>
      </c>
      <c r="P7" s="0" t="s">
        <v>1164</v>
      </c>
      <c r="Q7" s="0" t="n">
        <v>0.0147</v>
      </c>
      <c r="R7" s="0" t="n">
        <f aca="false">TRUE()</f>
        <v>1</v>
      </c>
      <c r="S7" s="0" t="n">
        <v>0.001</v>
      </c>
      <c r="T7" s="0" t="s">
        <v>1165</v>
      </c>
      <c r="U7" s="0" t="n">
        <v>32</v>
      </c>
      <c r="V7" s="0" t="s">
        <v>1167</v>
      </c>
      <c r="W7" s="0" t="n">
        <v>0.0441</v>
      </c>
      <c r="X7" s="0" t="s">
        <v>1167</v>
      </c>
      <c r="Y7" s="0" t="n">
        <v>4</v>
      </c>
      <c r="Z7" s="0" t="s">
        <v>1168</v>
      </c>
      <c r="AA7" s="0" t="n">
        <f aca="false">FALSE()</f>
        <v>0</v>
      </c>
    </row>
    <row r="8" customFormat="false" ht="15" hidden="false" customHeight="false" outlineLevel="0" collapsed="false">
      <c r="A8" s="30" t="s">
        <v>85</v>
      </c>
      <c r="B8" s="30" t="n">
        <v>1</v>
      </c>
      <c r="C8" s="0" t="n">
        <v>1.0866</v>
      </c>
      <c r="D8" s="0" t="n">
        <v>0.9737</v>
      </c>
      <c r="E8" s="0" t="n">
        <v>0.3732</v>
      </c>
      <c r="F8" s="0" t="n">
        <v>2.04</v>
      </c>
      <c r="G8" s="0" t="s">
        <v>1162</v>
      </c>
      <c r="H8" s="0" t="s">
        <v>1163</v>
      </c>
      <c r="I8" s="0" t="n">
        <v>0.3247</v>
      </c>
      <c r="J8" s="0" t="n">
        <v>0.33</v>
      </c>
      <c r="K8" s="0" t="n">
        <v>1</v>
      </c>
      <c r="L8" s="0" t="n">
        <v>1.8438</v>
      </c>
      <c r="M8" s="0" t="n">
        <v>4.4112</v>
      </c>
      <c r="N8" s="0" t="n">
        <v>0.0005</v>
      </c>
      <c r="O8" s="0" t="n">
        <v>0.3816</v>
      </c>
      <c r="P8" s="0" t="s">
        <v>1164</v>
      </c>
      <c r="Q8" s="0" t="n">
        <v>0</v>
      </c>
      <c r="R8" s="0" t="n">
        <f aca="false">FALSE()</f>
        <v>0</v>
      </c>
      <c r="S8" s="0" t="n">
        <v>0.0007</v>
      </c>
      <c r="T8" s="0" t="s">
        <v>1165</v>
      </c>
      <c r="U8" s="0" t="n">
        <v>98</v>
      </c>
      <c r="V8" s="0" t="s">
        <v>1167</v>
      </c>
      <c r="W8" s="0" t="n">
        <v>0.1021</v>
      </c>
      <c r="X8" s="0" t="s">
        <v>1167</v>
      </c>
      <c r="Y8" s="0" t="n">
        <v>3</v>
      </c>
      <c r="Z8" s="0" t="s">
        <v>1168</v>
      </c>
      <c r="AA8" s="0" t="n">
        <f aca="false">FALSE()</f>
        <v>0</v>
      </c>
    </row>
    <row r="9" customFormat="false" ht="15" hidden="false" customHeight="false" outlineLevel="0" collapsed="false">
      <c r="A9" s="30" t="s">
        <v>89</v>
      </c>
      <c r="B9" s="30" t="n">
        <v>0.44</v>
      </c>
      <c r="C9" s="0" t="n">
        <v>0.8214</v>
      </c>
      <c r="D9" s="0" t="n">
        <v>1.0927</v>
      </c>
      <c r="E9" s="0" t="n">
        <v>0.0045</v>
      </c>
      <c r="F9" s="0" t="n">
        <v>2.5257</v>
      </c>
      <c r="G9" s="0" t="s">
        <v>1162</v>
      </c>
      <c r="H9" s="0" t="s">
        <v>1163</v>
      </c>
      <c r="I9" s="0" t="n">
        <v>0.454</v>
      </c>
      <c r="J9" s="0" t="n">
        <v>0.34</v>
      </c>
      <c r="K9" s="0" t="n">
        <v>0.84</v>
      </c>
      <c r="L9" s="0" t="n">
        <v>1.3026</v>
      </c>
      <c r="M9" s="0" t="n">
        <v>7.2084</v>
      </c>
      <c r="N9" s="0" t="n">
        <v>0</v>
      </c>
      <c r="O9" s="0" t="n">
        <v>0.0206</v>
      </c>
      <c r="P9" s="0" t="s">
        <v>1164</v>
      </c>
      <c r="Q9" s="0" t="n">
        <v>0.0037</v>
      </c>
      <c r="R9" s="0" t="n">
        <f aca="false">TRUE()</f>
        <v>1</v>
      </c>
      <c r="S9" s="0" t="n">
        <v>0.0042</v>
      </c>
      <c r="T9" s="0" t="s">
        <v>1165</v>
      </c>
      <c r="U9" s="0" t="n">
        <v>155</v>
      </c>
      <c r="V9" s="0" t="s">
        <v>1166</v>
      </c>
      <c r="W9" s="0" t="n">
        <v>0.1717</v>
      </c>
      <c r="X9" s="0" t="s">
        <v>1167</v>
      </c>
      <c r="Y9" s="0" t="n">
        <v>0</v>
      </c>
      <c r="Z9" s="0" t="s">
        <v>1168</v>
      </c>
      <c r="AA9" s="0" t="n">
        <f aca="false">FALSE()</f>
        <v>0</v>
      </c>
    </row>
    <row r="10" customFormat="false" ht="15" hidden="false" customHeight="false" outlineLevel="0" collapsed="false">
      <c r="A10" s="30" t="s">
        <v>95</v>
      </c>
      <c r="B10" s="30" t="n">
        <v>0.75</v>
      </c>
      <c r="C10" s="0" t="n">
        <v>1.3855</v>
      </c>
      <c r="D10" s="0" t="n">
        <v>1.2921</v>
      </c>
      <c r="E10" s="0" t="n">
        <v>0.0198</v>
      </c>
      <c r="F10" s="0" t="n">
        <v>1.1208</v>
      </c>
      <c r="G10" s="0" t="s">
        <v>1162</v>
      </c>
      <c r="H10" s="0" t="s">
        <v>1163</v>
      </c>
      <c r="I10" s="0" t="n">
        <v>0.3451</v>
      </c>
      <c r="J10" s="0" t="n">
        <v>0.68</v>
      </c>
      <c r="K10" s="0" t="n">
        <v>1</v>
      </c>
      <c r="L10" s="0" t="n">
        <v>1.0401</v>
      </c>
      <c r="M10" s="0" t="n">
        <v>2.6208</v>
      </c>
      <c r="N10" s="0" t="n">
        <v>0.0001</v>
      </c>
      <c r="O10" s="0" t="n">
        <v>0.1894</v>
      </c>
      <c r="P10" s="0" t="s">
        <v>1164</v>
      </c>
      <c r="Q10" s="0" t="n">
        <v>0.0001</v>
      </c>
      <c r="R10" s="0" t="n">
        <f aca="false">FALSE()</f>
        <v>0</v>
      </c>
      <c r="S10" s="0" t="n">
        <v>0.001</v>
      </c>
      <c r="T10" s="0" t="s">
        <v>1165</v>
      </c>
      <c r="U10" s="0" t="n">
        <v>163</v>
      </c>
      <c r="V10" s="0" t="s">
        <v>1166</v>
      </c>
      <c r="W10" s="0" t="n">
        <v>0.1805</v>
      </c>
      <c r="X10" s="0" t="s">
        <v>1167</v>
      </c>
      <c r="Y10" s="0" t="n">
        <v>1</v>
      </c>
      <c r="Z10" s="0" t="s">
        <v>1168</v>
      </c>
      <c r="AA10" s="0" t="n">
        <f aca="false">FALSE()</f>
        <v>0</v>
      </c>
    </row>
    <row r="11" customFormat="false" ht="15" hidden="false" customHeight="false" outlineLevel="0" collapsed="false">
      <c r="A11" s="30" t="s">
        <v>98</v>
      </c>
      <c r="B11" s="30" t="n">
        <v>1</v>
      </c>
      <c r="C11" s="0" t="n">
        <v>0.9789</v>
      </c>
      <c r="D11" s="0" t="n">
        <v>0.6428</v>
      </c>
      <c r="E11" s="0" t="n">
        <v>0.7503</v>
      </c>
      <c r="F11" s="0" t="n">
        <v>2.06</v>
      </c>
      <c r="G11" s="0" t="s">
        <v>1162</v>
      </c>
      <c r="H11" s="0" t="s">
        <v>1163</v>
      </c>
      <c r="I11" s="0" t="n">
        <v>0.1225</v>
      </c>
      <c r="J11" s="0" t="n">
        <v>0.16</v>
      </c>
      <c r="K11" s="0" t="n">
        <v>1</v>
      </c>
      <c r="L11" s="0" t="n">
        <v>1.96</v>
      </c>
      <c r="M11" s="0" t="n">
        <v>4.55</v>
      </c>
      <c r="N11" s="0" t="n">
        <v>0.0002</v>
      </c>
      <c r="O11" s="0" t="n">
        <v>0.7765</v>
      </c>
      <c r="P11" s="0" t="s">
        <v>1164</v>
      </c>
      <c r="Q11" s="0" t="n">
        <v>0</v>
      </c>
      <c r="R11" s="0" t="n">
        <f aca="false">FALSE()</f>
        <v>0</v>
      </c>
      <c r="S11" s="0" t="n">
        <v>0.0042</v>
      </c>
      <c r="T11" s="0" t="s">
        <v>1165</v>
      </c>
      <c r="U11" s="0" t="n">
        <v>235</v>
      </c>
      <c r="V11" s="0" t="s">
        <v>1166</v>
      </c>
      <c r="W11" s="0" t="n">
        <v>0.3078</v>
      </c>
      <c r="X11" s="0" t="s">
        <v>1167</v>
      </c>
      <c r="Y11" s="0" t="n">
        <v>0</v>
      </c>
      <c r="Z11" s="0" t="s">
        <v>1168</v>
      </c>
      <c r="AA11" s="0" t="n">
        <f aca="false">FALSE()</f>
        <v>0</v>
      </c>
    </row>
    <row r="12" customFormat="false" ht="15" hidden="false" customHeight="false" outlineLevel="0" collapsed="false">
      <c r="A12" s="30" t="s">
        <v>101</v>
      </c>
      <c r="B12" s="30" t="n">
        <v>0.66</v>
      </c>
      <c r="C12" s="0" t="n">
        <v>0.6926</v>
      </c>
      <c r="D12" s="0" t="n">
        <v>0.9657</v>
      </c>
      <c r="E12" s="0" t="n">
        <v>0.0411</v>
      </c>
      <c r="F12" s="0" t="n">
        <v>3.3507</v>
      </c>
      <c r="G12" s="0" t="s">
        <v>1162</v>
      </c>
      <c r="H12" s="0" t="s">
        <v>1163</v>
      </c>
      <c r="I12" s="0" t="n">
        <v>0.3661</v>
      </c>
      <c r="J12" s="0" t="n">
        <v>0.23</v>
      </c>
      <c r="K12" s="0" t="n">
        <v>0.85</v>
      </c>
      <c r="L12" s="0" t="n">
        <v>3.1005</v>
      </c>
      <c r="M12" s="0" t="n">
        <v>5.704</v>
      </c>
      <c r="N12" s="0" t="n">
        <v>0.0001</v>
      </c>
      <c r="O12" s="0" t="n">
        <v>0.0587</v>
      </c>
      <c r="P12" s="0" t="s">
        <v>1164</v>
      </c>
      <c r="Q12" s="0" t="n">
        <v>0</v>
      </c>
      <c r="R12" s="0" t="n">
        <f aca="false">TRUE()</f>
        <v>1</v>
      </c>
      <c r="S12" s="0" t="n">
        <v>0.001</v>
      </c>
      <c r="T12" s="0" t="s">
        <v>1165</v>
      </c>
      <c r="U12" s="0" t="n">
        <v>55</v>
      </c>
      <c r="V12" s="0" t="s">
        <v>1167</v>
      </c>
      <c r="W12" s="0" t="n">
        <v>0.0773</v>
      </c>
      <c r="X12" s="0" t="s">
        <v>1167</v>
      </c>
      <c r="Y12" s="0" t="n">
        <v>8</v>
      </c>
      <c r="Z12" s="0" t="s">
        <v>1168</v>
      </c>
      <c r="AA12" s="0" t="n">
        <f aca="false">FALSE()</f>
        <v>0</v>
      </c>
    </row>
    <row r="13" customFormat="false" ht="15" hidden="false" customHeight="false" outlineLevel="0" collapsed="false">
      <c r="A13" s="30" t="s">
        <v>104</v>
      </c>
      <c r="B13" s="30" t="n">
        <v>0.63</v>
      </c>
      <c r="C13" s="0" t="n">
        <v>0.6945</v>
      </c>
      <c r="D13" s="0" t="n">
        <v>0.9333</v>
      </c>
      <c r="E13" s="0" t="n">
        <v>0.03</v>
      </c>
      <c r="F13" s="0" t="n">
        <v>3.3026</v>
      </c>
      <c r="G13" s="0" t="s">
        <v>1162</v>
      </c>
      <c r="H13" s="0" t="s">
        <v>1163</v>
      </c>
      <c r="I13" s="0" t="n">
        <v>0.1823</v>
      </c>
      <c r="J13" s="0" t="n">
        <v>0.59</v>
      </c>
      <c r="K13" s="0" t="n">
        <v>0.69</v>
      </c>
      <c r="L13" s="0" t="n">
        <v>3.1522</v>
      </c>
      <c r="M13" s="0" t="n">
        <v>3.4529</v>
      </c>
      <c r="N13" s="0" t="n">
        <v>0.025</v>
      </c>
      <c r="O13" s="0" t="n">
        <v>0.036</v>
      </c>
      <c r="P13" s="0" t="s">
        <v>1164</v>
      </c>
      <c r="Q13" s="0" t="n">
        <v>0</v>
      </c>
      <c r="R13" s="0" t="n">
        <f aca="false">TRUE()</f>
        <v>1</v>
      </c>
      <c r="S13" s="0" t="n">
        <v>0.0031</v>
      </c>
      <c r="T13" s="0" t="s">
        <v>1165</v>
      </c>
      <c r="U13" s="0" t="n">
        <v>98</v>
      </c>
      <c r="V13" s="0" t="s">
        <v>1167</v>
      </c>
      <c r="W13" s="0" t="n">
        <v>0.1532</v>
      </c>
      <c r="X13" s="0" t="s">
        <v>1167</v>
      </c>
      <c r="Y13" s="0" t="n">
        <v>2</v>
      </c>
      <c r="Z13" s="0" t="s">
        <v>1168</v>
      </c>
      <c r="AA13" s="0" t="n">
        <f aca="false">FALSE()</f>
        <v>0</v>
      </c>
    </row>
    <row r="14" customFormat="false" ht="15" hidden="false" customHeight="false" outlineLevel="0" collapsed="false">
      <c r="A14" s="30" t="s">
        <v>110</v>
      </c>
      <c r="B14" s="30" t="n">
        <v>0.53</v>
      </c>
      <c r="C14" s="0" t="n">
        <v>1.0497</v>
      </c>
      <c r="D14" s="0" t="n">
        <v>0.6577</v>
      </c>
      <c r="E14" s="0" t="n">
        <v>0.5243</v>
      </c>
      <c r="F14" s="0" t="n">
        <v>1.9401</v>
      </c>
      <c r="G14" s="0" t="s">
        <v>1162</v>
      </c>
      <c r="H14" s="0" t="s">
        <v>1163</v>
      </c>
      <c r="I14" s="0" t="n">
        <v>0.032</v>
      </c>
      <c r="J14" s="0" t="n">
        <v>0.42</v>
      </c>
      <c r="K14" s="0" t="n">
        <v>1</v>
      </c>
      <c r="L14" s="0" t="n">
        <v>1.7601</v>
      </c>
      <c r="M14" s="0" t="n">
        <v>2.1602</v>
      </c>
      <c r="N14" s="0" t="n">
        <v>0.243</v>
      </c>
      <c r="O14" s="0" t="n">
        <v>0.8114</v>
      </c>
      <c r="P14" s="0" t="s">
        <v>1164</v>
      </c>
      <c r="Q14" s="0" t="n">
        <v>0</v>
      </c>
      <c r="R14" s="0" t="n">
        <f aca="false">FALSE()</f>
        <v>0</v>
      </c>
      <c r="S14" s="0" t="n">
        <v>0.0007</v>
      </c>
      <c r="T14" s="0" t="s">
        <v>1165</v>
      </c>
      <c r="U14" s="0" t="n">
        <v>28</v>
      </c>
      <c r="V14" s="0" t="s">
        <v>1167</v>
      </c>
      <c r="W14" s="0" t="n">
        <v>0.0343</v>
      </c>
      <c r="X14" s="0" t="s">
        <v>1167</v>
      </c>
      <c r="Y14" s="0" t="n">
        <v>1</v>
      </c>
      <c r="Z14" s="0" t="s">
        <v>1168</v>
      </c>
      <c r="AA14" s="0" t="n">
        <f aca="false">FALSE()</f>
        <v>0</v>
      </c>
    </row>
    <row r="15" customFormat="false" ht="15" hidden="false" customHeight="false" outlineLevel="0" collapsed="false">
      <c r="A15" s="30" t="s">
        <v>112</v>
      </c>
      <c r="B15" s="30" t="n">
        <v>0.82</v>
      </c>
      <c r="C15" s="0" t="n">
        <v>0.9905</v>
      </c>
      <c r="D15" s="0" t="n">
        <v>0.8499</v>
      </c>
      <c r="E15" s="0" t="n">
        <v>0.4381</v>
      </c>
      <c r="F15" s="0" t="n">
        <v>2.0811</v>
      </c>
      <c r="G15" s="0" t="s">
        <v>1162</v>
      </c>
      <c r="H15" s="0" t="s">
        <v>1163</v>
      </c>
      <c r="I15" s="0" t="n">
        <v>0.292</v>
      </c>
      <c r="J15" s="0" t="n">
        <v>0.36</v>
      </c>
      <c r="K15" s="0" t="n">
        <v>1</v>
      </c>
      <c r="L15" s="0" t="n">
        <v>1.8235</v>
      </c>
      <c r="M15" s="0" t="n">
        <v>2.4658</v>
      </c>
      <c r="N15" s="0" t="n">
        <v>0.0705</v>
      </c>
      <c r="O15" s="0" t="n">
        <v>0.5406</v>
      </c>
      <c r="P15" s="0" t="s">
        <v>1164</v>
      </c>
      <c r="Q15" s="0" t="n">
        <v>0</v>
      </c>
      <c r="R15" s="0" t="n">
        <f aca="false">FALSE()</f>
        <v>0</v>
      </c>
      <c r="S15" s="0" t="n">
        <v>0.0014</v>
      </c>
      <c r="T15" s="0" t="s">
        <v>1165</v>
      </c>
      <c r="U15" s="0" t="n">
        <v>71</v>
      </c>
      <c r="V15" s="0" t="s">
        <v>1167</v>
      </c>
      <c r="W15" s="0" t="n">
        <v>0.0815</v>
      </c>
      <c r="X15" s="0" t="s">
        <v>1167</v>
      </c>
      <c r="Y15" s="0" t="n">
        <v>5</v>
      </c>
      <c r="Z15" s="0" t="s">
        <v>1168</v>
      </c>
      <c r="AA15" s="0" t="n">
        <f aca="false">FALSE()</f>
        <v>0</v>
      </c>
    </row>
    <row r="16" customFormat="false" ht="15" hidden="false" customHeight="false" outlineLevel="0" collapsed="false">
      <c r="A16" s="30" t="s">
        <v>114</v>
      </c>
      <c r="B16" s="30" t="n">
        <v>0.4</v>
      </c>
      <c r="C16" s="0" t="n">
        <v>0.9036</v>
      </c>
      <c r="D16" s="0" t="n">
        <v>0.9524</v>
      </c>
      <c r="E16" s="0" t="n">
        <v>0.0435</v>
      </c>
      <c r="F16" s="0" t="n">
        <v>2.56</v>
      </c>
      <c r="G16" s="0" t="s">
        <v>1162</v>
      </c>
      <c r="H16" s="0" t="s">
        <v>1163</v>
      </c>
      <c r="I16" s="0" t="n">
        <v>0.3808</v>
      </c>
      <c r="J16" s="0" t="n">
        <v>0.35</v>
      </c>
      <c r="K16" s="0" t="n">
        <v>0.45</v>
      </c>
      <c r="L16" s="0" t="n">
        <v>2.32</v>
      </c>
      <c r="M16" s="0" t="n">
        <v>3.1</v>
      </c>
      <c r="N16" s="0" t="n">
        <v>0.0079</v>
      </c>
      <c r="O16" s="0" t="n">
        <v>0.0582</v>
      </c>
      <c r="P16" s="0" t="s">
        <v>1164</v>
      </c>
      <c r="Q16" s="0" t="n">
        <v>0</v>
      </c>
      <c r="R16" s="0" t="n">
        <f aca="false">TRUE()</f>
        <v>1</v>
      </c>
      <c r="S16" s="0" t="n">
        <v>0.0059</v>
      </c>
      <c r="T16" s="0" t="s">
        <v>1165</v>
      </c>
      <c r="U16" s="0" t="n">
        <v>955</v>
      </c>
      <c r="V16" s="0" t="s">
        <v>1166</v>
      </c>
      <c r="W16" s="0" t="n">
        <v>1.4463</v>
      </c>
      <c r="X16" s="0" t="s">
        <v>1167</v>
      </c>
      <c r="Y16" s="0" t="n">
        <v>31</v>
      </c>
      <c r="Z16" s="0" t="s">
        <v>1168</v>
      </c>
      <c r="AA16" s="0" t="n">
        <f aca="false">FALSE()</f>
        <v>0</v>
      </c>
    </row>
    <row r="17" customFormat="false" ht="15" hidden="false" customHeight="false" outlineLevel="0" collapsed="false">
      <c r="A17" s="30" t="s">
        <v>115</v>
      </c>
      <c r="B17" s="30" t="n">
        <v>0.53</v>
      </c>
      <c r="C17" s="0" t="n">
        <v>0.82</v>
      </c>
      <c r="D17" s="0" t="n">
        <v>1.1273</v>
      </c>
      <c r="E17" s="0" t="n">
        <v>0.0619</v>
      </c>
      <c r="F17" s="0" t="n">
        <v>2.8609</v>
      </c>
      <c r="G17" s="0" t="s">
        <v>1162</v>
      </c>
      <c r="H17" s="0" t="s">
        <v>1163</v>
      </c>
      <c r="I17" s="0" t="n">
        <v>0.4762</v>
      </c>
      <c r="J17" s="0" t="n">
        <v>0.35</v>
      </c>
      <c r="K17" s="0" t="n">
        <v>0.6</v>
      </c>
      <c r="L17" s="0" t="n">
        <v>2.4808</v>
      </c>
      <c r="M17" s="0" t="n">
        <v>5.8017</v>
      </c>
      <c r="N17" s="0" t="n">
        <v>0.0003</v>
      </c>
      <c r="O17" s="0" t="n">
        <v>0.0857</v>
      </c>
      <c r="P17" s="0" t="s">
        <v>1164</v>
      </c>
      <c r="Q17" s="0" t="n">
        <v>0.0014</v>
      </c>
      <c r="R17" s="0" t="n">
        <f aca="false">TRUE()</f>
        <v>1</v>
      </c>
      <c r="S17" s="0" t="n">
        <v>0.0052</v>
      </c>
      <c r="T17" s="0" t="s">
        <v>1165</v>
      </c>
      <c r="U17" s="0" t="n">
        <v>414</v>
      </c>
      <c r="V17" s="0" t="s">
        <v>1166</v>
      </c>
      <c r="W17" s="0" t="n">
        <v>0.7104</v>
      </c>
      <c r="X17" s="0" t="s">
        <v>1167</v>
      </c>
      <c r="Y17" s="0" t="n">
        <v>5</v>
      </c>
      <c r="Z17" s="0" t="s">
        <v>1168</v>
      </c>
      <c r="AA17" s="0" t="n">
        <f aca="false">FALSE()</f>
        <v>0</v>
      </c>
    </row>
    <row r="18" customFormat="false" ht="15" hidden="false" customHeight="false" outlineLevel="0" collapsed="false">
      <c r="A18" s="30" t="s">
        <v>116</v>
      </c>
      <c r="B18" s="30" t="n">
        <v>0.27</v>
      </c>
      <c r="C18" s="0" t="n">
        <v>0.9231</v>
      </c>
      <c r="D18" s="0" t="n">
        <v>0.9017</v>
      </c>
      <c r="E18" s="0" t="n">
        <v>0.0077</v>
      </c>
      <c r="F18" s="0" t="n">
        <v>3.6031</v>
      </c>
      <c r="G18" s="0" t="s">
        <v>1162</v>
      </c>
      <c r="H18" s="0" t="s">
        <v>1163</v>
      </c>
      <c r="I18" s="0" t="n">
        <v>0.3572</v>
      </c>
      <c r="J18" s="0" t="n">
        <v>0.2</v>
      </c>
      <c r="K18" s="0" t="n">
        <v>1</v>
      </c>
      <c r="L18" s="0" t="n">
        <v>1.7013</v>
      </c>
      <c r="M18" s="0" t="n">
        <v>5.6046</v>
      </c>
      <c r="N18" s="0" t="n">
        <v>0</v>
      </c>
      <c r="O18" s="0" t="n">
        <v>0.4713</v>
      </c>
      <c r="P18" s="0" t="s">
        <v>1164</v>
      </c>
      <c r="Q18" s="0" t="n">
        <v>0.0042</v>
      </c>
      <c r="R18" s="0" t="n">
        <f aca="false">TRUE()</f>
        <v>1</v>
      </c>
      <c r="S18" s="0" t="n">
        <v>0.0035</v>
      </c>
      <c r="T18" s="0" t="s">
        <v>1165</v>
      </c>
      <c r="U18" s="0" t="n">
        <v>222</v>
      </c>
      <c r="V18" s="0" t="s">
        <v>1166</v>
      </c>
      <c r="W18" s="0" t="n">
        <v>0.2889</v>
      </c>
      <c r="X18" s="0" t="s">
        <v>1167</v>
      </c>
      <c r="Y18" s="0" t="n">
        <v>4</v>
      </c>
      <c r="Z18" s="0" t="s">
        <v>1168</v>
      </c>
      <c r="AA18" s="0" t="n">
        <f aca="false">FALSE()</f>
        <v>0</v>
      </c>
    </row>
    <row r="19" customFormat="false" ht="15" hidden="false" customHeight="false" outlineLevel="0" collapsed="false">
      <c r="A19" s="30" t="s">
        <v>117</v>
      </c>
      <c r="B19" s="30" t="n">
        <v>0.31</v>
      </c>
      <c r="C19" s="0" t="n">
        <v>0.8847</v>
      </c>
      <c r="D19" s="0" t="n">
        <v>0.9425</v>
      </c>
      <c r="E19" s="0" t="n">
        <v>0.0038</v>
      </c>
      <c r="F19" s="0" t="n">
        <v>2.6669</v>
      </c>
      <c r="G19" s="0" t="s">
        <v>1162</v>
      </c>
      <c r="H19" s="0" t="s">
        <v>1163</v>
      </c>
      <c r="I19" s="0" t="n">
        <v>0.4513</v>
      </c>
      <c r="J19" s="0" t="n">
        <v>0.2</v>
      </c>
      <c r="K19" s="0" t="n">
        <v>0.51</v>
      </c>
      <c r="L19" s="0" t="n">
        <v>1.4037</v>
      </c>
      <c r="M19" s="0" t="n">
        <v>7.1099</v>
      </c>
      <c r="N19" s="0" t="n">
        <v>0</v>
      </c>
      <c r="O19" s="0" t="n">
        <v>0.0934</v>
      </c>
      <c r="P19" s="0" t="s">
        <v>1164</v>
      </c>
      <c r="Q19" s="0" t="n">
        <v>0.0225</v>
      </c>
      <c r="R19" s="0" t="n">
        <f aca="false">TRUE()</f>
        <v>1</v>
      </c>
      <c r="S19" s="0" t="n">
        <v>0.001</v>
      </c>
      <c r="T19" s="0" t="s">
        <v>1165</v>
      </c>
      <c r="U19" s="0" t="n">
        <v>37</v>
      </c>
      <c r="V19" s="0" t="s">
        <v>1167</v>
      </c>
      <c r="W19" s="0" t="n">
        <v>0.0409</v>
      </c>
      <c r="X19" s="0" t="s">
        <v>1167</v>
      </c>
      <c r="Y19" s="0" t="n">
        <v>1</v>
      </c>
      <c r="Z19" s="0" t="s">
        <v>1168</v>
      </c>
      <c r="AA19" s="0" t="n">
        <f aca="false">FALSE()</f>
        <v>0</v>
      </c>
    </row>
    <row r="20" customFormat="false" ht="15" hidden="false" customHeight="false" outlineLevel="0" collapsed="false">
      <c r="A20" s="30" t="s">
        <v>120</v>
      </c>
      <c r="B20" s="30" t="n">
        <v>0.26</v>
      </c>
      <c r="C20" s="0" t="n">
        <v>0.9101</v>
      </c>
      <c r="D20" s="0" t="n">
        <v>0.8378</v>
      </c>
      <c r="E20" s="0" t="n">
        <v>0.0195</v>
      </c>
      <c r="F20" s="0" t="n">
        <v>2.6867</v>
      </c>
      <c r="G20" s="0" t="s">
        <v>1162</v>
      </c>
      <c r="H20" s="0" t="s">
        <v>1163</v>
      </c>
      <c r="I20" s="0" t="n">
        <v>0.3268</v>
      </c>
      <c r="J20" s="0" t="n">
        <v>0.18</v>
      </c>
      <c r="K20" s="0" t="n">
        <v>0.38</v>
      </c>
      <c r="L20" s="0" t="n">
        <v>2.2858</v>
      </c>
      <c r="M20" s="0" t="n">
        <v>5.7083</v>
      </c>
      <c r="N20" s="0" t="n">
        <v>0</v>
      </c>
      <c r="O20" s="0" t="n">
        <v>0.0355</v>
      </c>
      <c r="P20" s="0" t="s">
        <v>1164</v>
      </c>
      <c r="Q20" s="0" t="n">
        <v>0.0037</v>
      </c>
      <c r="R20" s="0" t="n">
        <f aca="false">TRUE()</f>
        <v>1</v>
      </c>
      <c r="S20" s="0" t="n">
        <v>0.0063</v>
      </c>
      <c r="T20" s="0" t="s">
        <v>1165</v>
      </c>
      <c r="U20" s="0" t="n">
        <v>1320</v>
      </c>
      <c r="V20" s="0" t="s">
        <v>1166</v>
      </c>
      <c r="W20" s="0" t="n">
        <v>1.8353</v>
      </c>
      <c r="X20" s="0" t="s">
        <v>1167</v>
      </c>
      <c r="Y20" s="0" t="n">
        <v>18</v>
      </c>
      <c r="Z20" s="0" t="s">
        <v>1168</v>
      </c>
      <c r="AA20" s="0" t="n">
        <f aca="false">FALSE()</f>
        <v>0</v>
      </c>
    </row>
    <row r="21" customFormat="false" ht="15" hidden="false" customHeight="false" outlineLevel="0" collapsed="false">
      <c r="A21" s="30" t="s">
        <v>124</v>
      </c>
      <c r="B21" s="30" t="n">
        <v>1</v>
      </c>
      <c r="C21" s="0" t="n">
        <v>1.0982</v>
      </c>
      <c r="D21" s="0" t="n">
        <v>0.8843</v>
      </c>
      <c r="E21" s="0" t="n">
        <v>0.5107</v>
      </c>
      <c r="F21" s="0" t="n">
        <v>1.96</v>
      </c>
      <c r="G21" s="0" t="s">
        <v>1162</v>
      </c>
      <c r="H21" s="0" t="s">
        <v>1163</v>
      </c>
      <c r="I21" s="0" t="n">
        <v>0.2063</v>
      </c>
      <c r="J21" s="0" t="n">
        <v>0.25</v>
      </c>
      <c r="K21" s="0" t="n">
        <v>1</v>
      </c>
      <c r="L21" s="0" t="n">
        <v>1.7162</v>
      </c>
      <c r="M21" s="0" t="n">
        <v>4.7999</v>
      </c>
      <c r="N21" s="0" t="n">
        <v>0.0002</v>
      </c>
      <c r="O21" s="0" t="n">
        <v>0.5261</v>
      </c>
      <c r="P21" s="0" t="s">
        <v>1164</v>
      </c>
      <c r="Q21" s="0" t="n">
        <v>0</v>
      </c>
      <c r="R21" s="0" t="n">
        <f aca="false">FALSE()</f>
        <v>0</v>
      </c>
      <c r="S21" s="0" t="n">
        <v>0.0003</v>
      </c>
      <c r="T21" s="0" t="s">
        <v>1165</v>
      </c>
      <c r="U21" s="0" t="n">
        <v>76</v>
      </c>
      <c r="V21" s="0" t="s">
        <v>1167</v>
      </c>
      <c r="W21" s="0" t="n">
        <v>0.0958</v>
      </c>
      <c r="X21" s="0" t="s">
        <v>1167</v>
      </c>
      <c r="Y21" s="0" t="n">
        <v>0</v>
      </c>
      <c r="Z21" s="0" t="s">
        <v>1168</v>
      </c>
      <c r="AA21" s="0" t="n">
        <f aca="false">FALSE()</f>
        <v>0</v>
      </c>
    </row>
    <row r="22" customFormat="false" ht="15" hidden="false" customHeight="false" outlineLevel="0" collapsed="false">
      <c r="A22" s="30" t="s">
        <v>126</v>
      </c>
      <c r="B22" s="30" t="n">
        <v>0.7</v>
      </c>
      <c r="C22" s="0" t="n">
        <v>0.9522</v>
      </c>
      <c r="D22" s="0" t="n">
        <v>1.0819</v>
      </c>
      <c r="E22" s="0" t="n">
        <v>0.1514</v>
      </c>
      <c r="F22" s="0" t="n">
        <v>2.0811</v>
      </c>
      <c r="G22" s="0" t="s">
        <v>1162</v>
      </c>
      <c r="H22" s="0" t="s">
        <v>1163</v>
      </c>
      <c r="I22" s="0" t="n">
        <v>0.4151</v>
      </c>
      <c r="J22" s="0" t="n">
        <v>0.49</v>
      </c>
      <c r="K22" s="0" t="n">
        <v>0.84</v>
      </c>
      <c r="L22" s="0" t="n">
        <v>1.8408</v>
      </c>
      <c r="M22" s="0" t="n">
        <v>4.5526</v>
      </c>
      <c r="N22" s="0" t="n">
        <v>0.001</v>
      </c>
      <c r="O22" s="0" t="n">
        <v>0.1976</v>
      </c>
      <c r="P22" s="0" t="s">
        <v>1164</v>
      </c>
      <c r="Q22" s="0" t="n">
        <v>0.0001</v>
      </c>
      <c r="R22" s="0" t="n">
        <f aca="false">FALSE()</f>
        <v>0</v>
      </c>
      <c r="S22" s="0" t="n">
        <v>0.0017</v>
      </c>
      <c r="T22" s="0" t="s">
        <v>1165</v>
      </c>
      <c r="U22" s="0" t="n">
        <v>112</v>
      </c>
      <c r="V22" s="0" t="s">
        <v>1167</v>
      </c>
      <c r="W22" s="0" t="n">
        <v>0.1679</v>
      </c>
      <c r="X22" s="0" t="s">
        <v>1167</v>
      </c>
      <c r="Y22" s="0" t="n">
        <v>3</v>
      </c>
      <c r="Z22" s="0" t="s">
        <v>1168</v>
      </c>
      <c r="AA22" s="0" t="n">
        <f aca="false">FALSE()</f>
        <v>0</v>
      </c>
    </row>
    <row r="23" customFormat="false" ht="15" hidden="false" customHeight="false" outlineLevel="0" collapsed="false">
      <c r="A23" s="30" t="s">
        <v>130</v>
      </c>
      <c r="B23" s="30" t="n">
        <v>0.6</v>
      </c>
      <c r="C23" s="0" t="n">
        <v>0.9133</v>
      </c>
      <c r="D23" s="0" t="n">
        <v>0.5526</v>
      </c>
      <c r="E23" s="0" t="n">
        <v>0.5975</v>
      </c>
      <c r="F23" s="0" t="n">
        <v>2.2604</v>
      </c>
      <c r="G23" s="0" t="s">
        <v>1162</v>
      </c>
      <c r="H23" s="0" t="s">
        <v>1163</v>
      </c>
      <c r="I23" s="0" t="n">
        <v>0.0006</v>
      </c>
      <c r="J23" s="0" t="n">
        <v>0.52</v>
      </c>
      <c r="K23" s="0" t="n">
        <v>0.71</v>
      </c>
      <c r="L23" s="0" t="n">
        <v>2.1603</v>
      </c>
      <c r="M23" s="0" t="n">
        <v>2.3805</v>
      </c>
      <c r="N23" s="0" t="n">
        <v>0.5052</v>
      </c>
      <c r="O23" s="0" t="n">
        <v>0.6427</v>
      </c>
      <c r="P23" s="0" t="s">
        <v>1164</v>
      </c>
      <c r="Q23" s="0" t="n">
        <v>0</v>
      </c>
      <c r="R23" s="0" t="n">
        <f aca="false">FALSE()</f>
        <v>0</v>
      </c>
      <c r="S23" s="0" t="n">
        <v>0.0045</v>
      </c>
      <c r="T23" s="0" t="s">
        <v>1165</v>
      </c>
      <c r="U23" s="0" t="n">
        <v>143</v>
      </c>
      <c r="V23" s="0" t="s">
        <v>1166</v>
      </c>
      <c r="W23" s="0" t="n">
        <v>0.2298</v>
      </c>
      <c r="X23" s="0" t="s">
        <v>1167</v>
      </c>
      <c r="Y23" s="0" t="n">
        <v>0</v>
      </c>
      <c r="Z23" s="0" t="s">
        <v>1168</v>
      </c>
      <c r="AA23" s="0" t="n">
        <f aca="false">FALSE()</f>
        <v>0</v>
      </c>
    </row>
    <row r="24" customFormat="false" ht="15" hidden="false" customHeight="false" outlineLevel="0" collapsed="false">
      <c r="A24" s="30" t="s">
        <v>134</v>
      </c>
      <c r="B24" s="30" t="n">
        <v>0.21</v>
      </c>
      <c r="C24" s="0" t="n">
        <v>0.9763</v>
      </c>
      <c r="D24" s="0" t="n">
        <v>0.8695</v>
      </c>
      <c r="E24" s="0" t="n">
        <v>0.0058</v>
      </c>
      <c r="F24" s="0" t="n">
        <v>2.9793</v>
      </c>
      <c r="G24" s="0" t="s">
        <v>1162</v>
      </c>
      <c r="H24" s="0" t="s">
        <v>1163</v>
      </c>
      <c r="I24" s="0" t="n">
        <v>0.5101</v>
      </c>
      <c r="J24" s="0" t="n">
        <v>0.16</v>
      </c>
      <c r="K24" s="0" t="n">
        <v>0.37</v>
      </c>
      <c r="L24" s="0" t="n">
        <v>2.0771</v>
      </c>
      <c r="M24" s="0" t="n">
        <v>5.4233</v>
      </c>
      <c r="N24" s="0" t="n">
        <v>0.0001</v>
      </c>
      <c r="O24" s="0" t="n">
        <v>0.0266</v>
      </c>
      <c r="P24" s="0" t="s">
        <v>1164</v>
      </c>
      <c r="Q24" s="0" t="n">
        <v>0.0083</v>
      </c>
      <c r="R24" s="0" t="n">
        <f aca="false">TRUE()</f>
        <v>1</v>
      </c>
      <c r="S24" s="0" t="n">
        <v>0.0038</v>
      </c>
      <c r="T24" s="0" t="s">
        <v>1165</v>
      </c>
      <c r="U24" s="0" t="n">
        <v>309</v>
      </c>
      <c r="V24" s="0" t="s">
        <v>1166</v>
      </c>
      <c r="W24" s="0" t="n">
        <v>0.3935</v>
      </c>
      <c r="X24" s="0" t="s">
        <v>1167</v>
      </c>
      <c r="Y24" s="0" t="n">
        <v>1</v>
      </c>
      <c r="Z24" s="0" t="s">
        <v>1168</v>
      </c>
      <c r="AA24" s="0" t="n">
        <f aca="false">FALSE()</f>
        <v>0</v>
      </c>
    </row>
    <row r="25" customFormat="false" ht="15" hidden="false" customHeight="false" outlineLevel="0" collapsed="false">
      <c r="A25" s="30" t="s">
        <v>138</v>
      </c>
      <c r="B25" s="30" t="n">
        <v>0.68</v>
      </c>
      <c r="C25" s="0" t="n">
        <v>1.2067</v>
      </c>
      <c r="D25" s="0" t="n">
        <v>0.8351</v>
      </c>
      <c r="E25" s="0" t="n">
        <v>0.24</v>
      </c>
      <c r="F25" s="0" t="n">
        <v>1.5409</v>
      </c>
      <c r="G25" s="0" t="s">
        <v>1162</v>
      </c>
      <c r="H25" s="0" t="s">
        <v>1163</v>
      </c>
      <c r="I25" s="0" t="n">
        <v>0.2616</v>
      </c>
      <c r="J25" s="0" t="n">
        <v>0.49</v>
      </c>
      <c r="K25" s="0" t="n">
        <v>0.73</v>
      </c>
      <c r="L25" s="0" t="n">
        <v>1.4609</v>
      </c>
      <c r="M25" s="0" t="n">
        <v>3.1519</v>
      </c>
      <c r="N25" s="0" t="n">
        <v>0.0002</v>
      </c>
      <c r="O25" s="0" t="n">
        <v>0.2542</v>
      </c>
      <c r="P25" s="0" t="s">
        <v>1164</v>
      </c>
      <c r="Q25" s="0" t="n">
        <v>0.0031</v>
      </c>
      <c r="R25" s="0" t="n">
        <f aca="false">FALSE()</f>
        <v>0</v>
      </c>
      <c r="S25" s="0" t="n">
        <v>0.0031</v>
      </c>
      <c r="T25" s="0" t="s">
        <v>1165</v>
      </c>
      <c r="U25" s="0" t="n">
        <v>193</v>
      </c>
      <c r="V25" s="0" t="s">
        <v>1166</v>
      </c>
      <c r="W25" s="0" t="n">
        <v>0.3431</v>
      </c>
      <c r="X25" s="0" t="s">
        <v>1167</v>
      </c>
      <c r="Y25" s="0" t="n">
        <v>0</v>
      </c>
      <c r="Z25" s="0" t="s">
        <v>1168</v>
      </c>
      <c r="AA25" s="0" t="n">
        <f aca="false">FALSE()</f>
        <v>0</v>
      </c>
    </row>
    <row r="26" customFormat="false" ht="15" hidden="false" customHeight="false" outlineLevel="0" collapsed="false">
      <c r="A26" s="30" t="s">
        <v>141</v>
      </c>
      <c r="B26" s="30" t="n">
        <v>0.2</v>
      </c>
      <c r="C26" s="0" t="n">
        <v>0.8018</v>
      </c>
      <c r="D26" s="0" t="n">
        <v>0.7888</v>
      </c>
      <c r="E26" s="0" t="n">
        <v>0.0001</v>
      </c>
      <c r="F26" s="0" t="n">
        <v>4.4039</v>
      </c>
      <c r="G26" s="0" t="s">
        <v>1162</v>
      </c>
      <c r="H26" s="0" t="s">
        <v>1163</v>
      </c>
      <c r="I26" s="0" t="n">
        <v>0.2837</v>
      </c>
      <c r="J26" s="0" t="n">
        <v>0.18</v>
      </c>
      <c r="K26" s="0" t="n">
        <v>0.33</v>
      </c>
      <c r="L26" s="0" t="n">
        <v>2.6425</v>
      </c>
      <c r="M26" s="0" t="n">
        <v>6.4033</v>
      </c>
      <c r="N26" s="0" t="n">
        <v>0.0001</v>
      </c>
      <c r="O26" s="0" t="n">
        <v>0.0261</v>
      </c>
      <c r="P26" s="0" t="s">
        <v>1164</v>
      </c>
      <c r="Q26" s="0" t="n">
        <v>0.0273</v>
      </c>
      <c r="R26" s="0" t="n">
        <f aca="false">TRUE()</f>
        <v>1</v>
      </c>
      <c r="S26" s="0" t="n">
        <v>0.0007</v>
      </c>
      <c r="T26" s="0" t="s">
        <v>1165</v>
      </c>
      <c r="U26" s="0" t="n">
        <v>74</v>
      </c>
      <c r="V26" s="0" t="s">
        <v>1167</v>
      </c>
      <c r="W26" s="0" t="n">
        <v>0.0867</v>
      </c>
      <c r="X26" s="0" t="s">
        <v>1167</v>
      </c>
      <c r="Y26" s="0" t="n">
        <v>2</v>
      </c>
      <c r="Z26" s="0" t="s">
        <v>1168</v>
      </c>
      <c r="AA26" s="0" t="n">
        <f aca="false">FALSE()</f>
        <v>0</v>
      </c>
    </row>
    <row r="27" customFormat="false" ht="15" hidden="false" customHeight="false" outlineLevel="0" collapsed="false">
      <c r="A27" s="30" t="s">
        <v>144</v>
      </c>
      <c r="B27" s="30" t="n">
        <v>0.19</v>
      </c>
      <c r="C27" s="0" t="n">
        <v>0.8985</v>
      </c>
      <c r="D27" s="0" t="n">
        <v>0.8315</v>
      </c>
      <c r="E27" s="0" t="n">
        <v>0.0042</v>
      </c>
      <c r="F27" s="0" t="n">
        <v>3.9176</v>
      </c>
      <c r="G27" s="0" t="s">
        <v>1162</v>
      </c>
      <c r="H27" s="0" t="s">
        <v>1163</v>
      </c>
      <c r="I27" s="0" t="n">
        <v>0.4676</v>
      </c>
      <c r="J27" s="0" t="n">
        <v>0.16</v>
      </c>
      <c r="K27" s="0" t="n">
        <v>1</v>
      </c>
      <c r="L27" s="0" t="n">
        <v>1.7717</v>
      </c>
      <c r="M27" s="0" t="n">
        <v>5.8165</v>
      </c>
      <c r="N27" s="0" t="n">
        <v>0</v>
      </c>
      <c r="O27" s="0" t="n">
        <v>0.5904</v>
      </c>
      <c r="P27" s="0" t="s">
        <v>1164</v>
      </c>
      <c r="Q27" s="0" t="n">
        <v>0.0094</v>
      </c>
      <c r="R27" s="0" t="n">
        <f aca="false">TRUE()</f>
        <v>1</v>
      </c>
      <c r="S27" s="0" t="n">
        <v>0.0017</v>
      </c>
      <c r="T27" s="0" t="s">
        <v>1165</v>
      </c>
      <c r="U27" s="0" t="n">
        <v>333</v>
      </c>
      <c r="V27" s="0" t="s">
        <v>1166</v>
      </c>
      <c r="W27" s="0" t="n">
        <v>0.398</v>
      </c>
      <c r="X27" s="0" t="s">
        <v>1167</v>
      </c>
      <c r="Y27" s="0" t="n">
        <v>2</v>
      </c>
      <c r="Z27" s="0" t="s">
        <v>1168</v>
      </c>
      <c r="AA27" s="0" t="n">
        <f aca="false">FALSE()</f>
        <v>0</v>
      </c>
    </row>
    <row r="28" customFormat="false" ht="15" hidden="false" customHeight="false" outlineLevel="0" collapsed="false">
      <c r="A28" s="30" t="s">
        <v>147</v>
      </c>
      <c r="B28" s="30" t="n">
        <v>0.39</v>
      </c>
      <c r="C28" s="0" t="n">
        <v>1.046</v>
      </c>
      <c r="D28" s="0" t="n">
        <v>0.6833</v>
      </c>
      <c r="E28" s="0" t="n">
        <v>0.2666</v>
      </c>
      <c r="F28" s="0" t="n">
        <v>1.8816</v>
      </c>
      <c r="G28" s="0" t="s">
        <v>1162</v>
      </c>
      <c r="H28" s="0" t="s">
        <v>1163</v>
      </c>
      <c r="I28" s="0" t="n">
        <v>0.0431</v>
      </c>
      <c r="J28" s="0" t="n">
        <v>0.33</v>
      </c>
      <c r="K28" s="0" t="n">
        <v>1</v>
      </c>
      <c r="L28" s="0" t="n">
        <v>1.7213</v>
      </c>
      <c r="M28" s="0" t="n">
        <v>2.0819</v>
      </c>
      <c r="N28" s="0" t="n">
        <v>0.115</v>
      </c>
      <c r="O28" s="0" t="n">
        <v>0.6222</v>
      </c>
      <c r="P28" s="0" t="s">
        <v>1164</v>
      </c>
      <c r="Q28" s="0" t="n">
        <v>0</v>
      </c>
      <c r="R28" s="0" t="n">
        <f aca="false">FALSE()</f>
        <v>0</v>
      </c>
      <c r="S28" s="0" t="n">
        <v>0.0007</v>
      </c>
      <c r="T28" s="0" t="s">
        <v>1165</v>
      </c>
      <c r="U28" s="0" t="n">
        <v>29</v>
      </c>
      <c r="V28" s="0" t="s">
        <v>1167</v>
      </c>
      <c r="W28" s="0" t="n">
        <v>0.05</v>
      </c>
      <c r="X28" s="0" t="s">
        <v>1167</v>
      </c>
      <c r="Y28" s="0" t="n">
        <v>1</v>
      </c>
      <c r="Z28" s="0" t="s">
        <v>1168</v>
      </c>
      <c r="AA28" s="0" t="n">
        <f aca="false">FALSE()</f>
        <v>0</v>
      </c>
    </row>
    <row r="29" customFormat="false" ht="15" hidden="false" customHeight="false" outlineLevel="0" collapsed="false">
      <c r="A29" s="30" t="s">
        <v>151</v>
      </c>
      <c r="B29" s="30" t="n">
        <v>0.17</v>
      </c>
      <c r="C29" s="0" t="n">
        <v>0.9373</v>
      </c>
      <c r="D29" s="0" t="n">
        <v>0.7896</v>
      </c>
      <c r="E29" s="0" t="n">
        <v>0.005</v>
      </c>
      <c r="F29" s="0" t="n">
        <v>4.0689</v>
      </c>
      <c r="G29" s="0" t="s">
        <v>1162</v>
      </c>
      <c r="H29" s="0" t="s">
        <v>1163</v>
      </c>
      <c r="I29" s="0" t="n">
        <v>0.55</v>
      </c>
      <c r="J29" s="0" t="n">
        <v>0.15</v>
      </c>
      <c r="K29" s="0" t="n">
        <v>1</v>
      </c>
      <c r="L29" s="0" t="n">
        <v>1.94</v>
      </c>
      <c r="M29" s="0" t="n">
        <v>6.0165</v>
      </c>
      <c r="N29" s="0" t="n">
        <v>0.0007</v>
      </c>
      <c r="O29" s="0" t="n">
        <v>0.6717</v>
      </c>
      <c r="P29" s="0" t="s">
        <v>1164</v>
      </c>
      <c r="Q29" s="0" t="n">
        <v>0.0122</v>
      </c>
      <c r="R29" s="0" t="n">
        <f aca="false">TRUE()</f>
        <v>1</v>
      </c>
      <c r="S29" s="0" t="n">
        <v>0.0003</v>
      </c>
      <c r="T29" s="0" t="s">
        <v>1165</v>
      </c>
      <c r="U29" s="0" t="n">
        <v>78</v>
      </c>
      <c r="V29" s="0" t="s">
        <v>1167</v>
      </c>
      <c r="W29" s="0" t="n">
        <v>0.085</v>
      </c>
      <c r="X29" s="0" t="s">
        <v>1167</v>
      </c>
      <c r="Y29" s="0" t="n">
        <v>0</v>
      </c>
      <c r="Z29" s="0" t="s">
        <v>1168</v>
      </c>
      <c r="AA29" s="0" t="n">
        <f aca="false">FALSE()</f>
        <v>0</v>
      </c>
    </row>
    <row r="30" customFormat="false" ht="15" hidden="false" customHeight="false" outlineLevel="0" collapsed="false">
      <c r="A30" s="30" t="s">
        <v>153</v>
      </c>
      <c r="B30" s="30" t="n">
        <v>1</v>
      </c>
      <c r="C30" s="0" t="n">
        <v>1.0447</v>
      </c>
      <c r="D30" s="0" t="n">
        <v>0.6676</v>
      </c>
      <c r="E30" s="0" t="n">
        <v>0.7963</v>
      </c>
      <c r="F30" s="0" t="n">
        <v>1.98</v>
      </c>
      <c r="G30" s="0" t="s">
        <v>1162</v>
      </c>
      <c r="H30" s="0" t="s">
        <v>1163</v>
      </c>
      <c r="I30" s="0" t="n">
        <v>0.0365</v>
      </c>
      <c r="J30" s="0" t="n">
        <v>0.14</v>
      </c>
      <c r="K30" s="0" t="n">
        <v>1</v>
      </c>
      <c r="L30" s="0" t="n">
        <v>1.8604</v>
      </c>
      <c r="M30" s="0" t="n">
        <v>5.1108</v>
      </c>
      <c r="N30" s="0" t="n">
        <v>0.0022</v>
      </c>
      <c r="O30" s="0" t="n">
        <v>0.8058</v>
      </c>
      <c r="P30" s="0" t="s">
        <v>1164</v>
      </c>
      <c r="Q30" s="0" t="n">
        <v>0</v>
      </c>
      <c r="R30" s="0" t="n">
        <f aca="false">FALSE()</f>
        <v>0</v>
      </c>
      <c r="S30" s="0" t="n">
        <v>0.0017</v>
      </c>
      <c r="T30" s="0" t="s">
        <v>1165</v>
      </c>
      <c r="U30" s="0" t="n">
        <v>118</v>
      </c>
      <c r="V30" s="0" t="s">
        <v>1167</v>
      </c>
      <c r="W30" s="0" t="n">
        <v>0.1466</v>
      </c>
      <c r="X30" s="0" t="s">
        <v>1167</v>
      </c>
      <c r="Y30" s="0" t="n">
        <v>1</v>
      </c>
      <c r="Z30" s="0" t="s">
        <v>1168</v>
      </c>
      <c r="AA30" s="0" t="n">
        <f aca="false">FALSE()</f>
        <v>0</v>
      </c>
    </row>
    <row r="31" customFormat="false" ht="15" hidden="false" customHeight="false" outlineLevel="0" collapsed="false">
      <c r="A31" s="30" t="s">
        <v>154</v>
      </c>
      <c r="B31" s="30" t="n">
        <v>0.74</v>
      </c>
      <c r="C31" s="0" t="n">
        <v>1.1536</v>
      </c>
      <c r="D31" s="0" t="n">
        <v>0.9218</v>
      </c>
      <c r="E31" s="0" t="n">
        <v>0.2335</v>
      </c>
      <c r="F31" s="0" t="n">
        <v>1.6606</v>
      </c>
      <c r="G31" s="0" t="s">
        <v>1162</v>
      </c>
      <c r="H31" s="0" t="s">
        <v>1163</v>
      </c>
      <c r="I31" s="0" t="n">
        <v>0.377</v>
      </c>
      <c r="J31" s="0" t="n">
        <v>0.54</v>
      </c>
      <c r="K31" s="0" t="n">
        <v>0.79</v>
      </c>
      <c r="L31" s="0" t="n">
        <v>1.5805</v>
      </c>
      <c r="M31" s="0" t="n">
        <v>3.4513</v>
      </c>
      <c r="N31" s="0" t="n">
        <v>0.0036</v>
      </c>
      <c r="O31" s="0" t="n">
        <v>0.2434</v>
      </c>
      <c r="P31" s="0" t="s">
        <v>1164</v>
      </c>
      <c r="Q31" s="0" t="n">
        <v>0</v>
      </c>
      <c r="R31" s="0" t="n">
        <f aca="false">FALSE()</f>
        <v>0</v>
      </c>
      <c r="S31" s="0" t="n">
        <v>0.0112</v>
      </c>
      <c r="T31" s="0" t="s">
        <v>1165</v>
      </c>
      <c r="U31" s="0" t="n">
        <v>417</v>
      </c>
      <c r="V31" s="0" t="s">
        <v>1166</v>
      </c>
      <c r="W31" s="0" t="n">
        <v>0.7968</v>
      </c>
      <c r="X31" s="0" t="s">
        <v>1167</v>
      </c>
      <c r="Y31" s="0" t="n">
        <v>24</v>
      </c>
      <c r="Z31" s="0" t="s">
        <v>1168</v>
      </c>
      <c r="AA31" s="0" t="n">
        <f aca="false">FALSE()</f>
        <v>0</v>
      </c>
    </row>
    <row r="32" customFormat="false" ht="15" hidden="false" customHeight="false" outlineLevel="0" collapsed="false">
      <c r="A32" s="30" t="s">
        <v>156</v>
      </c>
      <c r="B32" s="30" t="n">
        <v>0.32</v>
      </c>
      <c r="C32" s="0" t="n">
        <v>0.7443</v>
      </c>
      <c r="D32" s="0" t="n">
        <v>0.7494</v>
      </c>
      <c r="E32" s="0" t="n">
        <v>0.0011</v>
      </c>
      <c r="F32" s="0" t="n">
        <v>3.65</v>
      </c>
      <c r="G32" s="0" t="s">
        <v>1162</v>
      </c>
      <c r="H32" s="0" t="s">
        <v>1163</v>
      </c>
      <c r="I32" s="0" t="n">
        <v>0.3134</v>
      </c>
      <c r="J32" s="0" t="n">
        <v>0.23</v>
      </c>
      <c r="K32" s="0" t="n">
        <v>1</v>
      </c>
      <c r="L32" s="0" t="n">
        <v>1.84</v>
      </c>
      <c r="M32" s="0" t="n">
        <v>4.2</v>
      </c>
      <c r="N32" s="0" t="n">
        <v>0.0001</v>
      </c>
      <c r="O32" s="0" t="n">
        <v>0.627</v>
      </c>
      <c r="P32" s="0" t="s">
        <v>1164</v>
      </c>
      <c r="Q32" s="0" t="n">
        <v>0.0024</v>
      </c>
      <c r="R32" s="0" t="n">
        <f aca="false">TRUE()</f>
        <v>1</v>
      </c>
      <c r="S32" s="0" t="n">
        <v>0.0077</v>
      </c>
      <c r="T32" s="0" t="s">
        <v>1165</v>
      </c>
      <c r="U32" s="0" t="n">
        <v>396</v>
      </c>
      <c r="V32" s="0" t="s">
        <v>1166</v>
      </c>
      <c r="W32" s="0" t="n">
        <v>0.843</v>
      </c>
      <c r="X32" s="0" t="s">
        <v>1167</v>
      </c>
      <c r="Y32" s="0" t="n">
        <v>4</v>
      </c>
      <c r="Z32" s="0" t="s">
        <v>1168</v>
      </c>
      <c r="AA32" s="0" t="n">
        <f aca="false">FALSE()</f>
        <v>0</v>
      </c>
    </row>
    <row r="33" customFormat="false" ht="15" hidden="false" customHeight="false" outlineLevel="0" collapsed="false">
      <c r="A33" s="30" t="s">
        <v>157</v>
      </c>
      <c r="B33" s="30" t="n">
        <v>0.66</v>
      </c>
      <c r="C33" s="0" t="n">
        <v>0.9604</v>
      </c>
      <c r="D33" s="0" t="n">
        <v>0.7802</v>
      </c>
      <c r="E33" s="0" t="n">
        <v>0.4135</v>
      </c>
      <c r="F33" s="0" t="n">
        <v>1.9403</v>
      </c>
      <c r="G33" s="0" t="s">
        <v>1162</v>
      </c>
      <c r="H33" s="0" t="s">
        <v>1163</v>
      </c>
      <c r="I33" s="0" t="n">
        <v>0.1759</v>
      </c>
      <c r="J33" s="0" t="n">
        <v>0.54</v>
      </c>
      <c r="K33" s="0" t="n">
        <v>1</v>
      </c>
      <c r="L33" s="0" t="n">
        <v>1.7403</v>
      </c>
      <c r="M33" s="0" t="n">
        <v>2.1405</v>
      </c>
      <c r="N33" s="0" t="n">
        <v>0.2254</v>
      </c>
      <c r="O33" s="0" t="n">
        <v>0.6346</v>
      </c>
      <c r="P33" s="0" t="s">
        <v>1164</v>
      </c>
      <c r="Q33" s="0" t="n">
        <v>0</v>
      </c>
      <c r="R33" s="0" t="n">
        <f aca="false">FALSE()</f>
        <v>0</v>
      </c>
      <c r="S33" s="0" t="n">
        <v>0.001</v>
      </c>
      <c r="T33" s="0" t="s">
        <v>1165</v>
      </c>
      <c r="U33" s="0" t="n">
        <v>32</v>
      </c>
      <c r="V33" s="0" t="s">
        <v>1167</v>
      </c>
      <c r="W33" s="0" t="n">
        <v>0.0514</v>
      </c>
      <c r="X33" s="0" t="s">
        <v>1167</v>
      </c>
      <c r="Y33" s="0" t="n">
        <v>3</v>
      </c>
      <c r="Z33" s="0" t="s">
        <v>1168</v>
      </c>
      <c r="AA33" s="0" t="n">
        <f aca="false">FALSE()</f>
        <v>0</v>
      </c>
    </row>
    <row r="34" customFormat="false" ht="15" hidden="false" customHeight="false" outlineLevel="0" collapsed="false">
      <c r="A34" s="30" t="s">
        <v>160</v>
      </c>
      <c r="B34" s="30" t="n">
        <v>0.28</v>
      </c>
      <c r="C34" s="0" t="n">
        <v>0.7958</v>
      </c>
      <c r="D34" s="0" t="n">
        <v>0.9194</v>
      </c>
      <c r="E34" s="0" t="n">
        <v>0.0004</v>
      </c>
      <c r="F34" s="0" t="n">
        <v>3.963</v>
      </c>
      <c r="G34" s="0" t="s">
        <v>1162</v>
      </c>
      <c r="H34" s="0" t="s">
        <v>1163</v>
      </c>
      <c r="I34" s="0" t="n">
        <v>0.3789</v>
      </c>
      <c r="J34" s="0" t="n">
        <v>0.19</v>
      </c>
      <c r="K34" s="0" t="n">
        <v>1</v>
      </c>
      <c r="L34" s="0" t="n">
        <v>1.8432</v>
      </c>
      <c r="M34" s="0" t="n">
        <v>7.216</v>
      </c>
      <c r="N34" s="0" t="n">
        <v>0</v>
      </c>
      <c r="O34" s="0" t="n">
        <v>0.4419</v>
      </c>
      <c r="P34" s="0" t="s">
        <v>1164</v>
      </c>
      <c r="Q34" s="0" t="n">
        <v>0.0269</v>
      </c>
      <c r="R34" s="0" t="n">
        <f aca="false">TRUE()</f>
        <v>1</v>
      </c>
      <c r="S34" s="0" t="n">
        <v>0.0038</v>
      </c>
      <c r="T34" s="0" t="s">
        <v>1165</v>
      </c>
      <c r="U34" s="0" t="n">
        <v>343</v>
      </c>
      <c r="V34" s="0" t="s">
        <v>1166</v>
      </c>
      <c r="W34" s="0" t="n">
        <v>0.4302</v>
      </c>
      <c r="X34" s="0" t="s">
        <v>1167</v>
      </c>
      <c r="Y34" s="0" t="n">
        <v>2</v>
      </c>
      <c r="Z34" s="0" t="s">
        <v>1168</v>
      </c>
      <c r="AA34" s="0" t="n">
        <f aca="false">FALSE()</f>
        <v>0</v>
      </c>
    </row>
    <row r="35" customFormat="false" ht="15" hidden="false" customHeight="false" outlineLevel="0" collapsed="false">
      <c r="A35" s="30" t="s">
        <v>162</v>
      </c>
      <c r="B35" s="30" t="n">
        <v>0.16</v>
      </c>
      <c r="C35" s="0" t="n">
        <v>0.9697</v>
      </c>
      <c r="D35" s="0" t="n">
        <v>0.6765</v>
      </c>
      <c r="E35" s="0" t="n">
        <v>0.013</v>
      </c>
      <c r="F35" s="0" t="n">
        <v>3.165</v>
      </c>
      <c r="G35" s="0" t="s">
        <v>1162</v>
      </c>
      <c r="H35" s="0" t="s">
        <v>1163</v>
      </c>
      <c r="I35" s="0" t="n">
        <v>0.6238</v>
      </c>
      <c r="J35" s="0" t="n">
        <v>0.14</v>
      </c>
      <c r="K35" s="0" t="n">
        <v>1</v>
      </c>
      <c r="L35" s="0" t="n">
        <v>1.92</v>
      </c>
      <c r="M35" s="0" t="n">
        <v>4.2639</v>
      </c>
      <c r="N35" s="0" t="n">
        <v>0.0013</v>
      </c>
      <c r="O35" s="0" t="n">
        <v>0.8573</v>
      </c>
      <c r="P35" s="0" t="s">
        <v>1164</v>
      </c>
      <c r="Q35" s="0" t="n">
        <v>0.0148</v>
      </c>
      <c r="R35" s="0" t="n">
        <f aca="false">TRUE()</f>
        <v>1</v>
      </c>
      <c r="S35" s="0" t="n">
        <v>0</v>
      </c>
      <c r="T35" s="0" t="s">
        <v>1165</v>
      </c>
      <c r="U35" s="0" t="n">
        <v>72</v>
      </c>
      <c r="V35" s="0" t="s">
        <v>1167</v>
      </c>
      <c r="W35" s="0" t="n">
        <v>0.0822</v>
      </c>
      <c r="X35" s="0" t="s">
        <v>1167</v>
      </c>
      <c r="Y35" s="0" t="n">
        <v>6</v>
      </c>
      <c r="Z35" s="0" t="s">
        <v>1168</v>
      </c>
      <c r="AA35" s="0" t="n">
        <f aca="false">FALSE()</f>
        <v>0</v>
      </c>
    </row>
    <row r="36" customFormat="false" ht="15" hidden="false" customHeight="false" outlineLevel="0" collapsed="false">
      <c r="A36" s="30" t="s">
        <v>165</v>
      </c>
      <c r="B36" s="30" t="n">
        <v>0.19</v>
      </c>
      <c r="C36" s="0" t="n">
        <v>0.8393</v>
      </c>
      <c r="D36" s="0" t="n">
        <v>0.7046</v>
      </c>
      <c r="E36" s="0" t="n">
        <v>0.0056</v>
      </c>
      <c r="F36" s="0" t="n">
        <v>3.2628</v>
      </c>
      <c r="G36" s="0" t="s">
        <v>1162</v>
      </c>
      <c r="H36" s="0" t="s">
        <v>1163</v>
      </c>
      <c r="I36" s="0" t="n">
        <v>0.5507</v>
      </c>
      <c r="J36" s="0" t="n">
        <v>0.16</v>
      </c>
      <c r="K36" s="0" t="n">
        <v>1</v>
      </c>
      <c r="L36" s="0" t="n">
        <v>1.9</v>
      </c>
      <c r="M36" s="0" t="n">
        <v>5.2106</v>
      </c>
      <c r="N36" s="0" t="n">
        <v>0</v>
      </c>
      <c r="O36" s="0" t="n">
        <v>0.7216</v>
      </c>
      <c r="P36" s="0" t="s">
        <v>1164</v>
      </c>
      <c r="Q36" s="0" t="n">
        <v>0.0151</v>
      </c>
      <c r="R36" s="0" t="n">
        <f aca="false">TRUE()</f>
        <v>1</v>
      </c>
      <c r="S36" s="0" t="n">
        <v>0.001</v>
      </c>
      <c r="T36" s="0" t="s">
        <v>1165</v>
      </c>
      <c r="U36" s="0" t="n">
        <v>88</v>
      </c>
      <c r="V36" s="0" t="s">
        <v>1167</v>
      </c>
      <c r="W36" s="0" t="n">
        <v>0.0794</v>
      </c>
      <c r="X36" s="0" t="s">
        <v>1167</v>
      </c>
      <c r="Y36" s="0" t="n">
        <v>0</v>
      </c>
      <c r="Z36" s="0" t="s">
        <v>1168</v>
      </c>
      <c r="AA36" s="0" t="n">
        <f aca="false">FALSE()</f>
        <v>0</v>
      </c>
    </row>
    <row r="37" customFormat="false" ht="15" hidden="false" customHeight="false" outlineLevel="0" collapsed="false">
      <c r="A37" s="30" t="s">
        <v>166</v>
      </c>
      <c r="B37" s="30" t="n">
        <v>0.58</v>
      </c>
      <c r="C37" s="0" t="n">
        <v>1.0152</v>
      </c>
      <c r="D37" s="0" t="n">
        <v>0.696</v>
      </c>
      <c r="E37" s="0" t="n">
        <v>0.5228</v>
      </c>
      <c r="F37" s="0" t="n">
        <v>2.1802</v>
      </c>
      <c r="G37" s="0" t="s">
        <v>1162</v>
      </c>
      <c r="H37" s="0" t="s">
        <v>1163</v>
      </c>
      <c r="I37" s="0" t="n">
        <v>0.092</v>
      </c>
      <c r="J37" s="0" t="n">
        <v>0.45</v>
      </c>
      <c r="K37" s="0" t="n">
        <v>1</v>
      </c>
      <c r="L37" s="0" t="n">
        <v>2.04</v>
      </c>
      <c r="M37" s="0" t="n">
        <v>2.3604</v>
      </c>
      <c r="N37" s="0" t="n">
        <v>0.3622</v>
      </c>
      <c r="O37" s="0" t="n">
        <v>0.7375</v>
      </c>
      <c r="P37" s="0" t="s">
        <v>1164</v>
      </c>
      <c r="Q37" s="0" t="n">
        <v>0.0021</v>
      </c>
      <c r="R37" s="0" t="n">
        <f aca="false">FALSE()</f>
        <v>0</v>
      </c>
      <c r="S37" s="0" t="n">
        <v>0.0052</v>
      </c>
      <c r="T37" s="0" t="s">
        <v>1165</v>
      </c>
      <c r="U37" s="0" t="n">
        <v>226</v>
      </c>
      <c r="V37" s="0" t="s">
        <v>1166</v>
      </c>
      <c r="W37" s="0" t="n">
        <v>0.3403</v>
      </c>
      <c r="X37" s="0" t="s">
        <v>1167</v>
      </c>
      <c r="Y37" s="0" t="n">
        <v>4</v>
      </c>
      <c r="Z37" s="0" t="s">
        <v>1168</v>
      </c>
      <c r="AA37" s="0" t="n">
        <f aca="false">FALSE()</f>
        <v>0</v>
      </c>
    </row>
    <row r="38" customFormat="false" ht="15" hidden="false" customHeight="false" outlineLevel="0" collapsed="false">
      <c r="A38" s="30" t="s">
        <v>167</v>
      </c>
      <c r="B38" s="30" t="n">
        <v>1</v>
      </c>
      <c r="C38" s="0" t="n">
        <v>0.9495</v>
      </c>
      <c r="D38" s="0" t="n">
        <v>0.587</v>
      </c>
      <c r="E38" s="0" t="n">
        <v>0.7579</v>
      </c>
      <c r="F38" s="0" t="n">
        <v>2</v>
      </c>
      <c r="G38" s="0" t="s">
        <v>1162</v>
      </c>
      <c r="H38" s="0" t="s">
        <v>1163</v>
      </c>
      <c r="I38" s="0" t="n">
        <v>0.1742</v>
      </c>
      <c r="J38" s="0" t="n">
        <v>0.32</v>
      </c>
      <c r="K38" s="0" t="n">
        <v>1</v>
      </c>
      <c r="L38" s="0" t="n">
        <v>1.8823</v>
      </c>
      <c r="M38" s="0" t="n">
        <v>2.2231</v>
      </c>
      <c r="N38" s="0" t="n">
        <v>0.181</v>
      </c>
      <c r="O38" s="0" t="n">
        <v>0.7652</v>
      </c>
      <c r="P38" s="0" t="s">
        <v>1164</v>
      </c>
      <c r="Q38" s="0" t="n">
        <v>0</v>
      </c>
      <c r="R38" s="0" t="n">
        <f aca="false">FALSE()</f>
        <v>0</v>
      </c>
      <c r="S38" s="0" t="n">
        <v>0.0017</v>
      </c>
      <c r="T38" s="0" t="s">
        <v>1165</v>
      </c>
      <c r="U38" s="0" t="n">
        <v>63</v>
      </c>
      <c r="V38" s="0" t="s">
        <v>1167</v>
      </c>
      <c r="W38" s="0" t="n">
        <v>0.0836</v>
      </c>
      <c r="X38" s="0" t="s">
        <v>1167</v>
      </c>
      <c r="Y38" s="0" t="n">
        <v>2</v>
      </c>
      <c r="Z38" s="0" t="s">
        <v>1168</v>
      </c>
      <c r="AA38" s="0" t="n">
        <f aca="false">FALSE()</f>
        <v>0</v>
      </c>
    </row>
    <row r="39" customFormat="false" ht="15" hidden="false" customHeight="false" outlineLevel="0" collapsed="false">
      <c r="A39" s="30" t="s">
        <v>169</v>
      </c>
      <c r="B39" s="30" t="n">
        <v>0.27</v>
      </c>
      <c r="C39" s="0" t="n">
        <v>0.9045</v>
      </c>
      <c r="D39" s="0" t="n">
        <v>0.9296</v>
      </c>
      <c r="E39" s="0" t="n">
        <v>0.0075</v>
      </c>
      <c r="F39" s="0" t="n">
        <v>3.5541</v>
      </c>
      <c r="G39" s="0" t="s">
        <v>1162</v>
      </c>
      <c r="H39" s="0" t="s">
        <v>1163</v>
      </c>
      <c r="I39" s="0" t="n">
        <v>0.4129</v>
      </c>
      <c r="J39" s="0" t="n">
        <v>0.19</v>
      </c>
      <c r="K39" s="0" t="n">
        <v>0.37</v>
      </c>
      <c r="L39" s="0" t="n">
        <v>2.7238</v>
      </c>
      <c r="M39" s="0" t="n">
        <v>6.0058</v>
      </c>
      <c r="N39" s="0" t="n">
        <v>0</v>
      </c>
      <c r="O39" s="0" t="n">
        <v>0.0182</v>
      </c>
      <c r="P39" s="0" t="s">
        <v>1164</v>
      </c>
      <c r="Q39" s="0" t="n">
        <v>0.0022</v>
      </c>
      <c r="R39" s="0" t="n">
        <f aca="false">TRUE()</f>
        <v>1</v>
      </c>
      <c r="S39" s="0" t="n">
        <v>0.0042</v>
      </c>
      <c r="T39" s="0" t="s">
        <v>1165</v>
      </c>
      <c r="U39" s="0" t="n">
        <v>460</v>
      </c>
      <c r="V39" s="0" t="s">
        <v>1166</v>
      </c>
      <c r="W39" s="0" t="n">
        <v>0.7482</v>
      </c>
      <c r="X39" s="0" t="s">
        <v>1167</v>
      </c>
      <c r="Y39" s="0" t="n">
        <v>11</v>
      </c>
      <c r="Z39" s="0" t="s">
        <v>1168</v>
      </c>
      <c r="AA39" s="0" t="n">
        <f aca="false">FALSE()</f>
        <v>0</v>
      </c>
    </row>
    <row r="40" customFormat="false" ht="15" hidden="false" customHeight="false" outlineLevel="0" collapsed="false">
      <c r="A40" s="30" t="s">
        <v>171</v>
      </c>
      <c r="B40" s="30" t="n">
        <v>0.17</v>
      </c>
      <c r="C40" s="0" t="n">
        <v>0.876</v>
      </c>
      <c r="D40" s="0" t="n">
        <v>0.7224</v>
      </c>
      <c r="E40" s="0" t="n">
        <v>0.0031</v>
      </c>
      <c r="F40" s="0" t="n">
        <v>3.8582</v>
      </c>
      <c r="G40" s="0" t="s">
        <v>1162</v>
      </c>
      <c r="H40" s="0" t="s">
        <v>1163</v>
      </c>
      <c r="I40" s="0" t="n">
        <v>0.5336</v>
      </c>
      <c r="J40" s="0" t="n">
        <v>0.14</v>
      </c>
      <c r="K40" s="0" t="n">
        <v>1</v>
      </c>
      <c r="L40" s="0" t="n">
        <v>1.8463</v>
      </c>
      <c r="M40" s="0" t="n">
        <v>4.7571</v>
      </c>
      <c r="N40" s="0" t="n">
        <v>0.0004</v>
      </c>
      <c r="O40" s="0" t="n">
        <v>0.7036</v>
      </c>
      <c r="P40" s="0" t="s">
        <v>1164</v>
      </c>
      <c r="Q40" s="0" t="n">
        <v>0.0011</v>
      </c>
      <c r="R40" s="0" t="n">
        <f aca="false">TRUE()</f>
        <v>1</v>
      </c>
      <c r="S40" s="0" t="n">
        <v>0.0014</v>
      </c>
      <c r="T40" s="0" t="s">
        <v>1165</v>
      </c>
      <c r="U40" s="0" t="n">
        <v>172</v>
      </c>
      <c r="V40" s="0" t="s">
        <v>1166</v>
      </c>
      <c r="W40" s="0" t="n">
        <v>0.1906</v>
      </c>
      <c r="X40" s="0" t="s">
        <v>1167</v>
      </c>
      <c r="Y40" s="0" t="n">
        <v>2</v>
      </c>
      <c r="Z40" s="0" t="s">
        <v>1168</v>
      </c>
      <c r="AA40" s="0" t="n">
        <f aca="false">FALSE()</f>
        <v>0</v>
      </c>
    </row>
    <row r="41" customFormat="false" ht="15" hidden="false" customHeight="false" outlineLevel="0" collapsed="false">
      <c r="A41" s="30" t="s">
        <v>174</v>
      </c>
      <c r="B41" s="30" t="n">
        <v>0.31</v>
      </c>
      <c r="C41" s="0" t="n">
        <v>0.7048</v>
      </c>
      <c r="D41" s="0" t="n">
        <v>1.0987</v>
      </c>
      <c r="E41" s="0" t="n">
        <v>0.0009</v>
      </c>
      <c r="F41" s="0" t="n">
        <v>4.9009</v>
      </c>
      <c r="G41" s="0" t="s">
        <v>1162</v>
      </c>
      <c r="H41" s="0" t="s">
        <v>1163</v>
      </c>
      <c r="I41" s="0" t="n">
        <v>0.4085</v>
      </c>
      <c r="J41" s="0" t="n">
        <v>0.24</v>
      </c>
      <c r="K41" s="0" t="n">
        <v>0.61</v>
      </c>
      <c r="L41" s="0" t="n">
        <v>1.4803</v>
      </c>
      <c r="M41" s="0" t="n">
        <v>6.8012</v>
      </c>
      <c r="N41" s="0" t="n">
        <v>0</v>
      </c>
      <c r="O41" s="0" t="n">
        <v>0.1076</v>
      </c>
      <c r="P41" s="0" t="s">
        <v>1164</v>
      </c>
      <c r="Q41" s="0" t="n">
        <v>0</v>
      </c>
      <c r="R41" s="0" t="n">
        <f aca="false">TRUE()</f>
        <v>1</v>
      </c>
      <c r="S41" s="0" t="n">
        <v>0.0017</v>
      </c>
      <c r="T41" s="0" t="s">
        <v>1165</v>
      </c>
      <c r="U41" s="0" t="n">
        <v>102</v>
      </c>
      <c r="V41" s="0" t="s">
        <v>1167</v>
      </c>
      <c r="W41" s="0" t="n">
        <v>0.1109</v>
      </c>
      <c r="X41" s="0" t="s">
        <v>1167</v>
      </c>
      <c r="Y41" s="0" t="n">
        <v>2</v>
      </c>
      <c r="Z41" s="0" t="s">
        <v>1168</v>
      </c>
      <c r="AA41" s="0" t="n">
        <f aca="false">FALSE()</f>
        <v>0</v>
      </c>
    </row>
    <row r="42" customFormat="false" ht="15" hidden="false" customHeight="false" outlineLevel="0" collapsed="false">
      <c r="A42" s="30" t="s">
        <v>177</v>
      </c>
      <c r="B42" s="30" t="n">
        <v>1</v>
      </c>
      <c r="C42" s="0" t="n">
        <v>0.9735</v>
      </c>
      <c r="D42" s="0" t="n">
        <v>0.5629</v>
      </c>
      <c r="E42" s="0" t="n">
        <v>0.8326</v>
      </c>
      <c r="F42" s="0" t="n">
        <v>2</v>
      </c>
      <c r="G42" s="0" t="s">
        <v>1162</v>
      </c>
      <c r="H42" s="0" t="s">
        <v>1163</v>
      </c>
      <c r="I42" s="0" t="n">
        <v>0.0631</v>
      </c>
      <c r="J42" s="0" t="n">
        <v>0.15</v>
      </c>
      <c r="K42" s="0" t="n">
        <v>1</v>
      </c>
      <c r="L42" s="0" t="n">
        <v>1.8607</v>
      </c>
      <c r="M42" s="0" t="n">
        <v>3.6015</v>
      </c>
      <c r="N42" s="0" t="n">
        <v>0.0022</v>
      </c>
      <c r="O42" s="0" t="n">
        <v>0.8405</v>
      </c>
      <c r="P42" s="0" t="s">
        <v>1164</v>
      </c>
      <c r="Q42" s="0" t="n">
        <v>0</v>
      </c>
      <c r="R42" s="0" t="n">
        <f aca="false">FALSE()</f>
        <v>0</v>
      </c>
      <c r="S42" s="0" t="n">
        <v>0.0003</v>
      </c>
      <c r="T42" s="0" t="s">
        <v>1165</v>
      </c>
      <c r="U42" s="0" t="n">
        <v>45</v>
      </c>
      <c r="V42" s="0" t="s">
        <v>1167</v>
      </c>
      <c r="W42" s="0" t="n">
        <v>0.0451</v>
      </c>
      <c r="X42" s="0" t="s">
        <v>1167</v>
      </c>
      <c r="Y42" s="0" t="n">
        <v>0</v>
      </c>
      <c r="Z42" s="0" t="s">
        <v>1168</v>
      </c>
      <c r="AA42" s="0" t="n">
        <f aca="false">FALSE()</f>
        <v>0</v>
      </c>
    </row>
    <row r="43" customFormat="false" ht="15" hidden="false" customHeight="false" outlineLevel="0" collapsed="false">
      <c r="A43" s="30" t="s">
        <v>178</v>
      </c>
      <c r="B43" s="30" t="n">
        <v>0.26</v>
      </c>
      <c r="C43" s="0" t="n">
        <v>0.7881</v>
      </c>
      <c r="D43" s="0" t="n">
        <v>0.7475</v>
      </c>
      <c r="E43" s="0" t="n">
        <v>0.0038</v>
      </c>
      <c r="F43" s="0" t="n">
        <v>3.9097</v>
      </c>
      <c r="G43" s="0" t="s">
        <v>1162</v>
      </c>
      <c r="H43" s="0" t="s">
        <v>1163</v>
      </c>
      <c r="I43" s="0" t="n">
        <v>0.4191</v>
      </c>
      <c r="J43" s="0" t="n">
        <v>0.23</v>
      </c>
      <c r="K43" s="0" t="n">
        <v>0.31</v>
      </c>
      <c r="L43" s="0" t="n">
        <v>3.458</v>
      </c>
      <c r="M43" s="0" t="n">
        <v>4.2608</v>
      </c>
      <c r="N43" s="0" t="n">
        <v>0.0008</v>
      </c>
      <c r="O43" s="0" t="n">
        <v>0.0117</v>
      </c>
      <c r="P43" s="0" t="s">
        <v>1164</v>
      </c>
      <c r="Q43" s="0" t="n">
        <v>0.0024</v>
      </c>
      <c r="R43" s="0" t="n">
        <f aca="false">TRUE()</f>
        <v>1</v>
      </c>
      <c r="S43" s="0" t="n">
        <v>0.0003</v>
      </c>
      <c r="T43" s="0" t="s">
        <v>1165</v>
      </c>
      <c r="U43" s="0" t="n">
        <v>48</v>
      </c>
      <c r="V43" s="0" t="s">
        <v>1167</v>
      </c>
      <c r="W43" s="0" t="n">
        <v>0.0609</v>
      </c>
      <c r="X43" s="0" t="s">
        <v>1167</v>
      </c>
      <c r="Y43" s="0" t="n">
        <v>2</v>
      </c>
      <c r="Z43" s="0" t="s">
        <v>1168</v>
      </c>
      <c r="AA43" s="0" t="n">
        <f aca="false">FALSE()</f>
        <v>0</v>
      </c>
    </row>
    <row r="44" customFormat="false" ht="15" hidden="false" customHeight="false" outlineLevel="0" collapsed="false">
      <c r="A44" s="30" t="s">
        <v>179</v>
      </c>
      <c r="B44" s="30" t="n">
        <v>1</v>
      </c>
      <c r="C44" s="0" t="n">
        <v>1.0047</v>
      </c>
      <c r="D44" s="0" t="n">
        <v>0.5329</v>
      </c>
      <c r="E44" s="0" t="n">
        <v>0.9169</v>
      </c>
      <c r="F44" s="0" t="n">
        <v>2</v>
      </c>
      <c r="G44" s="0" t="s">
        <v>1162</v>
      </c>
      <c r="H44" s="0" t="s">
        <v>1163</v>
      </c>
      <c r="I44" s="0" t="n">
        <v>0</v>
      </c>
      <c r="J44" s="0" t="n">
        <v>0.12</v>
      </c>
      <c r="K44" s="0" t="n">
        <v>1</v>
      </c>
      <c r="L44" s="0" t="n">
        <v>1.8033</v>
      </c>
      <c r="M44" s="0" t="n">
        <v>3.1033</v>
      </c>
      <c r="N44" s="0" t="n">
        <v>0.0141</v>
      </c>
      <c r="O44" s="0" t="n">
        <v>0.9306</v>
      </c>
      <c r="P44" s="0" t="s">
        <v>1164</v>
      </c>
      <c r="Q44" s="0" t="n">
        <v>0</v>
      </c>
      <c r="R44" s="0" t="n">
        <f aca="false">FALSE()</f>
        <v>0</v>
      </c>
      <c r="S44" s="0" t="n">
        <v>0.0021</v>
      </c>
      <c r="T44" s="0" t="s">
        <v>1165</v>
      </c>
      <c r="U44" s="0" t="n">
        <v>182</v>
      </c>
      <c r="V44" s="0" t="s">
        <v>1166</v>
      </c>
      <c r="W44" s="0" t="n">
        <v>0.2833</v>
      </c>
      <c r="X44" s="0" t="s">
        <v>1167</v>
      </c>
      <c r="Y44" s="0" t="n">
        <v>0</v>
      </c>
      <c r="Z44" s="0" t="s">
        <v>1168</v>
      </c>
      <c r="AA44" s="0" t="n">
        <f aca="false">FALSE()</f>
        <v>0</v>
      </c>
    </row>
    <row r="45" customFormat="false" ht="15" hidden="false" customHeight="false" outlineLevel="0" collapsed="false">
      <c r="A45" s="30" t="s">
        <v>181</v>
      </c>
      <c r="B45" s="30" t="n">
        <v>0.22</v>
      </c>
      <c r="C45" s="0" t="n">
        <v>0.8889</v>
      </c>
      <c r="D45" s="0" t="n">
        <v>0.7706</v>
      </c>
      <c r="E45" s="0" t="n">
        <v>0.004</v>
      </c>
      <c r="F45" s="0" t="n">
        <v>3.4</v>
      </c>
      <c r="G45" s="0" t="s">
        <v>1162</v>
      </c>
      <c r="H45" s="0" t="s">
        <v>1163</v>
      </c>
      <c r="I45" s="0" t="n">
        <v>0.435</v>
      </c>
      <c r="J45" s="0" t="n">
        <v>0.17</v>
      </c>
      <c r="K45" s="0" t="n">
        <v>1</v>
      </c>
      <c r="L45" s="0" t="n">
        <v>1.72</v>
      </c>
      <c r="M45" s="0" t="n">
        <v>5.3</v>
      </c>
      <c r="N45" s="0" t="n">
        <v>0</v>
      </c>
      <c r="O45" s="0" t="n">
        <v>0.6206</v>
      </c>
      <c r="P45" s="0" t="s">
        <v>1164</v>
      </c>
      <c r="Q45" s="0" t="n">
        <v>0.0002</v>
      </c>
      <c r="R45" s="0" t="n">
        <f aca="false">TRUE()</f>
        <v>1</v>
      </c>
      <c r="S45" s="0" t="n">
        <v>0.0042</v>
      </c>
      <c r="T45" s="0" t="s">
        <v>1165</v>
      </c>
      <c r="U45" s="0" t="n">
        <v>91</v>
      </c>
      <c r="V45" s="0" t="s">
        <v>1167</v>
      </c>
      <c r="W45" s="0" t="n">
        <v>0.1252</v>
      </c>
      <c r="X45" s="0" t="s">
        <v>1167</v>
      </c>
      <c r="Y45" s="0" t="n">
        <v>6</v>
      </c>
      <c r="Z45" s="0" t="s">
        <v>1168</v>
      </c>
      <c r="AA45" s="0" t="n">
        <f aca="false">FALSE()</f>
        <v>0</v>
      </c>
    </row>
    <row r="46" customFormat="false" ht="15" hidden="false" customHeight="false" outlineLevel="0" collapsed="false">
      <c r="A46" s="30" t="s">
        <v>183</v>
      </c>
      <c r="B46" s="30" t="n">
        <v>0.67</v>
      </c>
      <c r="C46" s="0" t="n">
        <v>0.9397</v>
      </c>
      <c r="D46" s="0" t="n">
        <v>0.6486</v>
      </c>
      <c r="E46" s="0" t="n">
        <v>0.5275</v>
      </c>
      <c r="F46" s="0" t="n">
        <v>2.0412</v>
      </c>
      <c r="G46" s="0" t="s">
        <v>1162</v>
      </c>
      <c r="H46" s="0" t="s">
        <v>1163</v>
      </c>
      <c r="I46" s="0" t="n">
        <v>0.0826</v>
      </c>
      <c r="J46" s="0" t="n">
        <v>0.57</v>
      </c>
      <c r="K46" s="0" t="n">
        <v>0.81</v>
      </c>
      <c r="L46" s="0" t="n">
        <v>1.921</v>
      </c>
      <c r="M46" s="0" t="n">
        <v>2.2016</v>
      </c>
      <c r="N46" s="0" t="n">
        <v>0.3627</v>
      </c>
      <c r="O46" s="0" t="n">
        <v>0.6069</v>
      </c>
      <c r="P46" s="0" t="s">
        <v>1164</v>
      </c>
      <c r="Q46" s="0" t="n">
        <v>0</v>
      </c>
      <c r="R46" s="0" t="n">
        <f aca="false">FALSE()</f>
        <v>0</v>
      </c>
      <c r="S46" s="0" t="n">
        <v>0.0007</v>
      </c>
      <c r="T46" s="0" t="s">
        <v>1165</v>
      </c>
      <c r="U46" s="0" t="n">
        <v>122</v>
      </c>
      <c r="V46" s="0" t="s">
        <v>1167</v>
      </c>
      <c r="W46" s="0" t="n">
        <v>0.1752</v>
      </c>
      <c r="X46" s="0" t="s">
        <v>1167</v>
      </c>
      <c r="Y46" s="0" t="n">
        <v>1</v>
      </c>
      <c r="Z46" s="0" t="s">
        <v>1168</v>
      </c>
      <c r="AA46" s="0" t="n">
        <f aca="false">FALSE()</f>
        <v>0</v>
      </c>
    </row>
    <row r="47" customFormat="false" ht="15" hidden="false" customHeight="false" outlineLevel="0" collapsed="false">
      <c r="A47" s="30" t="s">
        <v>184</v>
      </c>
      <c r="B47" s="30" t="n">
        <v>0.89</v>
      </c>
      <c r="C47" s="0" t="n">
        <v>0.8992</v>
      </c>
      <c r="D47" s="0" t="n">
        <v>0.6934</v>
      </c>
      <c r="E47" s="0" t="n">
        <v>0.6755</v>
      </c>
      <c r="F47" s="0" t="n">
        <v>2.0617</v>
      </c>
      <c r="G47" s="0" t="s">
        <v>1162</v>
      </c>
      <c r="H47" s="0" t="s">
        <v>1163</v>
      </c>
      <c r="I47" s="0" t="n">
        <v>0.1131</v>
      </c>
      <c r="J47" s="0" t="n">
        <v>0.61</v>
      </c>
      <c r="K47" s="0" t="n">
        <v>1</v>
      </c>
      <c r="L47" s="0" t="n">
        <v>1.9211</v>
      </c>
      <c r="M47" s="0" t="n">
        <v>2.2433</v>
      </c>
      <c r="N47" s="0" t="n">
        <v>0.4261</v>
      </c>
      <c r="O47" s="0" t="n">
        <v>0.7273</v>
      </c>
      <c r="P47" s="0" t="s">
        <v>1164</v>
      </c>
      <c r="Q47" s="0" t="n">
        <v>0</v>
      </c>
      <c r="R47" s="0" t="n">
        <f aca="false">FALSE()</f>
        <v>0</v>
      </c>
      <c r="S47" s="0" t="n">
        <v>0.0007</v>
      </c>
      <c r="T47" s="0" t="s">
        <v>1165</v>
      </c>
      <c r="U47" s="0" t="n">
        <v>125</v>
      </c>
      <c r="V47" s="0" t="s">
        <v>1167</v>
      </c>
      <c r="W47" s="0" t="n">
        <v>0.127</v>
      </c>
      <c r="X47" s="0" t="s">
        <v>1167</v>
      </c>
      <c r="Y47" s="0" t="n">
        <v>5</v>
      </c>
      <c r="Z47" s="0" t="s">
        <v>1168</v>
      </c>
      <c r="AA47" s="0" t="n">
        <f aca="false">FALSE()</f>
        <v>0</v>
      </c>
    </row>
    <row r="48" customFormat="false" ht="15" hidden="false" customHeight="false" outlineLevel="0" collapsed="false">
      <c r="A48" s="30" t="s">
        <v>185</v>
      </c>
      <c r="B48" s="30" t="n">
        <v>1</v>
      </c>
      <c r="C48" s="0" t="n">
        <v>0.9329</v>
      </c>
      <c r="D48" s="0" t="n">
        <v>0.711</v>
      </c>
      <c r="E48" s="0" t="n">
        <v>0.6621</v>
      </c>
      <c r="F48" s="0" t="n">
        <v>2</v>
      </c>
      <c r="G48" s="0" t="s">
        <v>1162</v>
      </c>
      <c r="H48" s="0" t="s">
        <v>1163</v>
      </c>
      <c r="I48" s="0" t="n">
        <v>0.1842</v>
      </c>
      <c r="J48" s="0" t="n">
        <v>0.2</v>
      </c>
      <c r="K48" s="0" t="n">
        <v>1</v>
      </c>
      <c r="L48" s="0" t="n">
        <v>1.7808</v>
      </c>
      <c r="M48" s="0" t="n">
        <v>5.3023</v>
      </c>
      <c r="N48" s="0" t="n">
        <v>0</v>
      </c>
      <c r="O48" s="0" t="n">
        <v>0.6661</v>
      </c>
      <c r="P48" s="0" t="s">
        <v>1164</v>
      </c>
      <c r="Q48" s="0" t="n">
        <v>0</v>
      </c>
      <c r="R48" s="0" t="n">
        <f aca="false">FALSE()</f>
        <v>0</v>
      </c>
      <c r="S48" s="0" t="n">
        <v>0.0017</v>
      </c>
      <c r="T48" s="0" t="s">
        <v>1165</v>
      </c>
      <c r="U48" s="0" t="n">
        <v>188</v>
      </c>
      <c r="V48" s="0" t="s">
        <v>1166</v>
      </c>
      <c r="W48" s="0" t="n">
        <v>0.3162</v>
      </c>
      <c r="X48" s="0" t="s">
        <v>1167</v>
      </c>
      <c r="Y48" s="0" t="n">
        <v>0</v>
      </c>
      <c r="Z48" s="0" t="s">
        <v>1168</v>
      </c>
      <c r="AA48" s="0" t="n">
        <f aca="false">FALSE()</f>
        <v>0</v>
      </c>
    </row>
    <row r="49" customFormat="false" ht="15" hidden="false" customHeight="false" outlineLevel="0" collapsed="false">
      <c r="A49" s="30" t="s">
        <v>187</v>
      </c>
      <c r="B49" s="30" t="n">
        <v>1</v>
      </c>
      <c r="C49" s="0" t="n">
        <v>1.0267</v>
      </c>
      <c r="D49" s="0" t="n">
        <v>0.7557</v>
      </c>
      <c r="E49" s="0" t="n">
        <v>0.632</v>
      </c>
      <c r="F49" s="0" t="n">
        <v>2.02</v>
      </c>
      <c r="G49" s="0" t="s">
        <v>1162</v>
      </c>
      <c r="H49" s="0" t="s">
        <v>1163</v>
      </c>
      <c r="I49" s="0" t="n">
        <v>0.2383</v>
      </c>
      <c r="J49" s="0" t="n">
        <v>0.38</v>
      </c>
      <c r="K49" s="0" t="n">
        <v>1</v>
      </c>
      <c r="L49" s="0" t="n">
        <v>1.8643</v>
      </c>
      <c r="M49" s="0" t="n">
        <v>2.2871</v>
      </c>
      <c r="N49" s="0" t="n">
        <v>0.1339</v>
      </c>
      <c r="O49" s="0" t="n">
        <v>0.6374</v>
      </c>
      <c r="P49" s="0" t="s">
        <v>1164</v>
      </c>
      <c r="Q49" s="0" t="n">
        <v>0</v>
      </c>
      <c r="R49" s="0" t="n">
        <f aca="false">FALSE()</f>
        <v>0</v>
      </c>
      <c r="S49" s="0" t="n">
        <v>0.0031</v>
      </c>
      <c r="T49" s="0" t="s">
        <v>1165</v>
      </c>
      <c r="U49" s="0" t="n">
        <v>441</v>
      </c>
      <c r="V49" s="0" t="s">
        <v>1166</v>
      </c>
      <c r="W49" s="0" t="n">
        <v>0.653</v>
      </c>
      <c r="X49" s="0" t="s">
        <v>1167</v>
      </c>
      <c r="Y49" s="0" t="n">
        <v>2</v>
      </c>
      <c r="Z49" s="0" t="s">
        <v>1168</v>
      </c>
      <c r="AA49" s="0" t="n">
        <f aca="false">FALSE()</f>
        <v>0</v>
      </c>
    </row>
    <row r="50" customFormat="false" ht="15" hidden="false" customHeight="false" outlineLevel="0" collapsed="false">
      <c r="A50" s="30" t="s">
        <v>189</v>
      </c>
      <c r="B50" s="30" t="n">
        <v>0.74</v>
      </c>
      <c r="C50" s="0" t="n">
        <v>1.049</v>
      </c>
      <c r="D50" s="0" t="n">
        <v>0.6493</v>
      </c>
      <c r="E50" s="0" t="n">
        <v>0.5532</v>
      </c>
      <c r="F50" s="0" t="n">
        <v>1.8204</v>
      </c>
      <c r="G50" s="0" t="s">
        <v>1162</v>
      </c>
      <c r="H50" s="0" t="s">
        <v>1163</v>
      </c>
      <c r="I50" s="0" t="n">
        <v>0.2223</v>
      </c>
      <c r="J50" s="0" t="n">
        <v>0.65</v>
      </c>
      <c r="K50" s="0" t="n">
        <v>0.87</v>
      </c>
      <c r="L50" s="0" t="n">
        <v>1.7403</v>
      </c>
      <c r="M50" s="0" t="n">
        <v>1.9205</v>
      </c>
      <c r="N50" s="0" t="n">
        <v>0.4843</v>
      </c>
      <c r="O50" s="0" t="n">
        <v>0.5913</v>
      </c>
      <c r="P50" s="0" t="s">
        <v>1164</v>
      </c>
      <c r="Q50" s="0" t="n">
        <v>0</v>
      </c>
      <c r="R50" s="0" t="n">
        <f aca="false">FALSE()</f>
        <v>0</v>
      </c>
      <c r="S50" s="0" t="n">
        <v>0.0028</v>
      </c>
      <c r="T50" s="0" t="s">
        <v>1165</v>
      </c>
      <c r="U50" s="0" t="n">
        <v>94</v>
      </c>
      <c r="V50" s="0" t="s">
        <v>1167</v>
      </c>
      <c r="W50" s="0" t="n">
        <v>0.1822</v>
      </c>
      <c r="X50" s="0" t="s">
        <v>1167</v>
      </c>
      <c r="Y50" s="0" t="n">
        <v>1</v>
      </c>
      <c r="Z50" s="0" t="s">
        <v>1168</v>
      </c>
      <c r="AA50" s="0" t="n">
        <f aca="false">FALSE()</f>
        <v>0</v>
      </c>
    </row>
    <row r="51" customFormat="false" ht="15" hidden="false" customHeight="false" outlineLevel="0" collapsed="false">
      <c r="A51" s="30" t="s">
        <v>191</v>
      </c>
      <c r="B51" s="30" t="n">
        <v>0.22</v>
      </c>
      <c r="C51" s="0" t="n">
        <v>0.8159</v>
      </c>
      <c r="D51" s="0" t="n">
        <v>0.9207</v>
      </c>
      <c r="E51" s="0" t="n">
        <v>0.0002</v>
      </c>
      <c r="F51" s="0" t="n">
        <v>4.9569</v>
      </c>
      <c r="G51" s="0" t="s">
        <v>1162</v>
      </c>
      <c r="H51" s="0" t="s">
        <v>1163</v>
      </c>
      <c r="I51" s="0" t="n">
        <v>0.4411</v>
      </c>
      <c r="J51" s="0" t="n">
        <v>0.17</v>
      </c>
      <c r="K51" s="0" t="n">
        <v>1</v>
      </c>
      <c r="L51" s="0" t="n">
        <v>1.4228</v>
      </c>
      <c r="M51" s="0" t="n">
        <v>6.5078</v>
      </c>
      <c r="N51" s="0" t="n">
        <v>0</v>
      </c>
      <c r="O51" s="0" t="n">
        <v>0.36</v>
      </c>
      <c r="P51" s="0" t="s">
        <v>1164</v>
      </c>
      <c r="Q51" s="0" t="n">
        <v>0.0082</v>
      </c>
      <c r="R51" s="0" t="n">
        <f aca="false">TRUE()</f>
        <v>1</v>
      </c>
      <c r="S51" s="0" t="n">
        <v>0.0031</v>
      </c>
      <c r="T51" s="0" t="s">
        <v>1165</v>
      </c>
      <c r="U51" s="0" t="n">
        <v>270</v>
      </c>
      <c r="V51" s="0" t="s">
        <v>1166</v>
      </c>
      <c r="W51" s="0" t="n">
        <v>0.3291</v>
      </c>
      <c r="X51" s="0" t="s">
        <v>1167</v>
      </c>
      <c r="Y51" s="0" t="n">
        <v>0</v>
      </c>
      <c r="Z51" s="0" t="s">
        <v>1168</v>
      </c>
      <c r="AA51" s="0" t="n">
        <f aca="false">FALSE()</f>
        <v>0</v>
      </c>
    </row>
    <row r="52" customFormat="false" ht="15" hidden="false" customHeight="false" outlineLevel="0" collapsed="false">
      <c r="A52" s="30" t="s">
        <v>193</v>
      </c>
      <c r="B52" s="30" t="n">
        <v>0.33</v>
      </c>
      <c r="C52" s="0" t="n">
        <v>0.8583</v>
      </c>
      <c r="D52" s="0" t="n">
        <v>0.8804</v>
      </c>
      <c r="E52" s="0" t="n">
        <v>0.0038</v>
      </c>
      <c r="F52" s="0" t="n">
        <v>3.2541</v>
      </c>
      <c r="G52" s="0" t="s">
        <v>1162</v>
      </c>
      <c r="H52" s="0" t="s">
        <v>1163</v>
      </c>
      <c r="I52" s="0" t="n">
        <v>0.369</v>
      </c>
      <c r="J52" s="0" t="n">
        <v>0.23</v>
      </c>
      <c r="K52" s="0" t="n">
        <v>0.5</v>
      </c>
      <c r="L52" s="0" t="n">
        <v>1.722</v>
      </c>
      <c r="M52" s="0" t="n">
        <v>5.2064</v>
      </c>
      <c r="N52" s="0" t="n">
        <v>0</v>
      </c>
      <c r="O52" s="0" t="n">
        <v>0.0858</v>
      </c>
      <c r="P52" s="0" t="s">
        <v>1164</v>
      </c>
      <c r="Q52" s="0" t="n">
        <v>0.0032</v>
      </c>
      <c r="R52" s="0" t="n">
        <f aca="false">TRUE()</f>
        <v>1</v>
      </c>
      <c r="S52" s="0" t="n">
        <v>0.0045</v>
      </c>
      <c r="T52" s="0" t="s">
        <v>1165</v>
      </c>
      <c r="U52" s="0" t="n">
        <v>577</v>
      </c>
      <c r="V52" s="0" t="s">
        <v>1166</v>
      </c>
      <c r="W52" s="0" t="n">
        <v>0.844</v>
      </c>
      <c r="X52" s="0" t="s">
        <v>1167</v>
      </c>
      <c r="Y52" s="0" t="n">
        <v>1</v>
      </c>
      <c r="Z52" s="0" t="s">
        <v>1168</v>
      </c>
      <c r="AA52" s="0" t="n">
        <f aca="false">FALSE()</f>
        <v>0</v>
      </c>
    </row>
    <row r="53" customFormat="false" ht="15" hidden="false" customHeight="false" outlineLevel="0" collapsed="false">
      <c r="A53" s="30" t="s">
        <v>195</v>
      </c>
      <c r="B53" s="30" t="n">
        <v>0.42</v>
      </c>
      <c r="C53" s="0" t="n">
        <v>0.7773</v>
      </c>
      <c r="D53" s="0" t="n">
        <v>1.0772</v>
      </c>
      <c r="E53" s="0" t="n">
        <v>0.0084</v>
      </c>
      <c r="F53" s="0" t="n">
        <v>2.9012</v>
      </c>
      <c r="G53" s="0" t="s">
        <v>1162</v>
      </c>
      <c r="H53" s="0" t="s">
        <v>1163</v>
      </c>
      <c r="I53" s="0" t="n">
        <v>0.4762</v>
      </c>
      <c r="J53" s="0" t="n">
        <v>0.26</v>
      </c>
      <c r="K53" s="0" t="n">
        <v>0.61</v>
      </c>
      <c r="L53" s="0" t="n">
        <v>1.9808</v>
      </c>
      <c r="M53" s="0" t="n">
        <v>6.9024</v>
      </c>
      <c r="N53" s="0" t="n">
        <v>0</v>
      </c>
      <c r="O53" s="0" t="n">
        <v>0.0428</v>
      </c>
      <c r="P53" s="0" t="s">
        <v>1164</v>
      </c>
      <c r="Q53" s="0" t="n">
        <v>0.0024</v>
      </c>
      <c r="R53" s="0" t="n">
        <f aca="false">TRUE()</f>
        <v>1</v>
      </c>
      <c r="S53" s="0" t="n">
        <v>0.0073</v>
      </c>
      <c r="T53" s="0" t="s">
        <v>1165</v>
      </c>
      <c r="U53" s="0" t="n">
        <v>849</v>
      </c>
      <c r="V53" s="0" t="s">
        <v>1166</v>
      </c>
      <c r="W53" s="0" t="n">
        <v>1.0616</v>
      </c>
      <c r="X53" s="0" t="s">
        <v>1167</v>
      </c>
      <c r="Y53" s="0" t="n">
        <v>12</v>
      </c>
      <c r="Z53" s="0" t="s">
        <v>1168</v>
      </c>
      <c r="AA53" s="0" t="n">
        <f aca="false">FALSE()</f>
        <v>0</v>
      </c>
    </row>
    <row r="54" customFormat="false" ht="15" hidden="false" customHeight="false" outlineLevel="0" collapsed="false">
      <c r="A54" s="30" t="s">
        <v>196</v>
      </c>
      <c r="B54" s="30" t="n">
        <v>1</v>
      </c>
      <c r="C54" s="0" t="n">
        <v>0.9525</v>
      </c>
      <c r="D54" s="0" t="n">
        <v>0.7329</v>
      </c>
      <c r="E54" s="0" t="n">
        <v>0.5898</v>
      </c>
      <c r="F54" s="0" t="n">
        <v>1.92</v>
      </c>
      <c r="G54" s="0" t="s">
        <v>1162</v>
      </c>
      <c r="H54" s="0" t="s">
        <v>1163</v>
      </c>
      <c r="I54" s="0" t="n">
        <v>0.1622</v>
      </c>
      <c r="J54" s="0" t="n">
        <v>0.23</v>
      </c>
      <c r="K54" s="0" t="n">
        <v>1</v>
      </c>
      <c r="L54" s="0" t="n">
        <v>1.7279</v>
      </c>
      <c r="M54" s="0" t="n">
        <v>3.9206</v>
      </c>
      <c r="N54" s="0" t="n">
        <v>0.0004</v>
      </c>
      <c r="O54" s="0" t="n">
        <v>0.6357</v>
      </c>
      <c r="P54" s="0" t="s">
        <v>1164</v>
      </c>
      <c r="Q54" s="0" t="n">
        <v>0</v>
      </c>
      <c r="R54" s="0" t="n">
        <f aca="false">FALSE()</f>
        <v>0</v>
      </c>
      <c r="S54" s="0" t="n">
        <v>0.001</v>
      </c>
      <c r="T54" s="0" t="s">
        <v>1165</v>
      </c>
      <c r="U54" s="0" t="n">
        <v>83</v>
      </c>
      <c r="V54" s="0" t="s">
        <v>1167</v>
      </c>
      <c r="W54" s="0" t="n">
        <v>0.1168</v>
      </c>
      <c r="X54" s="0" t="s">
        <v>1167</v>
      </c>
      <c r="Y54" s="0" t="n">
        <v>1</v>
      </c>
      <c r="Z54" s="0" t="s">
        <v>1168</v>
      </c>
      <c r="AA54" s="0" t="n">
        <f aca="false">FALSE()</f>
        <v>0</v>
      </c>
    </row>
    <row r="55" customFormat="false" ht="15" hidden="false" customHeight="false" outlineLevel="0" collapsed="false">
      <c r="A55" s="30" t="s">
        <v>197</v>
      </c>
      <c r="B55" s="30" t="n">
        <v>1</v>
      </c>
      <c r="C55" s="0" t="n">
        <v>0.9433</v>
      </c>
      <c r="D55" s="0" t="n">
        <v>0.7207</v>
      </c>
      <c r="E55" s="0" t="n">
        <v>0.7383</v>
      </c>
      <c r="F55" s="0" t="n">
        <v>2.06</v>
      </c>
      <c r="G55" s="0" t="s">
        <v>1162</v>
      </c>
      <c r="H55" s="0" t="s">
        <v>1163</v>
      </c>
      <c r="I55" s="0" t="n">
        <v>0.0415</v>
      </c>
      <c r="J55" s="0" t="n">
        <v>0.16</v>
      </c>
      <c r="K55" s="0" t="n">
        <v>1</v>
      </c>
      <c r="L55" s="0" t="n">
        <v>1.9</v>
      </c>
      <c r="M55" s="0" t="n">
        <v>3.8517</v>
      </c>
      <c r="N55" s="0" t="n">
        <v>0.0035</v>
      </c>
      <c r="O55" s="0" t="n">
        <v>0.7526</v>
      </c>
      <c r="P55" s="0" t="s">
        <v>1164</v>
      </c>
      <c r="Q55" s="0" t="n">
        <v>0</v>
      </c>
      <c r="R55" s="0" t="n">
        <f aca="false">FALSE()</f>
        <v>0</v>
      </c>
      <c r="S55" s="0" t="n">
        <v>0.0056</v>
      </c>
      <c r="T55" s="0" t="s">
        <v>1165</v>
      </c>
      <c r="U55" s="0" t="n">
        <v>622</v>
      </c>
      <c r="V55" s="0" t="s">
        <v>1166</v>
      </c>
      <c r="W55" s="0" t="n">
        <v>0.7436</v>
      </c>
      <c r="X55" s="0" t="s">
        <v>1167</v>
      </c>
      <c r="Y55" s="0" t="n">
        <v>3</v>
      </c>
      <c r="Z55" s="0" t="s">
        <v>1168</v>
      </c>
      <c r="AA55" s="0" t="n">
        <f aca="false">FALSE()</f>
        <v>0</v>
      </c>
    </row>
    <row r="56" customFormat="false" ht="15" hidden="false" customHeight="false" outlineLevel="0" collapsed="false">
      <c r="A56" s="30" t="s">
        <v>202</v>
      </c>
      <c r="B56" s="30" t="n">
        <v>0.18</v>
      </c>
      <c r="C56" s="0" t="n">
        <v>0.8274</v>
      </c>
      <c r="D56" s="0" t="n">
        <v>0.7951</v>
      </c>
      <c r="E56" s="0" t="n">
        <v>0</v>
      </c>
      <c r="F56" s="0" t="n">
        <v>4.7508</v>
      </c>
      <c r="G56" s="0" t="s">
        <v>1162</v>
      </c>
      <c r="H56" s="0" t="s">
        <v>1163</v>
      </c>
      <c r="I56" s="0" t="n">
        <v>0.4922</v>
      </c>
      <c r="J56" s="0" t="n">
        <v>0.16</v>
      </c>
      <c r="K56" s="0" t="n">
        <v>0.28</v>
      </c>
      <c r="L56" s="0" t="n">
        <v>2.3205</v>
      </c>
      <c r="M56" s="0" t="n">
        <v>5.7007</v>
      </c>
      <c r="N56" s="0" t="n">
        <v>0</v>
      </c>
      <c r="O56" s="0" t="n">
        <v>0.0117</v>
      </c>
      <c r="P56" s="0" t="s">
        <v>1164</v>
      </c>
      <c r="Q56" s="0" t="n">
        <v>0.0017</v>
      </c>
      <c r="R56" s="0" t="n">
        <f aca="false">TRUE()</f>
        <v>1</v>
      </c>
      <c r="S56" s="0" t="n">
        <v>0.0042</v>
      </c>
      <c r="T56" s="0" t="s">
        <v>1165</v>
      </c>
      <c r="U56" s="0" t="n">
        <v>216</v>
      </c>
      <c r="V56" s="0" t="s">
        <v>1166</v>
      </c>
      <c r="W56" s="0" t="n">
        <v>0.3068</v>
      </c>
      <c r="X56" s="0" t="s">
        <v>1167</v>
      </c>
      <c r="Y56" s="0" t="n">
        <v>1</v>
      </c>
      <c r="Z56" s="0" t="s">
        <v>1168</v>
      </c>
      <c r="AA56" s="0" t="n">
        <f aca="false">FALSE()</f>
        <v>0</v>
      </c>
    </row>
    <row r="57" customFormat="false" ht="15" hidden="false" customHeight="false" outlineLevel="0" collapsed="false">
      <c r="A57" s="30" t="s">
        <v>203</v>
      </c>
      <c r="B57" s="30" t="n">
        <v>0.24</v>
      </c>
      <c r="C57" s="0" t="n">
        <v>0.8894</v>
      </c>
      <c r="D57" s="0" t="n">
        <v>0.9223</v>
      </c>
      <c r="E57" s="0" t="n">
        <v>0.0068</v>
      </c>
      <c r="F57" s="0" t="n">
        <v>3.7109</v>
      </c>
      <c r="G57" s="0" t="s">
        <v>1162</v>
      </c>
      <c r="H57" s="0" t="s">
        <v>1163</v>
      </c>
      <c r="I57" s="0" t="n">
        <v>0.4729</v>
      </c>
      <c r="J57" s="0" t="n">
        <v>0.18</v>
      </c>
      <c r="K57" s="0" t="n">
        <v>1</v>
      </c>
      <c r="L57" s="0" t="n">
        <v>1.8648</v>
      </c>
      <c r="M57" s="0" t="n">
        <v>6.713</v>
      </c>
      <c r="N57" s="0" t="n">
        <v>0.0001</v>
      </c>
      <c r="O57" s="0" t="n">
        <v>0.4331</v>
      </c>
      <c r="P57" s="0" t="s">
        <v>1164</v>
      </c>
      <c r="Q57" s="0" t="n">
        <v>0.0082</v>
      </c>
      <c r="R57" s="0" t="n">
        <f aca="false">TRUE()</f>
        <v>1</v>
      </c>
      <c r="S57" s="0" t="n">
        <v>0.0063</v>
      </c>
      <c r="T57" s="0" t="s">
        <v>1165</v>
      </c>
      <c r="U57" s="0" t="n">
        <v>512</v>
      </c>
      <c r="V57" s="0" t="s">
        <v>1166</v>
      </c>
      <c r="W57" s="0" t="n">
        <v>0.6681</v>
      </c>
      <c r="X57" s="0" t="s">
        <v>1167</v>
      </c>
      <c r="Y57" s="0" t="n">
        <v>0</v>
      </c>
      <c r="Z57" s="0" t="s">
        <v>1168</v>
      </c>
      <c r="AA57" s="0" t="n">
        <f aca="false">FALSE()</f>
        <v>0</v>
      </c>
    </row>
    <row r="58" customFormat="false" ht="15" hidden="false" customHeight="false" outlineLevel="0" collapsed="false">
      <c r="A58" s="30" t="s">
        <v>205</v>
      </c>
      <c r="B58" s="30" t="n">
        <v>0.35</v>
      </c>
      <c r="C58" s="0" t="n">
        <v>0.7245</v>
      </c>
      <c r="D58" s="0" t="n">
        <v>1.0881</v>
      </c>
      <c r="E58" s="0" t="n">
        <v>0.0024</v>
      </c>
      <c r="F58" s="0" t="n">
        <v>4.658</v>
      </c>
      <c r="G58" s="0" t="s">
        <v>1162</v>
      </c>
      <c r="H58" s="0" t="s">
        <v>1163</v>
      </c>
      <c r="I58" s="0" t="n">
        <v>0.3483</v>
      </c>
      <c r="J58" s="0" t="n">
        <v>0.31</v>
      </c>
      <c r="K58" s="0" t="n">
        <v>1</v>
      </c>
      <c r="L58" s="0" t="n">
        <v>1.8633</v>
      </c>
      <c r="M58" s="0" t="n">
        <v>5.1092</v>
      </c>
      <c r="N58" s="0" t="n">
        <v>0.0011</v>
      </c>
      <c r="O58" s="0" t="n">
        <v>0.2378</v>
      </c>
      <c r="P58" s="0" t="s">
        <v>1164</v>
      </c>
      <c r="Q58" s="0" t="n">
        <v>0.0139</v>
      </c>
      <c r="R58" s="0" t="n">
        <f aca="false">TRUE()</f>
        <v>1</v>
      </c>
      <c r="S58" s="0" t="n">
        <v>0.001</v>
      </c>
      <c r="T58" s="0" t="s">
        <v>1165</v>
      </c>
      <c r="U58" s="0" t="n">
        <v>64</v>
      </c>
      <c r="V58" s="0" t="s">
        <v>1167</v>
      </c>
      <c r="W58" s="0" t="n">
        <v>0.0773</v>
      </c>
      <c r="X58" s="0" t="s">
        <v>1167</v>
      </c>
      <c r="Y58" s="0" t="n">
        <v>1</v>
      </c>
      <c r="Z58" s="0" t="s">
        <v>1168</v>
      </c>
      <c r="AA58" s="0" t="n">
        <f aca="false">FALSE()</f>
        <v>0</v>
      </c>
    </row>
    <row r="59" customFormat="false" ht="15" hidden="false" customHeight="false" outlineLevel="0" collapsed="false">
      <c r="A59" s="30" t="s">
        <v>207</v>
      </c>
      <c r="B59" s="30" t="n">
        <v>0.17</v>
      </c>
      <c r="C59" s="0" t="n">
        <v>0.8791</v>
      </c>
      <c r="D59" s="0" t="n">
        <v>0.5518</v>
      </c>
      <c r="E59" s="0" t="n">
        <v>0.0185</v>
      </c>
      <c r="F59" s="0" t="n">
        <v>2.8381</v>
      </c>
      <c r="G59" s="0" t="s">
        <v>1162</v>
      </c>
      <c r="H59" s="0" t="s">
        <v>1163</v>
      </c>
      <c r="I59" s="0" t="n">
        <v>0.5319</v>
      </c>
      <c r="J59" s="0" t="n">
        <v>0.15</v>
      </c>
      <c r="K59" s="0" t="n">
        <v>1</v>
      </c>
      <c r="L59" s="0" t="n">
        <v>1.92</v>
      </c>
      <c r="M59" s="0" t="n">
        <v>3.4669</v>
      </c>
      <c r="N59" s="0" t="n">
        <v>0.0093</v>
      </c>
      <c r="O59" s="0" t="n">
        <v>0.9065</v>
      </c>
      <c r="P59" s="0" t="s">
        <v>1164</v>
      </c>
      <c r="Q59" s="0" t="n">
        <v>0</v>
      </c>
      <c r="R59" s="0" t="n">
        <f aca="false">TRUE()</f>
        <v>1</v>
      </c>
      <c r="S59" s="0" t="n">
        <v>0.0003</v>
      </c>
      <c r="T59" s="0" t="s">
        <v>1165</v>
      </c>
      <c r="U59" s="0" t="n">
        <v>24</v>
      </c>
      <c r="V59" s="0" t="s">
        <v>1167</v>
      </c>
      <c r="W59" s="0" t="n">
        <v>0.029</v>
      </c>
      <c r="X59" s="0" t="s">
        <v>1167</v>
      </c>
      <c r="Y59" s="0" t="n">
        <v>0</v>
      </c>
      <c r="Z59" s="0" t="s">
        <v>1168</v>
      </c>
      <c r="AA59" s="0" t="n">
        <f aca="false">FALSE()</f>
        <v>0</v>
      </c>
    </row>
    <row r="60" customFormat="false" ht="15" hidden="false" customHeight="false" outlineLevel="0" collapsed="false">
      <c r="A60" s="30" t="s">
        <v>208</v>
      </c>
      <c r="B60" s="30" t="n">
        <v>0.19</v>
      </c>
      <c r="C60" s="0" t="n">
        <v>0.985</v>
      </c>
      <c r="D60" s="0" t="n">
        <v>0.7858</v>
      </c>
      <c r="E60" s="0" t="n">
        <v>0.0209</v>
      </c>
      <c r="F60" s="0" t="n">
        <v>3.4609</v>
      </c>
      <c r="G60" s="0" t="s">
        <v>1162</v>
      </c>
      <c r="H60" s="0" t="s">
        <v>1163</v>
      </c>
      <c r="I60" s="0" t="n">
        <v>0.5215</v>
      </c>
      <c r="J60" s="0" t="n">
        <v>0.14</v>
      </c>
      <c r="K60" s="0" t="n">
        <v>1</v>
      </c>
      <c r="L60" s="0" t="n">
        <v>2.08</v>
      </c>
      <c r="M60" s="0" t="n">
        <v>5.9117</v>
      </c>
      <c r="N60" s="0" t="n">
        <v>0.0007</v>
      </c>
      <c r="O60" s="0" t="n">
        <v>0.5956</v>
      </c>
      <c r="P60" s="0" t="s">
        <v>1164</v>
      </c>
      <c r="Q60" s="0" t="n">
        <v>0.0074</v>
      </c>
      <c r="R60" s="0" t="n">
        <f aca="false">TRUE()</f>
        <v>1</v>
      </c>
      <c r="S60" s="0" t="n">
        <v>0.0098</v>
      </c>
      <c r="T60" s="0" t="s">
        <v>1165</v>
      </c>
      <c r="U60" s="0" t="n">
        <v>1555</v>
      </c>
      <c r="V60" s="0" t="s">
        <v>1166</v>
      </c>
      <c r="W60" s="0" t="n">
        <v>1.865</v>
      </c>
      <c r="X60" s="0" t="s">
        <v>1167</v>
      </c>
      <c r="Y60" s="0" t="n">
        <v>0</v>
      </c>
      <c r="Z60" s="0" t="s">
        <v>1168</v>
      </c>
      <c r="AA60" s="0" t="n">
        <f aca="false">FALSE()</f>
        <v>0</v>
      </c>
    </row>
    <row r="61" customFormat="false" ht="15" hidden="false" customHeight="false" outlineLevel="0" collapsed="false">
      <c r="A61" s="30" t="s">
        <v>210</v>
      </c>
      <c r="B61" s="30" t="n">
        <v>0.61</v>
      </c>
      <c r="C61" s="0" t="n">
        <v>0.6511</v>
      </c>
      <c r="D61" s="0" t="n">
        <v>0.8184</v>
      </c>
      <c r="E61" s="0" t="n">
        <v>0.0067</v>
      </c>
      <c r="F61" s="0" t="n">
        <v>4.0016</v>
      </c>
      <c r="G61" s="0" t="s">
        <v>1162</v>
      </c>
      <c r="H61" s="0" t="s">
        <v>1163</v>
      </c>
      <c r="I61" s="0" t="n">
        <v>0.1175</v>
      </c>
      <c r="J61" s="0" t="n">
        <v>0.54</v>
      </c>
      <c r="K61" s="0" t="n">
        <v>0.82</v>
      </c>
      <c r="L61" s="0" t="n">
        <v>1.9606</v>
      </c>
      <c r="M61" s="0" t="n">
        <v>4.1516</v>
      </c>
      <c r="N61" s="0" t="n">
        <v>0.0007</v>
      </c>
      <c r="O61" s="0" t="n">
        <v>0.3378</v>
      </c>
      <c r="P61" s="0" t="s">
        <v>1164</v>
      </c>
      <c r="Q61" s="0" t="n">
        <v>0.0013</v>
      </c>
      <c r="R61" s="0" t="n">
        <f aca="false">TRUE()</f>
        <v>1</v>
      </c>
      <c r="S61" s="0" t="n">
        <v>0.0035</v>
      </c>
      <c r="T61" s="0" t="s">
        <v>1165</v>
      </c>
      <c r="U61" s="0" t="n">
        <v>144</v>
      </c>
      <c r="V61" s="0" t="s">
        <v>1166</v>
      </c>
      <c r="W61" s="0" t="n">
        <v>0.2466</v>
      </c>
      <c r="X61" s="0" t="s">
        <v>1167</v>
      </c>
      <c r="Y61" s="0" t="n">
        <v>2</v>
      </c>
      <c r="Z61" s="0" t="s">
        <v>1168</v>
      </c>
      <c r="AA61" s="0" t="n">
        <f aca="false">FALSE()</f>
        <v>0</v>
      </c>
    </row>
    <row r="62" customFormat="false" ht="15" hidden="false" customHeight="false" outlineLevel="0" collapsed="false">
      <c r="A62" s="30" t="s">
        <v>211</v>
      </c>
      <c r="B62" s="30" t="n">
        <v>0.32</v>
      </c>
      <c r="C62" s="0" t="n">
        <v>0.7854</v>
      </c>
      <c r="D62" s="0" t="n">
        <v>1.0424</v>
      </c>
      <c r="E62" s="0" t="n">
        <v>0.0061</v>
      </c>
      <c r="F62" s="0" t="n">
        <v>3.7533</v>
      </c>
      <c r="G62" s="0" t="s">
        <v>1162</v>
      </c>
      <c r="H62" s="0" t="s">
        <v>1163</v>
      </c>
      <c r="I62" s="0" t="n">
        <v>0.4585</v>
      </c>
      <c r="J62" s="0" t="n">
        <v>0.3</v>
      </c>
      <c r="K62" s="0" t="n">
        <v>0.56</v>
      </c>
      <c r="L62" s="0" t="n">
        <v>1.5414</v>
      </c>
      <c r="M62" s="0" t="n">
        <v>5.9022</v>
      </c>
      <c r="N62" s="0" t="n">
        <v>0</v>
      </c>
      <c r="O62" s="0" t="n">
        <v>0.0931</v>
      </c>
      <c r="P62" s="0" t="s">
        <v>1164</v>
      </c>
      <c r="Q62" s="0" t="n">
        <v>0.0008</v>
      </c>
      <c r="R62" s="0" t="n">
        <f aca="false">TRUE()</f>
        <v>1</v>
      </c>
      <c r="S62" s="0" t="n">
        <v>0.0024</v>
      </c>
      <c r="T62" s="0" t="s">
        <v>1165</v>
      </c>
      <c r="U62" s="0" t="n">
        <v>175</v>
      </c>
      <c r="V62" s="0" t="s">
        <v>1166</v>
      </c>
      <c r="W62" s="0" t="n">
        <v>0.2553</v>
      </c>
      <c r="X62" s="0" t="s">
        <v>1167</v>
      </c>
      <c r="Y62" s="0" t="n">
        <v>15</v>
      </c>
      <c r="Z62" s="0" t="s">
        <v>1168</v>
      </c>
      <c r="AA62" s="0" t="n">
        <f aca="false">FALSE()</f>
        <v>0</v>
      </c>
    </row>
    <row r="63" customFormat="false" ht="15" hidden="false" customHeight="false" outlineLevel="0" collapsed="false">
      <c r="A63" s="30" t="s">
        <v>219</v>
      </c>
      <c r="B63" s="30" t="n">
        <v>0.21</v>
      </c>
      <c r="C63" s="0" t="n">
        <v>0.916</v>
      </c>
      <c r="D63" s="0" t="n">
        <v>0.7899</v>
      </c>
      <c r="E63" s="0" t="n">
        <v>0.0022</v>
      </c>
      <c r="F63" s="0" t="n">
        <v>3.4217</v>
      </c>
      <c r="G63" s="0" t="s">
        <v>1162</v>
      </c>
      <c r="H63" s="0" t="s">
        <v>1163</v>
      </c>
      <c r="I63" s="0" t="n">
        <v>0.5758</v>
      </c>
      <c r="J63" s="0" t="n">
        <v>0.16</v>
      </c>
      <c r="K63" s="0" t="n">
        <v>1</v>
      </c>
      <c r="L63" s="0" t="n">
        <v>1.9</v>
      </c>
      <c r="M63" s="0" t="n">
        <v>5.3245</v>
      </c>
      <c r="N63" s="0" t="n">
        <v>0.0004</v>
      </c>
      <c r="O63" s="0" t="n">
        <v>0.6261</v>
      </c>
      <c r="P63" s="0" t="s">
        <v>1164</v>
      </c>
      <c r="Q63" s="0" t="n">
        <v>0.0085</v>
      </c>
      <c r="R63" s="0" t="n">
        <f aca="false">TRUE()</f>
        <v>1</v>
      </c>
      <c r="S63" s="0" t="n">
        <v>0.0021</v>
      </c>
      <c r="T63" s="0" t="s">
        <v>1165</v>
      </c>
      <c r="U63" s="0" t="n">
        <v>107</v>
      </c>
      <c r="V63" s="0" t="s">
        <v>1167</v>
      </c>
      <c r="W63" s="0" t="n">
        <v>0.1245</v>
      </c>
      <c r="X63" s="0" t="s">
        <v>1167</v>
      </c>
      <c r="Y63" s="0" t="n">
        <v>47</v>
      </c>
      <c r="Z63" s="0" t="s">
        <v>1168</v>
      </c>
      <c r="AA63" s="0" t="n">
        <f aca="false">FALSE()</f>
        <v>0</v>
      </c>
    </row>
    <row r="64" customFormat="false" ht="15" hidden="false" customHeight="false" outlineLevel="0" collapsed="false">
      <c r="A64" s="30" t="s">
        <v>221</v>
      </c>
      <c r="B64" s="30" t="n">
        <v>0.16</v>
      </c>
      <c r="C64" s="0" t="n">
        <v>0.9634</v>
      </c>
      <c r="D64" s="0" t="n">
        <v>0.6752</v>
      </c>
      <c r="E64" s="0" t="n">
        <v>0.0082</v>
      </c>
      <c r="F64" s="0" t="n">
        <v>3.2535</v>
      </c>
      <c r="G64" s="0" t="s">
        <v>1162</v>
      </c>
      <c r="H64" s="0" t="s">
        <v>1163</v>
      </c>
      <c r="I64" s="0" t="n">
        <v>0.4506</v>
      </c>
      <c r="J64" s="0" t="n">
        <v>0.14</v>
      </c>
      <c r="K64" s="0" t="n">
        <v>1</v>
      </c>
      <c r="L64" s="0" t="n">
        <v>1.9</v>
      </c>
      <c r="M64" s="0" t="n">
        <v>5.103</v>
      </c>
      <c r="N64" s="0" t="n">
        <v>0</v>
      </c>
      <c r="O64" s="0" t="n">
        <v>0.7881</v>
      </c>
      <c r="P64" s="0" t="s">
        <v>1164</v>
      </c>
      <c r="Q64" s="0" t="n">
        <v>0.0037</v>
      </c>
      <c r="R64" s="0" t="n">
        <f aca="false">TRUE()</f>
        <v>1</v>
      </c>
      <c r="S64" s="0" t="n">
        <v>0.0091</v>
      </c>
      <c r="T64" s="0" t="s">
        <v>1165</v>
      </c>
      <c r="U64" s="0" t="n">
        <v>331</v>
      </c>
      <c r="V64" s="0" t="s">
        <v>1166</v>
      </c>
      <c r="W64" s="0" t="n">
        <v>0.3382</v>
      </c>
      <c r="X64" s="0" t="s">
        <v>1167</v>
      </c>
      <c r="Y64" s="0" t="n">
        <v>1</v>
      </c>
      <c r="Z64" s="0" t="s">
        <v>1168</v>
      </c>
      <c r="AA64" s="0" t="n">
        <f aca="false">FALSE()</f>
        <v>0</v>
      </c>
    </row>
    <row r="65" customFormat="false" ht="15" hidden="false" customHeight="false" outlineLevel="0" collapsed="false">
      <c r="A65" s="30" t="s">
        <v>223</v>
      </c>
      <c r="B65" s="30" t="n">
        <v>0.76</v>
      </c>
      <c r="C65" s="0" t="n">
        <v>1.0941</v>
      </c>
      <c r="D65" s="0" t="n">
        <v>0.7457</v>
      </c>
      <c r="E65" s="0" t="n">
        <v>0.4458</v>
      </c>
      <c r="F65" s="0" t="n">
        <v>1.9002</v>
      </c>
      <c r="G65" s="0" t="s">
        <v>1162</v>
      </c>
      <c r="H65" s="0" t="s">
        <v>1163</v>
      </c>
      <c r="I65" s="0" t="n">
        <v>0.03</v>
      </c>
      <c r="J65" s="0" t="n">
        <v>0.7</v>
      </c>
      <c r="K65" s="0" t="n">
        <v>0.8</v>
      </c>
      <c r="L65" s="0" t="n">
        <v>1.8201</v>
      </c>
      <c r="M65" s="0" t="n">
        <v>2.0402</v>
      </c>
      <c r="N65" s="0" t="n">
        <v>0.3559</v>
      </c>
      <c r="O65" s="0" t="n">
        <v>0.4584</v>
      </c>
      <c r="P65" s="0" t="s">
        <v>1164</v>
      </c>
      <c r="Q65" s="0" t="n">
        <v>0.0013</v>
      </c>
      <c r="R65" s="0" t="n">
        <f aca="false">FALSE()</f>
        <v>0</v>
      </c>
      <c r="S65" s="0" t="n">
        <v>0.0077</v>
      </c>
      <c r="T65" s="0" t="s">
        <v>1165</v>
      </c>
      <c r="U65" s="0" t="n">
        <v>286</v>
      </c>
      <c r="V65" s="0" t="s">
        <v>1166</v>
      </c>
      <c r="W65" s="0" t="n">
        <v>0.4977</v>
      </c>
      <c r="X65" s="0" t="s">
        <v>1167</v>
      </c>
      <c r="Y65" s="0" t="n">
        <v>21</v>
      </c>
      <c r="Z65" s="0" t="s">
        <v>1168</v>
      </c>
      <c r="AA65" s="0" t="n">
        <f aca="false">FALSE()</f>
        <v>0</v>
      </c>
    </row>
    <row r="66" customFormat="false" ht="15" hidden="false" customHeight="false" outlineLevel="0" collapsed="false">
      <c r="A66" s="30" t="s">
        <v>225</v>
      </c>
      <c r="B66" s="30" t="n">
        <v>0.24</v>
      </c>
      <c r="C66" s="0" t="n">
        <v>0.9739</v>
      </c>
      <c r="D66" s="0" t="n">
        <v>0.9267</v>
      </c>
      <c r="E66" s="0" t="n">
        <v>0.0091</v>
      </c>
      <c r="F66" s="0" t="n">
        <v>3</v>
      </c>
      <c r="G66" s="0" t="s">
        <v>1162</v>
      </c>
      <c r="H66" s="0" t="s">
        <v>1163</v>
      </c>
      <c r="I66" s="0" t="n">
        <v>0.4986</v>
      </c>
      <c r="J66" s="0" t="n">
        <v>0.16</v>
      </c>
      <c r="K66" s="0" t="n">
        <v>1</v>
      </c>
      <c r="L66" s="0" t="n">
        <v>1.8</v>
      </c>
      <c r="M66" s="0" t="n">
        <v>6.8</v>
      </c>
      <c r="N66" s="0" t="n">
        <v>0</v>
      </c>
      <c r="O66" s="0" t="n">
        <v>0.4084</v>
      </c>
      <c r="P66" s="0" t="s">
        <v>1164</v>
      </c>
      <c r="Q66" s="0" t="n">
        <v>0.0069</v>
      </c>
      <c r="R66" s="0" t="n">
        <f aca="false">TRUE()</f>
        <v>1</v>
      </c>
      <c r="S66" s="0" t="n">
        <v>0.0017</v>
      </c>
      <c r="T66" s="0" t="s">
        <v>1165</v>
      </c>
      <c r="U66" s="0" t="n">
        <v>225</v>
      </c>
      <c r="V66" s="0" t="s">
        <v>1166</v>
      </c>
      <c r="W66" s="0" t="n">
        <v>0.2879</v>
      </c>
      <c r="X66" s="0" t="s">
        <v>1167</v>
      </c>
      <c r="Y66" s="0" t="n">
        <v>16</v>
      </c>
      <c r="Z66" s="0" t="s">
        <v>1168</v>
      </c>
      <c r="AA66" s="0" t="n">
        <f aca="false">FALSE()</f>
        <v>0</v>
      </c>
    </row>
    <row r="67" customFormat="false" ht="15" hidden="false" customHeight="false" outlineLevel="0" collapsed="false">
      <c r="A67" s="30" t="s">
        <v>226</v>
      </c>
      <c r="B67" s="30" t="n">
        <v>0.44</v>
      </c>
      <c r="C67" s="0" t="n">
        <v>0.9668</v>
      </c>
      <c r="D67" s="0" t="n">
        <v>0.9403</v>
      </c>
      <c r="E67" s="0" t="n">
        <v>0.1077</v>
      </c>
      <c r="F67" s="0" t="n">
        <v>2.4426</v>
      </c>
      <c r="G67" s="0" t="s">
        <v>1162</v>
      </c>
      <c r="H67" s="0" t="s">
        <v>1163</v>
      </c>
      <c r="I67" s="0" t="n">
        <v>0.4077</v>
      </c>
      <c r="J67" s="0" t="n">
        <v>0.26</v>
      </c>
      <c r="K67" s="0" t="n">
        <v>1</v>
      </c>
      <c r="L67" s="0" t="n">
        <v>2.02</v>
      </c>
      <c r="M67" s="0" t="n">
        <v>5.4058</v>
      </c>
      <c r="N67" s="0" t="n">
        <v>0.0012</v>
      </c>
      <c r="O67" s="0" t="n">
        <v>0.4399</v>
      </c>
      <c r="P67" s="0" t="s">
        <v>1164</v>
      </c>
      <c r="Q67" s="0" t="n">
        <v>0.0011</v>
      </c>
      <c r="R67" s="0" t="n">
        <f aca="false">FALSE()</f>
        <v>0</v>
      </c>
      <c r="S67" s="0" t="n">
        <v>0.0024</v>
      </c>
      <c r="T67" s="0" t="s">
        <v>1165</v>
      </c>
      <c r="U67" s="0" t="n">
        <v>216</v>
      </c>
      <c r="V67" s="0" t="s">
        <v>1166</v>
      </c>
      <c r="W67" s="0" t="n">
        <v>0.3183</v>
      </c>
      <c r="X67" s="0" t="s">
        <v>1167</v>
      </c>
      <c r="Y67" s="0" t="n">
        <v>33</v>
      </c>
      <c r="Z67" s="0" t="s">
        <v>1168</v>
      </c>
      <c r="AA67" s="0" t="n">
        <f aca="false">FALSE()</f>
        <v>0</v>
      </c>
    </row>
    <row r="68" customFormat="false" ht="15" hidden="false" customHeight="false" outlineLevel="0" collapsed="false">
      <c r="A68" s="30" t="s">
        <v>229</v>
      </c>
      <c r="B68" s="30" t="n">
        <v>1</v>
      </c>
      <c r="C68" s="0" t="n">
        <v>1.0633</v>
      </c>
      <c r="D68" s="0" t="n">
        <v>0.9305</v>
      </c>
      <c r="E68" s="0" t="n">
        <v>0.4481</v>
      </c>
      <c r="F68" s="0" t="n">
        <v>1.98</v>
      </c>
      <c r="G68" s="0" t="s">
        <v>1162</v>
      </c>
      <c r="H68" s="0" t="s">
        <v>1163</v>
      </c>
      <c r="I68" s="0" t="n">
        <v>0.2178</v>
      </c>
      <c r="J68" s="0" t="n">
        <v>0.18</v>
      </c>
      <c r="K68" s="0" t="n">
        <v>1</v>
      </c>
      <c r="L68" s="0" t="n">
        <v>1.7079</v>
      </c>
      <c r="M68" s="0" t="n">
        <v>6.6253</v>
      </c>
      <c r="N68" s="0" t="n">
        <v>0</v>
      </c>
      <c r="O68" s="0" t="n">
        <v>0.4693</v>
      </c>
      <c r="P68" s="0" t="s">
        <v>1164</v>
      </c>
      <c r="Q68" s="0" t="n">
        <v>0</v>
      </c>
      <c r="R68" s="0" t="n">
        <f aca="false">FALSE()</f>
        <v>0</v>
      </c>
      <c r="S68" s="0" t="n">
        <v>0.0049</v>
      </c>
      <c r="T68" s="0" t="s">
        <v>1165</v>
      </c>
      <c r="U68" s="0" t="n">
        <v>323</v>
      </c>
      <c r="V68" s="0" t="s">
        <v>1166</v>
      </c>
      <c r="W68" s="0" t="n">
        <v>0.3903</v>
      </c>
      <c r="X68" s="0" t="s">
        <v>1167</v>
      </c>
      <c r="Y68" s="0" t="n">
        <v>15</v>
      </c>
      <c r="Z68" s="0" t="s">
        <v>1168</v>
      </c>
      <c r="AA68" s="0" t="n">
        <f aca="false">FALSE()</f>
        <v>0</v>
      </c>
    </row>
    <row r="69" customFormat="false" ht="15" hidden="false" customHeight="false" outlineLevel="0" collapsed="false">
      <c r="A69" s="30" t="s">
        <v>231</v>
      </c>
      <c r="B69" s="30" t="n">
        <v>0.42</v>
      </c>
      <c r="C69" s="0" t="n">
        <v>0.8492</v>
      </c>
      <c r="D69" s="0" t="n">
        <v>0.9315</v>
      </c>
      <c r="E69" s="0" t="n">
        <v>0.021</v>
      </c>
      <c r="F69" s="0" t="n">
        <v>3.1051</v>
      </c>
      <c r="G69" s="0" t="s">
        <v>1162</v>
      </c>
      <c r="H69" s="0" t="s">
        <v>1163</v>
      </c>
      <c r="I69" s="0" t="n">
        <v>0.2629</v>
      </c>
      <c r="J69" s="0" t="n">
        <v>0.39</v>
      </c>
      <c r="K69" s="0" t="n">
        <v>0.47</v>
      </c>
      <c r="L69" s="0" t="n">
        <v>2.8847</v>
      </c>
      <c r="M69" s="0" t="n">
        <v>3.3556</v>
      </c>
      <c r="N69" s="0" t="n">
        <v>0.0086</v>
      </c>
      <c r="O69" s="0" t="n">
        <v>0.0285</v>
      </c>
      <c r="P69" s="0" t="s">
        <v>1164</v>
      </c>
      <c r="Q69" s="0" t="n">
        <v>0</v>
      </c>
      <c r="R69" s="0" t="n">
        <f aca="false">TRUE()</f>
        <v>1</v>
      </c>
      <c r="S69" s="0" t="n">
        <v>0.0052</v>
      </c>
      <c r="T69" s="0" t="s">
        <v>1165</v>
      </c>
      <c r="U69" s="0" t="n">
        <v>319</v>
      </c>
      <c r="V69" s="0" t="s">
        <v>1166</v>
      </c>
      <c r="W69" s="0" t="n">
        <v>0.5331</v>
      </c>
      <c r="X69" s="0" t="s">
        <v>1167</v>
      </c>
      <c r="Y69" s="0" t="n">
        <v>10</v>
      </c>
      <c r="Z69" s="0" t="s">
        <v>1168</v>
      </c>
      <c r="AA69" s="0" t="n">
        <f aca="false">FALSE()</f>
        <v>0</v>
      </c>
    </row>
    <row r="70" customFormat="false" ht="15" hidden="false" customHeight="false" outlineLevel="0" collapsed="false">
      <c r="A70" s="30" t="s">
        <v>233</v>
      </c>
      <c r="B70" s="30" t="n">
        <v>0.61</v>
      </c>
      <c r="C70" s="0" t="n">
        <v>0.7644</v>
      </c>
      <c r="D70" s="0" t="n">
        <v>0.9166</v>
      </c>
      <c r="E70" s="0" t="n">
        <v>0.0043</v>
      </c>
      <c r="F70" s="0" t="n">
        <v>3.104</v>
      </c>
      <c r="G70" s="0" t="s">
        <v>1162</v>
      </c>
      <c r="H70" s="0" t="s">
        <v>1163</v>
      </c>
      <c r="I70" s="0" t="n">
        <v>0.0889</v>
      </c>
      <c r="J70" s="0" t="n">
        <v>0.57</v>
      </c>
      <c r="K70" s="0" t="n">
        <v>0.79</v>
      </c>
      <c r="L70" s="0" t="n">
        <v>1.5019</v>
      </c>
      <c r="M70" s="0" t="n">
        <v>3.2545</v>
      </c>
      <c r="N70" s="0" t="n">
        <v>0.0015</v>
      </c>
      <c r="O70" s="0" t="n">
        <v>0.2287</v>
      </c>
      <c r="P70" s="0" t="s">
        <v>1164</v>
      </c>
      <c r="Q70" s="0" t="n">
        <v>0</v>
      </c>
      <c r="R70" s="0" t="n">
        <f aca="false">TRUE()</f>
        <v>1</v>
      </c>
      <c r="S70" s="0" t="n">
        <v>0.007</v>
      </c>
      <c r="T70" s="0" t="s">
        <v>1165</v>
      </c>
      <c r="U70" s="0" t="n">
        <v>131</v>
      </c>
      <c r="V70" s="0" t="s">
        <v>1167</v>
      </c>
      <c r="W70" s="0" t="n">
        <v>0.3246</v>
      </c>
      <c r="X70" s="0" t="s">
        <v>1167</v>
      </c>
      <c r="Y70" s="0" t="n">
        <v>11</v>
      </c>
      <c r="Z70" s="0" t="s">
        <v>1168</v>
      </c>
      <c r="AA70" s="0" t="n">
        <f aca="false">FALSE()</f>
        <v>0</v>
      </c>
    </row>
    <row r="71" customFormat="false" ht="15" hidden="false" customHeight="false" outlineLevel="0" collapsed="false">
      <c r="A71" s="30" t="s">
        <v>234</v>
      </c>
      <c r="B71" s="30" t="n">
        <v>0.55</v>
      </c>
      <c r="C71" s="0" t="n">
        <v>0.7936</v>
      </c>
      <c r="D71" s="0" t="n">
        <v>0.7936</v>
      </c>
      <c r="E71" s="0" t="n">
        <v>0.1209</v>
      </c>
      <c r="F71" s="0" t="n">
        <v>2.94</v>
      </c>
      <c r="G71" s="0" t="s">
        <v>1162</v>
      </c>
      <c r="H71" s="0" t="s">
        <v>1163</v>
      </c>
      <c r="I71" s="0" t="n">
        <v>0.1634</v>
      </c>
      <c r="J71" s="0" t="n">
        <v>0.53</v>
      </c>
      <c r="K71" s="0" t="n">
        <v>0.59</v>
      </c>
      <c r="L71" s="0" t="n">
        <v>2.8</v>
      </c>
      <c r="M71" s="0" t="n">
        <v>3.05</v>
      </c>
      <c r="N71" s="0" t="n">
        <v>0.0825</v>
      </c>
      <c r="O71" s="0" t="n">
        <v>0.1276</v>
      </c>
      <c r="P71" s="0" t="s">
        <v>1164</v>
      </c>
      <c r="Q71" s="0" t="n">
        <v>0.0012</v>
      </c>
      <c r="R71" s="0" t="n">
        <f aca="false">TRUE()</f>
        <v>1</v>
      </c>
      <c r="S71" s="0" t="n">
        <v>0.007</v>
      </c>
      <c r="T71" s="0" t="s">
        <v>1165</v>
      </c>
      <c r="U71" s="0" t="n">
        <v>228</v>
      </c>
      <c r="V71" s="0" t="s">
        <v>1166</v>
      </c>
      <c r="W71" s="0" t="n">
        <v>0.4365</v>
      </c>
      <c r="X71" s="0" t="s">
        <v>1167</v>
      </c>
      <c r="Y71" s="0" t="n">
        <v>2</v>
      </c>
      <c r="Z71" s="0" t="s">
        <v>1168</v>
      </c>
      <c r="AA71" s="0" t="n">
        <f aca="false">FALSE()</f>
        <v>0</v>
      </c>
    </row>
    <row r="72" customFormat="false" ht="15" hidden="false" customHeight="false" outlineLevel="0" collapsed="false">
      <c r="A72" s="30" t="s">
        <v>235</v>
      </c>
      <c r="B72" s="30" t="n">
        <v>0.33</v>
      </c>
      <c r="C72" s="0" t="n">
        <v>0.7431</v>
      </c>
      <c r="D72" s="0" t="n">
        <v>1.0587</v>
      </c>
      <c r="E72" s="0" t="n">
        <v>0.0059</v>
      </c>
      <c r="F72" s="0" t="n">
        <v>3.6375</v>
      </c>
      <c r="G72" s="0" t="s">
        <v>1162</v>
      </c>
      <c r="H72" s="0" t="s">
        <v>1163</v>
      </c>
      <c r="I72" s="0" t="n">
        <v>0.4246</v>
      </c>
      <c r="J72" s="0" t="n">
        <v>0.22</v>
      </c>
      <c r="K72" s="0" t="n">
        <v>1</v>
      </c>
      <c r="L72" s="0" t="n">
        <v>1.6217</v>
      </c>
      <c r="M72" s="0" t="n">
        <v>7.7452</v>
      </c>
      <c r="N72" s="0" t="n">
        <v>0</v>
      </c>
      <c r="O72" s="0" t="n">
        <v>0.2857</v>
      </c>
      <c r="P72" s="0" t="s">
        <v>1164</v>
      </c>
      <c r="Q72" s="0" t="n">
        <v>0.0084</v>
      </c>
      <c r="R72" s="0" t="n">
        <f aca="false">TRUE()</f>
        <v>1</v>
      </c>
      <c r="S72" s="0" t="n">
        <v>0.001</v>
      </c>
      <c r="T72" s="0" t="s">
        <v>1165</v>
      </c>
      <c r="U72" s="0" t="n">
        <v>187</v>
      </c>
      <c r="V72" s="0" t="s">
        <v>1166</v>
      </c>
      <c r="W72" s="0" t="n">
        <v>0.2148</v>
      </c>
      <c r="X72" s="0" t="s">
        <v>1167</v>
      </c>
      <c r="Y72" s="0" t="n">
        <v>2</v>
      </c>
      <c r="Z72" s="0" t="s">
        <v>1168</v>
      </c>
      <c r="AA72" s="0" t="n">
        <f aca="false">FALSE()</f>
        <v>0</v>
      </c>
    </row>
    <row r="73" customFormat="false" ht="15" hidden="false" customHeight="false" outlineLevel="0" collapsed="false">
      <c r="A73" s="30" t="s">
        <v>236</v>
      </c>
      <c r="B73" s="30" t="n">
        <v>0.78</v>
      </c>
      <c r="C73" s="0" t="n">
        <v>1.1766</v>
      </c>
      <c r="D73" s="0" t="n">
        <v>1.352</v>
      </c>
      <c r="E73" s="0" t="n">
        <v>0.0559</v>
      </c>
      <c r="F73" s="0" t="n">
        <v>1.4818</v>
      </c>
      <c r="G73" s="0" t="s">
        <v>1162</v>
      </c>
      <c r="H73" s="0" t="s">
        <v>1163</v>
      </c>
      <c r="I73" s="0" t="n">
        <v>0.4228</v>
      </c>
      <c r="J73" s="0" t="n">
        <v>0.66</v>
      </c>
      <c r="K73" s="0" t="n">
        <v>0.93</v>
      </c>
      <c r="L73" s="0" t="n">
        <v>1.3212</v>
      </c>
      <c r="M73" s="0" t="n">
        <v>1.8419</v>
      </c>
      <c r="N73" s="0" t="n">
        <v>0.0274</v>
      </c>
      <c r="O73" s="0" t="n">
        <v>0.1256</v>
      </c>
      <c r="P73" s="0" t="s">
        <v>1164</v>
      </c>
      <c r="Q73" s="0" t="n">
        <v>0.0003</v>
      </c>
      <c r="R73" s="0" t="n">
        <f aca="false">FALSE()</f>
        <v>0</v>
      </c>
      <c r="S73" s="0" t="n">
        <v>0.0059</v>
      </c>
      <c r="T73" s="0" t="s">
        <v>1165</v>
      </c>
      <c r="U73" s="0" t="n">
        <v>275</v>
      </c>
      <c r="V73" s="0" t="s">
        <v>1166</v>
      </c>
      <c r="W73" s="0" t="n">
        <v>0.3896</v>
      </c>
      <c r="X73" s="0" t="s">
        <v>1167</v>
      </c>
      <c r="Y73" s="0" t="n">
        <v>7</v>
      </c>
      <c r="Z73" s="0" t="s">
        <v>1168</v>
      </c>
      <c r="AA73" s="0" t="n">
        <f aca="false">FALSE()</f>
        <v>0</v>
      </c>
    </row>
    <row r="74" customFormat="false" ht="15" hidden="false" customHeight="false" outlineLevel="0" collapsed="false">
      <c r="A74" s="30" t="s">
        <v>237</v>
      </c>
      <c r="B74" s="30" t="n">
        <v>0.3</v>
      </c>
      <c r="C74" s="0" t="n">
        <v>0.8943</v>
      </c>
      <c r="D74" s="0" t="n">
        <v>0.872</v>
      </c>
      <c r="E74" s="0" t="n">
        <v>0.0151</v>
      </c>
      <c r="F74" s="0" t="n">
        <v>3.1511</v>
      </c>
      <c r="G74" s="0" t="s">
        <v>1162</v>
      </c>
      <c r="H74" s="0" t="s">
        <v>1163</v>
      </c>
      <c r="I74" s="0" t="n">
        <v>0.2581</v>
      </c>
      <c r="J74" s="0" t="n">
        <v>0.28</v>
      </c>
      <c r="K74" s="0" t="n">
        <v>0.44</v>
      </c>
      <c r="L74" s="0" t="n">
        <v>2.901</v>
      </c>
      <c r="M74" s="0" t="n">
        <v>5.3007</v>
      </c>
      <c r="N74" s="0" t="n">
        <v>0.0001</v>
      </c>
      <c r="O74" s="0" t="n">
        <v>0.0235</v>
      </c>
      <c r="P74" s="0" t="s">
        <v>1164</v>
      </c>
      <c r="Q74" s="0" t="n">
        <v>0.0036</v>
      </c>
      <c r="R74" s="0" t="n">
        <f aca="false">TRUE()</f>
        <v>1</v>
      </c>
      <c r="S74" s="0" t="n">
        <v>0.0042</v>
      </c>
      <c r="T74" s="0" t="s">
        <v>1165</v>
      </c>
      <c r="U74" s="0" t="n">
        <v>384</v>
      </c>
      <c r="V74" s="0" t="s">
        <v>1166</v>
      </c>
      <c r="W74" s="0" t="n">
        <v>0.6135</v>
      </c>
      <c r="X74" s="0" t="s">
        <v>1167</v>
      </c>
      <c r="Y74" s="0" t="n">
        <v>23</v>
      </c>
      <c r="Z74" s="0" t="s">
        <v>1168</v>
      </c>
      <c r="AA74" s="0" t="n">
        <f aca="false">FALSE()</f>
        <v>0</v>
      </c>
    </row>
    <row r="75" customFormat="false" ht="15" hidden="false" customHeight="false" outlineLevel="0" collapsed="false">
      <c r="A75" s="30" t="s">
        <v>239</v>
      </c>
      <c r="B75" s="30" t="n">
        <v>0.17</v>
      </c>
      <c r="C75" s="0" t="n">
        <v>0.9128</v>
      </c>
      <c r="D75" s="0" t="n">
        <v>0.7065</v>
      </c>
      <c r="E75" s="0" t="n">
        <v>0.0033</v>
      </c>
      <c r="F75" s="0" t="n">
        <v>3.2008</v>
      </c>
      <c r="G75" s="0" t="s">
        <v>1162</v>
      </c>
      <c r="H75" s="0" t="s">
        <v>1163</v>
      </c>
      <c r="I75" s="0" t="n">
        <v>0.467</v>
      </c>
      <c r="J75" s="0" t="n">
        <v>0.15</v>
      </c>
      <c r="K75" s="0" t="n">
        <v>0.3</v>
      </c>
      <c r="L75" s="0" t="n">
        <v>2.1407</v>
      </c>
      <c r="M75" s="0" t="n">
        <v>4.9007</v>
      </c>
      <c r="N75" s="0" t="n">
        <v>0.0002</v>
      </c>
      <c r="O75" s="0" t="n">
        <v>0.0162</v>
      </c>
      <c r="P75" s="0" t="s">
        <v>1164</v>
      </c>
      <c r="Q75" s="0" t="n">
        <v>0.0102</v>
      </c>
      <c r="R75" s="0" t="n">
        <f aca="false">TRUE()</f>
        <v>1</v>
      </c>
      <c r="S75" s="0" t="n">
        <v>0.0035</v>
      </c>
      <c r="T75" s="0" t="s">
        <v>1165</v>
      </c>
      <c r="U75" s="0" t="n">
        <v>298</v>
      </c>
      <c r="V75" s="0" t="s">
        <v>1166</v>
      </c>
      <c r="W75" s="0" t="n">
        <v>0.4187</v>
      </c>
      <c r="X75" s="0" t="s">
        <v>1167</v>
      </c>
      <c r="Y75" s="0" t="n">
        <v>7</v>
      </c>
      <c r="Z75" s="0" t="s">
        <v>1168</v>
      </c>
      <c r="AA75" s="0" t="n">
        <f aca="false">FALSE()</f>
        <v>0</v>
      </c>
    </row>
    <row r="76" customFormat="false" ht="15" hidden="false" customHeight="false" outlineLevel="0" collapsed="false">
      <c r="A76" s="30" t="s">
        <v>241</v>
      </c>
      <c r="B76" s="30" t="n">
        <v>0.45</v>
      </c>
      <c r="C76" s="0" t="n">
        <v>0.9526</v>
      </c>
      <c r="D76" s="0" t="n">
        <v>1.3018</v>
      </c>
      <c r="E76" s="0" t="n">
        <v>0.0262</v>
      </c>
      <c r="F76" s="0" t="n">
        <v>2.7535</v>
      </c>
      <c r="G76" s="0" t="s">
        <v>1162</v>
      </c>
      <c r="H76" s="0" t="s">
        <v>1163</v>
      </c>
      <c r="I76" s="0" t="n">
        <v>0.4329</v>
      </c>
      <c r="J76" s="0" t="n">
        <v>0.28</v>
      </c>
      <c r="K76" s="0" t="n">
        <v>1</v>
      </c>
      <c r="L76" s="0" t="n">
        <v>1.2065</v>
      </c>
      <c r="M76" s="0" t="n">
        <v>8.0271</v>
      </c>
      <c r="N76" s="0" t="n">
        <v>0</v>
      </c>
      <c r="O76" s="0" t="n">
        <v>0.1533</v>
      </c>
      <c r="P76" s="0" t="s">
        <v>1164</v>
      </c>
      <c r="Q76" s="0" t="n">
        <v>0.0101</v>
      </c>
      <c r="R76" s="0" t="n">
        <f aca="false">TRUE()</f>
        <v>1</v>
      </c>
      <c r="S76" s="0" t="n">
        <v>0.0077</v>
      </c>
      <c r="T76" s="0" t="s">
        <v>1165</v>
      </c>
      <c r="U76" s="0" t="n">
        <v>450</v>
      </c>
      <c r="V76" s="0" t="s">
        <v>1166</v>
      </c>
      <c r="W76" s="0" t="n">
        <v>0.6597</v>
      </c>
      <c r="X76" s="0" t="s">
        <v>1167</v>
      </c>
      <c r="Y76" s="0" t="n">
        <v>49</v>
      </c>
      <c r="Z76" s="0" t="s">
        <v>1168</v>
      </c>
      <c r="AA76" s="0" t="n">
        <f aca="false">FALSE()</f>
        <v>0</v>
      </c>
    </row>
    <row r="77" customFormat="false" ht="15" hidden="false" customHeight="false" outlineLevel="0" collapsed="false">
      <c r="A77" s="30" t="s">
        <v>243</v>
      </c>
      <c r="B77" s="30" t="n">
        <v>0.27</v>
      </c>
      <c r="C77" s="0" t="n">
        <v>0.854</v>
      </c>
      <c r="D77" s="0" t="n">
        <v>0.8762</v>
      </c>
      <c r="E77" s="0" t="n">
        <v>0.0108</v>
      </c>
      <c r="F77" s="0" t="n">
        <v>3.2525</v>
      </c>
      <c r="G77" s="0" t="s">
        <v>1162</v>
      </c>
      <c r="H77" s="0" t="s">
        <v>1163</v>
      </c>
      <c r="I77" s="0" t="n">
        <v>0.3515</v>
      </c>
      <c r="J77" s="0" t="n">
        <v>0.19</v>
      </c>
      <c r="K77" s="0" t="n">
        <v>0.41</v>
      </c>
      <c r="L77" s="0" t="n">
        <v>1.8014</v>
      </c>
      <c r="M77" s="0" t="n">
        <v>5.4035</v>
      </c>
      <c r="N77" s="0" t="n">
        <v>0.0001</v>
      </c>
      <c r="O77" s="0" t="n">
        <v>0.0846</v>
      </c>
      <c r="P77" s="0" t="s">
        <v>1164</v>
      </c>
      <c r="Q77" s="0" t="n">
        <v>0.0053</v>
      </c>
      <c r="R77" s="0" t="n">
        <f aca="false">TRUE()</f>
        <v>1</v>
      </c>
      <c r="S77" s="0" t="n">
        <v>0.0045</v>
      </c>
      <c r="T77" s="0" t="s">
        <v>1165</v>
      </c>
      <c r="U77" s="0" t="n">
        <v>288</v>
      </c>
      <c r="V77" s="0" t="s">
        <v>1166</v>
      </c>
      <c r="W77" s="0" t="n">
        <v>0.397</v>
      </c>
      <c r="X77" s="0" t="s">
        <v>1167</v>
      </c>
      <c r="Y77" s="0" t="n">
        <v>63</v>
      </c>
      <c r="Z77" s="0" t="s">
        <v>1168</v>
      </c>
      <c r="AA77" s="0" t="n">
        <f aca="false">FALSE()</f>
        <v>0</v>
      </c>
    </row>
    <row r="78" customFormat="false" ht="15" hidden="false" customHeight="false" outlineLevel="0" collapsed="false">
      <c r="A78" s="30" t="s">
        <v>246</v>
      </c>
      <c r="B78" s="30" t="n">
        <v>0.26</v>
      </c>
      <c r="C78" s="0" t="n">
        <v>0.8413</v>
      </c>
      <c r="D78" s="0" t="n">
        <v>0.7871</v>
      </c>
      <c r="E78" s="0" t="n">
        <v>0.0039</v>
      </c>
      <c r="F78" s="0" t="n">
        <v>3.4504</v>
      </c>
      <c r="G78" s="0" t="s">
        <v>1162</v>
      </c>
      <c r="H78" s="0" t="s">
        <v>1163</v>
      </c>
      <c r="I78" s="0" t="n">
        <v>0.5284</v>
      </c>
      <c r="J78" s="0" t="n">
        <v>0.23</v>
      </c>
      <c r="K78" s="0" t="n">
        <v>0.42</v>
      </c>
      <c r="L78" s="0" t="n">
        <v>1.7202</v>
      </c>
      <c r="M78" s="0" t="n">
        <v>3.9005</v>
      </c>
      <c r="N78" s="0" t="n">
        <v>0.0013</v>
      </c>
      <c r="O78" s="0" t="n">
        <v>0.1541</v>
      </c>
      <c r="P78" s="0" t="s">
        <v>1164</v>
      </c>
      <c r="Q78" s="0" t="n">
        <v>0</v>
      </c>
      <c r="R78" s="0" t="n">
        <f aca="false">TRUE()</f>
        <v>1</v>
      </c>
      <c r="S78" s="0" t="n">
        <v>0.0007</v>
      </c>
      <c r="T78" s="0" t="s">
        <v>1165</v>
      </c>
      <c r="U78" s="0" t="n">
        <v>157</v>
      </c>
      <c r="V78" s="0" t="s">
        <v>1166</v>
      </c>
      <c r="W78" s="0" t="n">
        <v>0.2434</v>
      </c>
      <c r="X78" s="0" t="s">
        <v>1167</v>
      </c>
      <c r="Y78" s="0" t="n">
        <v>8</v>
      </c>
      <c r="Z78" s="0" t="s">
        <v>1168</v>
      </c>
      <c r="AA78" s="0" t="n">
        <f aca="false">FALSE()</f>
        <v>0</v>
      </c>
    </row>
    <row r="79" customFormat="false" ht="15" hidden="false" customHeight="false" outlineLevel="0" collapsed="false">
      <c r="A79" s="30" t="s">
        <v>247</v>
      </c>
      <c r="B79" s="30" t="n">
        <v>0.43</v>
      </c>
      <c r="C79" s="0" t="n">
        <v>1.1003</v>
      </c>
      <c r="D79" s="0" t="n">
        <v>1.0961</v>
      </c>
      <c r="E79" s="0" t="n">
        <v>0.0357</v>
      </c>
      <c r="F79" s="0" t="n">
        <v>1.9845</v>
      </c>
      <c r="G79" s="0" t="s">
        <v>1162</v>
      </c>
      <c r="H79" s="0" t="s">
        <v>1163</v>
      </c>
      <c r="I79" s="0" t="n">
        <v>0.5507</v>
      </c>
      <c r="J79" s="0" t="n">
        <v>0.24</v>
      </c>
      <c r="K79" s="0" t="n">
        <v>1</v>
      </c>
      <c r="L79" s="0" t="n">
        <v>1.4832</v>
      </c>
      <c r="M79" s="0" t="n">
        <v>6.7096</v>
      </c>
      <c r="N79" s="0" t="n">
        <v>0.0001</v>
      </c>
      <c r="O79" s="0" t="n">
        <v>0.2519</v>
      </c>
      <c r="P79" s="0" t="s">
        <v>1164</v>
      </c>
      <c r="Q79" s="0" t="n">
        <v>0.0093</v>
      </c>
      <c r="R79" s="0" t="n">
        <f aca="false">FALSE()</f>
        <v>0</v>
      </c>
      <c r="S79" s="0" t="n">
        <v>0.0031</v>
      </c>
      <c r="T79" s="0" t="s">
        <v>1165</v>
      </c>
      <c r="U79" s="0" t="n">
        <v>205</v>
      </c>
      <c r="V79" s="0" t="s">
        <v>1166</v>
      </c>
      <c r="W79" s="0" t="n">
        <v>0.263</v>
      </c>
      <c r="X79" s="0" t="s">
        <v>1167</v>
      </c>
      <c r="Y79" s="0" t="n">
        <v>8</v>
      </c>
      <c r="Z79" s="0" t="s">
        <v>1168</v>
      </c>
      <c r="AA79" s="0" t="n">
        <f aca="false">FALSE()</f>
        <v>0</v>
      </c>
    </row>
    <row r="80" customFormat="false" ht="15" hidden="false" customHeight="false" outlineLevel="0" collapsed="false">
      <c r="A80" s="30" t="s">
        <v>249</v>
      </c>
      <c r="B80" s="30" t="n">
        <v>0.17</v>
      </c>
      <c r="C80" s="0" t="n">
        <v>0.8807</v>
      </c>
      <c r="D80" s="0" t="n">
        <v>0.6116</v>
      </c>
      <c r="E80" s="0" t="n">
        <v>0.0041</v>
      </c>
      <c r="F80" s="0" t="n">
        <v>3.2554</v>
      </c>
      <c r="G80" s="0" t="s">
        <v>1162</v>
      </c>
      <c r="H80" s="0" t="s">
        <v>1163</v>
      </c>
      <c r="I80" s="0" t="n">
        <v>0.5568</v>
      </c>
      <c r="J80" s="0" t="n">
        <v>0.15</v>
      </c>
      <c r="K80" s="0" t="n">
        <v>1</v>
      </c>
      <c r="L80" s="0" t="n">
        <v>1.7254</v>
      </c>
      <c r="M80" s="0" t="n">
        <v>3.8051</v>
      </c>
      <c r="N80" s="0" t="n">
        <v>0</v>
      </c>
      <c r="O80" s="0" t="n">
        <v>0.8944</v>
      </c>
      <c r="P80" s="0" t="s">
        <v>1164</v>
      </c>
      <c r="Q80" s="0" t="n">
        <v>0</v>
      </c>
      <c r="R80" s="0" t="n">
        <f aca="false">TRUE()</f>
        <v>1</v>
      </c>
      <c r="S80" s="0" t="n">
        <v>0</v>
      </c>
      <c r="T80" s="0" t="s">
        <v>1165</v>
      </c>
      <c r="U80" s="0" t="n">
        <v>91</v>
      </c>
      <c r="V80" s="0" t="s">
        <v>1167</v>
      </c>
      <c r="W80" s="0" t="n">
        <v>0.0941</v>
      </c>
      <c r="X80" s="0" t="s">
        <v>1167</v>
      </c>
      <c r="Y80" s="0" t="n">
        <v>2</v>
      </c>
      <c r="Z80" s="0" t="s">
        <v>1168</v>
      </c>
      <c r="AA80" s="0" t="n">
        <f aca="false">FALSE()</f>
        <v>0</v>
      </c>
    </row>
    <row r="81" customFormat="false" ht="15" hidden="false" customHeight="false" outlineLevel="0" collapsed="false">
      <c r="A81" s="30" t="s">
        <v>251</v>
      </c>
      <c r="B81" s="30" t="n">
        <v>0.19</v>
      </c>
      <c r="C81" s="0" t="n">
        <v>0.9259</v>
      </c>
      <c r="D81" s="0" t="n">
        <v>0.7578</v>
      </c>
      <c r="E81" s="0" t="n">
        <v>0.009</v>
      </c>
      <c r="F81" s="0" t="n">
        <v>3.574</v>
      </c>
      <c r="G81" s="0" t="s">
        <v>1162</v>
      </c>
      <c r="H81" s="0" t="s">
        <v>1163</v>
      </c>
      <c r="I81" s="0" t="n">
        <v>0.5472</v>
      </c>
      <c r="J81" s="0" t="n">
        <v>0.15</v>
      </c>
      <c r="K81" s="0" t="n">
        <v>1</v>
      </c>
      <c r="L81" s="0" t="n">
        <v>1.9</v>
      </c>
      <c r="M81" s="0" t="n">
        <v>5.524</v>
      </c>
      <c r="N81" s="0" t="n">
        <v>0.0006</v>
      </c>
      <c r="O81" s="0" t="n">
        <v>0.7042</v>
      </c>
      <c r="P81" s="0" t="s">
        <v>1164</v>
      </c>
      <c r="Q81" s="0" t="n">
        <v>0.0063</v>
      </c>
      <c r="R81" s="0" t="n">
        <f aca="false">TRUE()</f>
        <v>1</v>
      </c>
      <c r="S81" s="0" t="n">
        <v>0.001</v>
      </c>
      <c r="T81" s="0" t="s">
        <v>1165</v>
      </c>
      <c r="U81" s="0" t="n">
        <v>248</v>
      </c>
      <c r="V81" s="0" t="s">
        <v>1166</v>
      </c>
      <c r="W81" s="0" t="n">
        <v>0.2693</v>
      </c>
      <c r="X81" s="0" t="s">
        <v>1167</v>
      </c>
      <c r="Y81" s="0" t="n">
        <v>3</v>
      </c>
      <c r="Z81" s="0" t="s">
        <v>1168</v>
      </c>
      <c r="AA81" s="0" t="n">
        <f aca="false">FALSE()</f>
        <v>0</v>
      </c>
    </row>
    <row r="82" customFormat="false" ht="15" hidden="false" customHeight="false" outlineLevel="0" collapsed="false">
      <c r="A82" s="30" t="s">
        <v>252</v>
      </c>
      <c r="B82" s="30" t="n">
        <v>0.43</v>
      </c>
      <c r="C82" s="0" t="n">
        <v>0.7059</v>
      </c>
      <c r="D82" s="0" t="n">
        <v>1.0098</v>
      </c>
      <c r="E82" s="0" t="n">
        <v>0.0049</v>
      </c>
      <c r="F82" s="0" t="n">
        <v>3.5562</v>
      </c>
      <c r="G82" s="0" t="s">
        <v>1162</v>
      </c>
      <c r="H82" s="0" t="s">
        <v>1163</v>
      </c>
      <c r="I82" s="0" t="n">
        <v>0.2698</v>
      </c>
      <c r="J82" s="0" t="n">
        <v>0.38</v>
      </c>
      <c r="K82" s="0" t="n">
        <v>0.66</v>
      </c>
      <c r="L82" s="0" t="n">
        <v>1.6629</v>
      </c>
      <c r="M82" s="0" t="n">
        <v>4.0573</v>
      </c>
      <c r="N82" s="0" t="n">
        <v>0.0009</v>
      </c>
      <c r="O82" s="0" t="n">
        <v>0.1268</v>
      </c>
      <c r="P82" s="0" t="s">
        <v>1164</v>
      </c>
      <c r="Q82" s="0" t="n">
        <v>0.0012</v>
      </c>
      <c r="R82" s="0" t="n">
        <f aca="false">TRUE()</f>
        <v>1</v>
      </c>
      <c r="S82" s="0" t="n">
        <v>0.0045</v>
      </c>
      <c r="T82" s="0" t="s">
        <v>1165</v>
      </c>
      <c r="U82" s="0" t="n">
        <v>280</v>
      </c>
      <c r="V82" s="0" t="s">
        <v>1166</v>
      </c>
      <c r="W82" s="0" t="n">
        <v>0.3931</v>
      </c>
      <c r="X82" s="0" t="s">
        <v>1167</v>
      </c>
      <c r="Y82" s="0" t="n">
        <v>12</v>
      </c>
      <c r="Z82" s="0" t="s">
        <v>1168</v>
      </c>
      <c r="AA82" s="0" t="n">
        <f aca="false">FALSE()</f>
        <v>0</v>
      </c>
    </row>
    <row r="83" customFormat="false" ht="15" hidden="false" customHeight="false" outlineLevel="0" collapsed="false">
      <c r="A83" s="30" t="s">
        <v>254</v>
      </c>
      <c r="B83" s="30" t="n">
        <v>0.74</v>
      </c>
      <c r="C83" s="0" t="n">
        <v>1.132</v>
      </c>
      <c r="D83" s="0" t="n">
        <v>1.1027</v>
      </c>
      <c r="E83" s="0" t="n">
        <v>0.2247</v>
      </c>
      <c r="F83" s="0" t="n">
        <v>1.921</v>
      </c>
      <c r="G83" s="0" t="s">
        <v>1162</v>
      </c>
      <c r="H83" s="0" t="s">
        <v>1163</v>
      </c>
      <c r="I83" s="0" t="n">
        <v>0.3535</v>
      </c>
      <c r="J83" s="0" t="n">
        <v>0.55</v>
      </c>
      <c r="K83" s="0" t="n">
        <v>0.84</v>
      </c>
      <c r="L83" s="0" t="n">
        <v>1.7408</v>
      </c>
      <c r="M83" s="0" t="n">
        <v>3.9522</v>
      </c>
      <c r="N83" s="0" t="n">
        <v>0.0005</v>
      </c>
      <c r="O83" s="0" t="n">
        <v>0.2441</v>
      </c>
      <c r="P83" s="0" t="s">
        <v>1164</v>
      </c>
      <c r="Q83" s="0" t="n">
        <v>0.002</v>
      </c>
      <c r="R83" s="0" t="n">
        <f aca="false">FALSE()</f>
        <v>0</v>
      </c>
      <c r="S83" s="0" t="n">
        <v>0.0035</v>
      </c>
      <c r="T83" s="0" t="s">
        <v>1165</v>
      </c>
      <c r="U83" s="0" t="n">
        <v>464</v>
      </c>
      <c r="V83" s="0" t="s">
        <v>1166</v>
      </c>
      <c r="W83" s="0" t="n">
        <v>0.7908</v>
      </c>
      <c r="X83" s="0" t="s">
        <v>1167</v>
      </c>
      <c r="Y83" s="0" t="n">
        <v>4</v>
      </c>
      <c r="Z83" s="0" t="s">
        <v>1168</v>
      </c>
      <c r="AA83" s="0" t="n">
        <f aca="false">FALSE()</f>
        <v>0</v>
      </c>
    </row>
    <row r="84" customFormat="false" ht="15" hidden="false" customHeight="false" outlineLevel="0" collapsed="false">
      <c r="A84" s="30" t="s">
        <v>255</v>
      </c>
      <c r="B84" s="30" t="n">
        <v>0.87</v>
      </c>
      <c r="C84" s="0" t="n">
        <v>0.9118</v>
      </c>
      <c r="D84" s="0" t="n">
        <v>0.7801</v>
      </c>
      <c r="E84" s="0" t="n">
        <v>0.4864</v>
      </c>
      <c r="F84" s="0" t="n">
        <v>2.14</v>
      </c>
      <c r="G84" s="0" t="s">
        <v>1162</v>
      </c>
      <c r="H84" s="0" t="s">
        <v>1163</v>
      </c>
      <c r="I84" s="0" t="n">
        <v>0.1265</v>
      </c>
      <c r="J84" s="0" t="n">
        <v>0.79</v>
      </c>
      <c r="K84" s="0" t="n">
        <v>1</v>
      </c>
      <c r="L84" s="0" t="n">
        <v>2.02</v>
      </c>
      <c r="M84" s="0" t="n">
        <v>2.3</v>
      </c>
      <c r="N84" s="0" t="n">
        <v>0.3475</v>
      </c>
      <c r="O84" s="0" t="n">
        <v>0.5444</v>
      </c>
      <c r="P84" s="0" t="s">
        <v>1164</v>
      </c>
      <c r="Q84" s="0" t="n">
        <v>0</v>
      </c>
      <c r="R84" s="0" t="n">
        <f aca="false">FALSE()</f>
        <v>0</v>
      </c>
      <c r="S84" s="0" t="n">
        <v>0.0045</v>
      </c>
      <c r="T84" s="0" t="s">
        <v>1165</v>
      </c>
      <c r="U84" s="0" t="n">
        <v>175</v>
      </c>
      <c r="V84" s="0" t="s">
        <v>1166</v>
      </c>
      <c r="W84" s="0" t="n">
        <v>0.3729</v>
      </c>
      <c r="X84" s="0" t="s">
        <v>1167</v>
      </c>
      <c r="Y84" s="0" t="n">
        <v>2</v>
      </c>
      <c r="Z84" s="0" t="s">
        <v>1168</v>
      </c>
      <c r="AA84" s="0" t="n">
        <f aca="false">FALSE()</f>
        <v>0</v>
      </c>
    </row>
    <row r="85" customFormat="false" ht="15" hidden="false" customHeight="false" outlineLevel="0" collapsed="false">
      <c r="A85" s="30" t="s">
        <v>256</v>
      </c>
      <c r="B85" s="30" t="n">
        <v>0.21</v>
      </c>
      <c r="C85" s="0" t="n">
        <v>0.8871</v>
      </c>
      <c r="D85" s="0" t="n">
        <v>0.8396</v>
      </c>
      <c r="E85" s="0" t="n">
        <v>0.0056</v>
      </c>
      <c r="F85" s="0" t="n">
        <v>3.8228</v>
      </c>
      <c r="G85" s="0" t="s">
        <v>1162</v>
      </c>
      <c r="H85" s="0" t="s">
        <v>1163</v>
      </c>
      <c r="I85" s="0" t="n">
        <v>0.5269</v>
      </c>
      <c r="J85" s="0" t="n">
        <v>0.16</v>
      </c>
      <c r="K85" s="0" t="n">
        <v>1</v>
      </c>
      <c r="L85" s="0" t="n">
        <v>1.88</v>
      </c>
      <c r="M85" s="0" t="n">
        <v>6.5228</v>
      </c>
      <c r="N85" s="0" t="n">
        <v>0.001</v>
      </c>
      <c r="O85" s="0" t="n">
        <v>0.5782</v>
      </c>
      <c r="P85" s="0" t="s">
        <v>1164</v>
      </c>
      <c r="Q85" s="0" t="n">
        <v>0.008</v>
      </c>
      <c r="R85" s="0" t="n">
        <f aca="false">TRUE()</f>
        <v>1</v>
      </c>
      <c r="S85" s="0" t="n">
        <v>0.0028</v>
      </c>
      <c r="T85" s="0" t="s">
        <v>1165</v>
      </c>
      <c r="U85" s="0" t="n">
        <v>515</v>
      </c>
      <c r="V85" s="0" t="s">
        <v>1166</v>
      </c>
      <c r="W85" s="0" t="n">
        <v>0.6296</v>
      </c>
      <c r="X85" s="0" t="s">
        <v>1167</v>
      </c>
      <c r="Y85" s="0" t="n">
        <v>2</v>
      </c>
      <c r="Z85" s="0" t="s">
        <v>1168</v>
      </c>
      <c r="AA85" s="0" t="n">
        <f aca="false">FALSE()</f>
        <v>0</v>
      </c>
    </row>
    <row r="86" customFormat="false" ht="15" hidden="false" customHeight="false" outlineLevel="0" collapsed="false">
      <c r="A86" s="30" t="s">
        <v>257</v>
      </c>
      <c r="B86" s="30" t="n">
        <v>0.21</v>
      </c>
      <c r="C86" s="0" t="n">
        <v>0.7982</v>
      </c>
      <c r="D86" s="0" t="n">
        <v>0.7582</v>
      </c>
      <c r="E86" s="0" t="n">
        <v>0.0015</v>
      </c>
      <c r="F86" s="0" t="n">
        <v>3.9008</v>
      </c>
      <c r="G86" s="0" t="s">
        <v>1162</v>
      </c>
      <c r="H86" s="0" t="s">
        <v>1163</v>
      </c>
      <c r="I86" s="0" t="n">
        <v>0.4322</v>
      </c>
      <c r="J86" s="0" t="n">
        <v>0.16</v>
      </c>
      <c r="K86" s="0" t="n">
        <v>1</v>
      </c>
      <c r="L86" s="0" t="n">
        <v>1.6806</v>
      </c>
      <c r="M86" s="0" t="n">
        <v>5.1008</v>
      </c>
      <c r="N86" s="0" t="n">
        <v>0.0002</v>
      </c>
      <c r="O86" s="0" t="n">
        <v>0.618</v>
      </c>
      <c r="P86" s="0" t="s">
        <v>1164</v>
      </c>
      <c r="Q86" s="0" t="n">
        <v>0.0028</v>
      </c>
      <c r="R86" s="0" t="n">
        <f aca="false">TRUE()</f>
        <v>1</v>
      </c>
      <c r="S86" s="0" t="n">
        <v>0.0028</v>
      </c>
      <c r="T86" s="0" t="s">
        <v>1165</v>
      </c>
      <c r="U86" s="0" t="n">
        <v>237</v>
      </c>
      <c r="V86" s="0" t="s">
        <v>1166</v>
      </c>
      <c r="W86" s="0" t="n">
        <v>0.3393</v>
      </c>
      <c r="X86" s="0" t="s">
        <v>1167</v>
      </c>
      <c r="Y86" s="0" t="n">
        <v>8</v>
      </c>
      <c r="Z86" s="0" t="s">
        <v>1168</v>
      </c>
      <c r="AA86" s="0" t="n">
        <f aca="false">FALSE()</f>
        <v>0</v>
      </c>
    </row>
    <row r="87" customFormat="false" ht="15" hidden="false" customHeight="false" outlineLevel="0" collapsed="false">
      <c r="A87" s="30" t="s">
        <v>259</v>
      </c>
      <c r="B87" s="30" t="n">
        <v>0.89</v>
      </c>
      <c r="C87" s="0" t="n">
        <v>1.0191</v>
      </c>
      <c r="D87" s="0" t="n">
        <v>1.0543</v>
      </c>
      <c r="E87" s="0" t="n">
        <v>0.2563</v>
      </c>
      <c r="F87" s="0" t="n">
        <v>1.8808</v>
      </c>
      <c r="G87" s="0" t="s">
        <v>1162</v>
      </c>
      <c r="H87" s="0" t="s">
        <v>1163</v>
      </c>
      <c r="I87" s="0" t="n">
        <v>0.3568</v>
      </c>
      <c r="J87" s="0" t="n">
        <v>0.26</v>
      </c>
      <c r="K87" s="0" t="n">
        <v>1</v>
      </c>
      <c r="L87" s="0" t="n">
        <v>1.5453</v>
      </c>
      <c r="M87" s="0" t="n">
        <v>5.2176</v>
      </c>
      <c r="N87" s="0" t="n">
        <v>0.0006</v>
      </c>
      <c r="O87" s="0" t="n">
        <v>0.341</v>
      </c>
      <c r="P87" s="0" t="s">
        <v>1164</v>
      </c>
      <c r="Q87" s="0" t="n">
        <v>0.0001</v>
      </c>
      <c r="R87" s="0" t="n">
        <f aca="false">FALSE()</f>
        <v>0</v>
      </c>
      <c r="S87" s="0" t="n">
        <v>0.001</v>
      </c>
      <c r="T87" s="0" t="s">
        <v>1165</v>
      </c>
      <c r="U87" s="0" t="n">
        <v>232</v>
      </c>
      <c r="V87" s="0" t="s">
        <v>1166</v>
      </c>
      <c r="W87" s="0" t="n">
        <v>0.2921</v>
      </c>
      <c r="X87" s="0" t="s">
        <v>1167</v>
      </c>
      <c r="Y87" s="0" t="n">
        <v>2</v>
      </c>
      <c r="Z87" s="0" t="s">
        <v>1168</v>
      </c>
      <c r="AA87" s="0" t="n">
        <f aca="false">FALSE()</f>
        <v>0</v>
      </c>
    </row>
    <row r="88" customFormat="false" ht="15" hidden="false" customHeight="false" outlineLevel="0" collapsed="false">
      <c r="A88" s="30" t="s">
        <v>260</v>
      </c>
      <c r="B88" s="30" t="n">
        <v>0.29</v>
      </c>
      <c r="C88" s="0" t="n">
        <v>0.9564</v>
      </c>
      <c r="D88" s="0" t="n">
        <v>0.686</v>
      </c>
      <c r="E88" s="0" t="n">
        <v>0.1364</v>
      </c>
      <c r="F88" s="0" t="n">
        <v>2.2212</v>
      </c>
      <c r="G88" s="0" t="s">
        <v>1162</v>
      </c>
      <c r="H88" s="0" t="s">
        <v>1163</v>
      </c>
      <c r="I88" s="0" t="n">
        <v>0.3464</v>
      </c>
      <c r="J88" s="0" t="n">
        <v>0.23</v>
      </c>
      <c r="K88" s="0" t="n">
        <v>1</v>
      </c>
      <c r="L88" s="0" t="n">
        <v>1.96</v>
      </c>
      <c r="M88" s="0" t="n">
        <v>2.6815</v>
      </c>
      <c r="N88" s="0" t="n">
        <v>0.0206</v>
      </c>
      <c r="O88" s="0" t="n">
        <v>0.6496</v>
      </c>
      <c r="P88" s="0" t="s">
        <v>1164</v>
      </c>
      <c r="Q88" s="0" t="n">
        <v>0.0007</v>
      </c>
      <c r="R88" s="0" t="n">
        <f aca="false">FALSE()</f>
        <v>0</v>
      </c>
      <c r="S88" s="0" t="n">
        <v>0.0017</v>
      </c>
      <c r="T88" s="0" t="s">
        <v>1165</v>
      </c>
      <c r="U88" s="0" t="n">
        <v>229</v>
      </c>
      <c r="V88" s="0" t="s">
        <v>1166</v>
      </c>
      <c r="W88" s="0" t="n">
        <v>0.3449</v>
      </c>
      <c r="X88" s="0" t="s">
        <v>1167</v>
      </c>
      <c r="Y88" s="0" t="n">
        <v>0</v>
      </c>
      <c r="Z88" s="0" t="s">
        <v>1168</v>
      </c>
      <c r="AA88" s="0" t="n">
        <f aca="false">FALSE()</f>
        <v>0</v>
      </c>
    </row>
    <row r="89" customFormat="false" ht="15" hidden="false" customHeight="false" outlineLevel="0" collapsed="false">
      <c r="A89" s="30" t="s">
        <v>261</v>
      </c>
      <c r="B89" s="30" t="n">
        <v>1</v>
      </c>
      <c r="C89" s="0" t="n">
        <v>1.012</v>
      </c>
      <c r="D89" s="0" t="n">
        <v>0.6424</v>
      </c>
      <c r="E89" s="0" t="n">
        <v>0.856</v>
      </c>
      <c r="F89" s="0" t="n">
        <v>2</v>
      </c>
      <c r="G89" s="0" t="s">
        <v>1162</v>
      </c>
      <c r="H89" s="0" t="s">
        <v>1163</v>
      </c>
      <c r="I89" s="0" t="n">
        <v>0.0156</v>
      </c>
      <c r="J89" s="0" t="n">
        <v>0.15</v>
      </c>
      <c r="K89" s="0" t="n">
        <v>1</v>
      </c>
      <c r="L89" s="0" t="n">
        <v>1.9</v>
      </c>
      <c r="M89" s="0" t="n">
        <v>4.5586</v>
      </c>
      <c r="N89" s="0" t="n">
        <v>0.001</v>
      </c>
      <c r="O89" s="0" t="n">
        <v>0.856</v>
      </c>
      <c r="P89" s="0" t="s">
        <v>1164</v>
      </c>
      <c r="Q89" s="0" t="n">
        <v>0</v>
      </c>
      <c r="R89" s="0" t="n">
        <f aca="false">FALSE()</f>
        <v>0</v>
      </c>
      <c r="S89" s="0" t="n">
        <v>0.0028</v>
      </c>
      <c r="T89" s="0" t="s">
        <v>1165</v>
      </c>
      <c r="U89" s="0" t="n">
        <v>431</v>
      </c>
      <c r="V89" s="0" t="s">
        <v>1166</v>
      </c>
      <c r="W89" s="0" t="n">
        <v>0.4792</v>
      </c>
      <c r="X89" s="0" t="s">
        <v>1167</v>
      </c>
      <c r="Y89" s="0" t="n">
        <v>1</v>
      </c>
      <c r="Z89" s="0" t="s">
        <v>1168</v>
      </c>
      <c r="AA89" s="0" t="n">
        <f aca="false">FALSE()</f>
        <v>0</v>
      </c>
    </row>
    <row r="90" customFormat="false" ht="15" hidden="false" customHeight="false" outlineLevel="0" collapsed="false">
      <c r="A90" s="30" t="s">
        <v>262</v>
      </c>
      <c r="B90" s="30" t="n">
        <v>0.75</v>
      </c>
      <c r="C90" s="0" t="n">
        <v>1.1396</v>
      </c>
      <c r="D90" s="0" t="n">
        <v>0.84</v>
      </c>
      <c r="E90" s="0" t="n">
        <v>0.2837</v>
      </c>
      <c r="F90" s="0" t="n">
        <v>1.7217</v>
      </c>
      <c r="G90" s="0" t="s">
        <v>1162</v>
      </c>
      <c r="H90" s="0" t="s">
        <v>1163</v>
      </c>
      <c r="I90" s="0" t="n">
        <v>0.1497</v>
      </c>
      <c r="J90" s="0" t="n">
        <v>0.7</v>
      </c>
      <c r="K90" s="0" t="n">
        <v>0.8</v>
      </c>
      <c r="L90" s="0" t="n">
        <v>1.6213</v>
      </c>
      <c r="M90" s="0" t="n">
        <v>1.822</v>
      </c>
      <c r="N90" s="0" t="n">
        <v>0.2291</v>
      </c>
      <c r="O90" s="0" t="n">
        <v>0.304</v>
      </c>
      <c r="P90" s="0" t="s">
        <v>1164</v>
      </c>
      <c r="Q90" s="0" t="n">
        <v>0.0006</v>
      </c>
      <c r="R90" s="0" t="n">
        <f aca="false">FALSE()</f>
        <v>0</v>
      </c>
      <c r="S90" s="0" t="n">
        <v>0.007</v>
      </c>
      <c r="T90" s="0" t="s">
        <v>1165</v>
      </c>
      <c r="U90" s="0" t="n">
        <v>570</v>
      </c>
      <c r="V90" s="0" t="s">
        <v>1166</v>
      </c>
      <c r="W90" s="0" t="n">
        <v>1.0287</v>
      </c>
      <c r="X90" s="0" t="s">
        <v>1167</v>
      </c>
      <c r="Y90" s="0" t="n">
        <v>2</v>
      </c>
      <c r="Z90" s="0" t="s">
        <v>1168</v>
      </c>
      <c r="AA90" s="0" t="n">
        <f aca="false">FALSE()</f>
        <v>0</v>
      </c>
    </row>
    <row r="91" customFormat="false" ht="15" hidden="false" customHeight="false" outlineLevel="0" collapsed="false">
      <c r="A91" s="30" t="s">
        <v>263</v>
      </c>
      <c r="B91" s="30" t="n">
        <v>1</v>
      </c>
      <c r="C91" s="0" t="n">
        <v>0.9345</v>
      </c>
      <c r="D91" s="0" t="n">
        <v>0.5565</v>
      </c>
      <c r="E91" s="0" t="n">
        <v>0.9189</v>
      </c>
      <c r="F91" s="0" t="n">
        <v>2.02</v>
      </c>
      <c r="G91" s="0" t="s">
        <v>1162</v>
      </c>
      <c r="H91" s="0" t="s">
        <v>1163</v>
      </c>
      <c r="I91" s="0" t="n">
        <v>0.0087</v>
      </c>
      <c r="J91" s="0" t="n">
        <v>0.15</v>
      </c>
      <c r="K91" s="0" t="n">
        <v>1</v>
      </c>
      <c r="L91" s="0" t="n">
        <v>1.92</v>
      </c>
      <c r="M91" s="0" t="n">
        <v>3.55</v>
      </c>
      <c r="N91" s="0" t="n">
        <v>0.0075</v>
      </c>
      <c r="O91" s="0" t="n">
        <v>0.9189</v>
      </c>
      <c r="P91" s="0" t="s">
        <v>1164</v>
      </c>
      <c r="Q91" s="0" t="n">
        <v>0</v>
      </c>
      <c r="R91" s="0" t="n">
        <f aca="false">FALSE()</f>
        <v>0</v>
      </c>
      <c r="S91" s="0" t="n">
        <v>0.0007</v>
      </c>
      <c r="T91" s="0" t="s">
        <v>1165</v>
      </c>
      <c r="U91" s="0" t="n">
        <v>230</v>
      </c>
      <c r="V91" s="0" t="s">
        <v>1166</v>
      </c>
      <c r="W91" s="0" t="n">
        <v>0.2256</v>
      </c>
      <c r="X91" s="0" t="s">
        <v>1167</v>
      </c>
      <c r="Y91" s="0" t="n">
        <v>2</v>
      </c>
      <c r="Z91" s="0" t="s">
        <v>1168</v>
      </c>
      <c r="AA91" s="0" t="n">
        <f aca="false">FALSE()</f>
        <v>0</v>
      </c>
    </row>
    <row r="92" customFormat="false" ht="15" hidden="false" customHeight="false" outlineLevel="0" collapsed="false">
      <c r="A92" s="30" t="s">
        <v>264</v>
      </c>
      <c r="B92" s="30" t="n">
        <v>0.25</v>
      </c>
      <c r="C92" s="0" t="n">
        <v>0.9464</v>
      </c>
      <c r="D92" s="0" t="n">
        <v>0.937</v>
      </c>
      <c r="E92" s="0" t="n">
        <v>0.0101</v>
      </c>
      <c r="F92" s="0" t="n">
        <v>2.6303</v>
      </c>
      <c r="G92" s="0" t="s">
        <v>1162</v>
      </c>
      <c r="H92" s="0" t="s">
        <v>1163</v>
      </c>
      <c r="I92" s="0" t="n">
        <v>0.5117</v>
      </c>
      <c r="J92" s="0" t="n">
        <v>0.18</v>
      </c>
      <c r="K92" s="0" t="n">
        <v>1</v>
      </c>
      <c r="L92" s="0" t="n">
        <v>1.4861</v>
      </c>
      <c r="M92" s="0" t="n">
        <v>6.1129</v>
      </c>
      <c r="N92" s="0" t="n">
        <v>0</v>
      </c>
      <c r="O92" s="0" t="n">
        <v>0.4675</v>
      </c>
      <c r="P92" s="0" t="s">
        <v>1164</v>
      </c>
      <c r="Q92" s="0" t="n">
        <v>0.0177</v>
      </c>
      <c r="R92" s="0" t="n">
        <f aca="false">TRUE()</f>
        <v>1</v>
      </c>
      <c r="S92" s="0" t="n">
        <v>0.0007</v>
      </c>
      <c r="T92" s="0" t="s">
        <v>1165</v>
      </c>
      <c r="U92" s="0" t="n">
        <v>106</v>
      </c>
      <c r="V92" s="0" t="s">
        <v>1167</v>
      </c>
      <c r="W92" s="0" t="n">
        <v>0.1301</v>
      </c>
      <c r="X92" s="0" t="s">
        <v>1167</v>
      </c>
      <c r="Y92" s="0" t="n">
        <v>1</v>
      </c>
      <c r="Z92" s="0" t="s">
        <v>1168</v>
      </c>
      <c r="AA92" s="0" t="n">
        <f aca="false">FALSE()</f>
        <v>0</v>
      </c>
    </row>
    <row r="93" customFormat="false" ht="15" hidden="false" customHeight="false" outlineLevel="0" collapsed="false">
      <c r="A93" s="30" t="s">
        <v>265</v>
      </c>
      <c r="B93" s="30" t="n">
        <v>0.19</v>
      </c>
      <c r="C93" s="0" t="n">
        <v>0.8926</v>
      </c>
      <c r="D93" s="0" t="n">
        <v>0.7993</v>
      </c>
      <c r="E93" s="0" t="n">
        <v>0.007</v>
      </c>
      <c r="F93" s="0" t="n">
        <v>3.2227</v>
      </c>
      <c r="G93" s="0" t="s">
        <v>1162</v>
      </c>
      <c r="H93" s="0" t="s">
        <v>1163</v>
      </c>
      <c r="I93" s="0" t="n">
        <v>0.4768</v>
      </c>
      <c r="J93" s="0" t="n">
        <v>0.16</v>
      </c>
      <c r="K93" s="0" t="n">
        <v>1</v>
      </c>
      <c r="L93" s="0" t="n">
        <v>1.86</v>
      </c>
      <c r="M93" s="0" t="n">
        <v>5.4213</v>
      </c>
      <c r="N93" s="0" t="n">
        <v>0.0001</v>
      </c>
      <c r="O93" s="0" t="n">
        <v>0.5906</v>
      </c>
      <c r="P93" s="0" t="s">
        <v>1164</v>
      </c>
      <c r="Q93" s="0" t="n">
        <v>0.0149</v>
      </c>
      <c r="R93" s="0" t="n">
        <f aca="false">TRUE()</f>
        <v>1</v>
      </c>
      <c r="S93" s="0" t="n">
        <v>0.0045</v>
      </c>
      <c r="T93" s="0" t="s">
        <v>1165</v>
      </c>
      <c r="U93" s="0" t="n">
        <v>746</v>
      </c>
      <c r="V93" s="0" t="s">
        <v>1166</v>
      </c>
      <c r="W93" s="0" t="n">
        <v>0.8115</v>
      </c>
      <c r="X93" s="0" t="s">
        <v>1167</v>
      </c>
      <c r="Y93" s="0" t="n">
        <v>18</v>
      </c>
      <c r="Z93" s="0" t="s">
        <v>1168</v>
      </c>
      <c r="AA93" s="0" t="n">
        <f aca="false">FALSE()</f>
        <v>0</v>
      </c>
    </row>
    <row r="94" customFormat="false" ht="15" hidden="false" customHeight="false" outlineLevel="0" collapsed="false">
      <c r="A94" s="30" t="s">
        <v>266</v>
      </c>
      <c r="B94" s="30" t="n">
        <v>0.72</v>
      </c>
      <c r="C94" s="0" t="n">
        <v>0.9988</v>
      </c>
      <c r="D94" s="0" t="n">
        <v>0.6869</v>
      </c>
      <c r="E94" s="0" t="n">
        <v>0.5362</v>
      </c>
      <c r="F94" s="0" t="n">
        <v>2.0201</v>
      </c>
      <c r="G94" s="0" t="s">
        <v>1162</v>
      </c>
      <c r="H94" s="0" t="s">
        <v>1163</v>
      </c>
      <c r="I94" s="0" t="n">
        <v>0.0585</v>
      </c>
      <c r="J94" s="0" t="n">
        <v>0.63</v>
      </c>
      <c r="K94" s="0" t="n">
        <v>0.83</v>
      </c>
      <c r="L94" s="0" t="n">
        <v>1.9001</v>
      </c>
      <c r="M94" s="0" t="n">
        <v>2.1401</v>
      </c>
      <c r="N94" s="0" t="n">
        <v>0.3876</v>
      </c>
      <c r="O94" s="0" t="n">
        <v>0.6162</v>
      </c>
      <c r="P94" s="0" t="s">
        <v>1164</v>
      </c>
      <c r="Q94" s="0" t="n">
        <v>0</v>
      </c>
      <c r="R94" s="0" t="n">
        <f aca="false">FALSE()</f>
        <v>0</v>
      </c>
      <c r="S94" s="0" t="n">
        <v>0.001</v>
      </c>
      <c r="T94" s="0" t="s">
        <v>1165</v>
      </c>
      <c r="U94" s="0" t="n">
        <v>32</v>
      </c>
      <c r="V94" s="0" t="s">
        <v>1167</v>
      </c>
      <c r="W94" s="0" t="n">
        <v>0.042</v>
      </c>
      <c r="X94" s="0" t="s">
        <v>1167</v>
      </c>
      <c r="Y94" s="0" t="n">
        <v>6</v>
      </c>
      <c r="Z94" s="0" t="s">
        <v>1168</v>
      </c>
      <c r="AA94" s="0" t="n">
        <f aca="false">FALSE()</f>
        <v>0</v>
      </c>
    </row>
    <row r="95" customFormat="false" ht="15" hidden="false" customHeight="false" outlineLevel="0" collapsed="false">
      <c r="A95" s="30" t="s">
        <v>267</v>
      </c>
      <c r="B95" s="30" t="n">
        <v>1</v>
      </c>
      <c r="C95" s="0" t="n">
        <v>0.987</v>
      </c>
      <c r="D95" s="0" t="n">
        <v>0.6404</v>
      </c>
      <c r="E95" s="0" t="n">
        <v>0.8669</v>
      </c>
      <c r="F95" s="0" t="n">
        <v>2</v>
      </c>
      <c r="G95" s="0" t="s">
        <v>1162</v>
      </c>
      <c r="H95" s="0" t="s">
        <v>1163</v>
      </c>
      <c r="I95" s="0" t="n">
        <v>0.0565</v>
      </c>
      <c r="J95" s="0" t="n">
        <v>0.15</v>
      </c>
      <c r="K95" s="0" t="n">
        <v>1</v>
      </c>
      <c r="L95" s="0" t="n">
        <v>1.7411</v>
      </c>
      <c r="M95" s="0" t="n">
        <v>3.6514</v>
      </c>
      <c r="N95" s="0" t="n">
        <v>0.0001</v>
      </c>
      <c r="O95" s="0" t="n">
        <v>0.8669</v>
      </c>
      <c r="P95" s="0" t="s">
        <v>1164</v>
      </c>
      <c r="Q95" s="0" t="n">
        <v>0</v>
      </c>
      <c r="R95" s="0" t="n">
        <f aca="false">FALSE()</f>
        <v>0</v>
      </c>
      <c r="S95" s="0" t="n">
        <v>0.0007</v>
      </c>
      <c r="T95" s="0" t="s">
        <v>1165</v>
      </c>
      <c r="U95" s="0" t="n">
        <v>115</v>
      </c>
      <c r="V95" s="0" t="s">
        <v>1167</v>
      </c>
      <c r="W95" s="0" t="n">
        <v>0.1298</v>
      </c>
      <c r="X95" s="0" t="s">
        <v>1167</v>
      </c>
      <c r="Y95" s="0" t="n">
        <v>12</v>
      </c>
      <c r="Z95" s="0" t="s">
        <v>1168</v>
      </c>
      <c r="AA95" s="0" t="n">
        <f aca="false">FALSE()</f>
        <v>0</v>
      </c>
    </row>
    <row r="96" customFormat="false" ht="15" hidden="false" customHeight="false" outlineLevel="0" collapsed="false">
      <c r="A96" s="30" t="s">
        <v>268</v>
      </c>
      <c r="B96" s="30" t="n">
        <v>0.31</v>
      </c>
      <c r="C96" s="0" t="n">
        <v>0.6029</v>
      </c>
      <c r="D96" s="0" t="n">
        <v>0.9125</v>
      </c>
      <c r="E96" s="0" t="n">
        <v>0.004</v>
      </c>
      <c r="F96" s="0" t="n">
        <v>5.1281</v>
      </c>
      <c r="G96" s="0" t="s">
        <v>1162</v>
      </c>
      <c r="H96" s="0" t="s">
        <v>1163</v>
      </c>
      <c r="I96" s="0" t="n">
        <v>0.4665</v>
      </c>
      <c r="J96" s="0" t="n">
        <v>0.2</v>
      </c>
      <c r="K96" s="0" t="n">
        <v>1</v>
      </c>
      <c r="L96" s="0" t="n">
        <v>1.92</v>
      </c>
      <c r="M96" s="0" t="n">
        <v>6.5359</v>
      </c>
      <c r="N96" s="0" t="n">
        <v>0</v>
      </c>
      <c r="O96" s="0" t="n">
        <v>0.4235</v>
      </c>
      <c r="P96" s="0" t="s">
        <v>1164</v>
      </c>
      <c r="Q96" s="0" t="n">
        <v>0.0179</v>
      </c>
      <c r="R96" s="0" t="n">
        <f aca="false">TRUE()</f>
        <v>1</v>
      </c>
      <c r="S96" s="0" t="n">
        <v>0.0014</v>
      </c>
      <c r="T96" s="0" t="s">
        <v>1165</v>
      </c>
      <c r="U96" s="0" t="n">
        <v>206</v>
      </c>
      <c r="V96" s="0" t="s">
        <v>1166</v>
      </c>
      <c r="W96" s="0" t="n">
        <v>0.2102</v>
      </c>
      <c r="X96" s="0" t="s">
        <v>1167</v>
      </c>
      <c r="Y96" s="0" t="n">
        <v>0</v>
      </c>
      <c r="Z96" s="0" t="s">
        <v>1168</v>
      </c>
      <c r="AA96" s="0" t="n">
        <f aca="false">FALSE()</f>
        <v>0</v>
      </c>
    </row>
    <row r="97" customFormat="false" ht="15" hidden="false" customHeight="false" outlineLevel="0" collapsed="false">
      <c r="A97" s="30" t="s">
        <v>269</v>
      </c>
      <c r="B97" s="30" t="n">
        <v>0.48</v>
      </c>
      <c r="C97" s="0" t="n">
        <v>1.1015</v>
      </c>
      <c r="D97" s="0" t="n">
        <v>0.9566</v>
      </c>
      <c r="E97" s="0" t="n">
        <v>0.1127</v>
      </c>
      <c r="F97" s="0" t="n">
        <v>1.6238</v>
      </c>
      <c r="G97" s="0" t="s">
        <v>1162</v>
      </c>
      <c r="H97" s="0" t="s">
        <v>1163</v>
      </c>
      <c r="I97" s="0" t="n">
        <v>0.2722</v>
      </c>
      <c r="J97" s="0" t="n">
        <v>0.29</v>
      </c>
      <c r="K97" s="0" t="n">
        <v>1</v>
      </c>
      <c r="L97" s="0" t="n">
        <v>1.4235</v>
      </c>
      <c r="M97" s="0" t="n">
        <v>4.855</v>
      </c>
      <c r="N97" s="0" t="n">
        <v>0.0005</v>
      </c>
      <c r="O97" s="0" t="n">
        <v>0.4281</v>
      </c>
      <c r="P97" s="0" t="s">
        <v>1164</v>
      </c>
      <c r="Q97" s="0" t="n">
        <v>0.0083</v>
      </c>
      <c r="R97" s="0" t="n">
        <f aca="false">FALSE()</f>
        <v>0</v>
      </c>
      <c r="S97" s="0" t="n">
        <v>0.0035</v>
      </c>
      <c r="T97" s="0" t="s">
        <v>1165</v>
      </c>
      <c r="U97" s="0" t="n">
        <v>215</v>
      </c>
      <c r="V97" s="0" t="s">
        <v>1166</v>
      </c>
      <c r="W97" s="0" t="n">
        <v>0.2777</v>
      </c>
      <c r="X97" s="0" t="s">
        <v>1167</v>
      </c>
      <c r="Y97" s="0" t="n">
        <v>4</v>
      </c>
      <c r="Z97" s="0" t="s">
        <v>1168</v>
      </c>
      <c r="AA97" s="0" t="n">
        <f aca="false">FALSE()</f>
        <v>0</v>
      </c>
    </row>
    <row r="98" customFormat="false" ht="15" hidden="false" customHeight="false" outlineLevel="0" collapsed="false">
      <c r="A98" s="30" t="s">
        <v>270</v>
      </c>
      <c r="B98" s="30" t="n">
        <v>0.27</v>
      </c>
      <c r="C98" s="0" t="n">
        <v>0.7224</v>
      </c>
      <c r="D98" s="0" t="n">
        <v>0.8287</v>
      </c>
      <c r="E98" s="0" t="n">
        <v>0</v>
      </c>
      <c r="F98" s="0" t="n">
        <v>4.3095</v>
      </c>
      <c r="G98" s="0" t="s">
        <v>1162</v>
      </c>
      <c r="H98" s="0" t="s">
        <v>1163</v>
      </c>
      <c r="I98" s="0" t="n">
        <v>0.4601</v>
      </c>
      <c r="J98" s="0" t="n">
        <v>0.18</v>
      </c>
      <c r="K98" s="0" t="n">
        <v>0.65</v>
      </c>
      <c r="L98" s="0" t="n">
        <v>1.709</v>
      </c>
      <c r="M98" s="0" t="n">
        <v>5.5132</v>
      </c>
      <c r="N98" s="0" t="n">
        <v>0</v>
      </c>
      <c r="O98" s="0" t="n">
        <v>0.0362</v>
      </c>
      <c r="P98" s="0" t="s">
        <v>1164</v>
      </c>
      <c r="Q98" s="0" t="n">
        <v>0.0011</v>
      </c>
      <c r="R98" s="0" t="n">
        <f aca="false">TRUE()</f>
        <v>1</v>
      </c>
      <c r="S98" s="0" t="n">
        <v>0.0017</v>
      </c>
      <c r="T98" s="0" t="s">
        <v>1165</v>
      </c>
      <c r="U98" s="0" t="n">
        <v>377</v>
      </c>
      <c r="V98" s="0" t="s">
        <v>1166</v>
      </c>
      <c r="W98" s="0" t="n">
        <v>0.4935</v>
      </c>
      <c r="X98" s="0" t="s">
        <v>1167</v>
      </c>
      <c r="Y98" s="0" t="n">
        <v>1</v>
      </c>
      <c r="Z98" s="0" t="s">
        <v>1168</v>
      </c>
      <c r="AA98" s="0" t="n">
        <f aca="false">FALSE()</f>
        <v>0</v>
      </c>
    </row>
    <row r="99" customFormat="false" ht="15" hidden="false" customHeight="false" outlineLevel="0" collapsed="false">
      <c r="A99" s="30" t="s">
        <v>273</v>
      </c>
      <c r="B99" s="30" t="n">
        <v>1</v>
      </c>
      <c r="C99" s="0" t="n">
        <v>0.9245</v>
      </c>
      <c r="D99" s="0" t="n">
        <v>0.6102</v>
      </c>
      <c r="E99" s="0" t="n">
        <v>0.837</v>
      </c>
      <c r="F99" s="0" t="n">
        <v>2</v>
      </c>
      <c r="G99" s="0" t="s">
        <v>1162</v>
      </c>
      <c r="H99" s="0" t="s">
        <v>1163</v>
      </c>
      <c r="I99" s="0" t="n">
        <v>0.017</v>
      </c>
      <c r="J99" s="0" t="n">
        <v>0.16</v>
      </c>
      <c r="K99" s="0" t="n">
        <v>1</v>
      </c>
      <c r="L99" s="0" t="n">
        <v>1.882</v>
      </c>
      <c r="M99" s="0" t="n">
        <v>3.9683</v>
      </c>
      <c r="N99" s="0" t="n">
        <v>0.0021</v>
      </c>
      <c r="O99" s="0" t="n">
        <v>0.8461</v>
      </c>
      <c r="P99" s="0" t="s">
        <v>1164</v>
      </c>
      <c r="Q99" s="0" t="n">
        <v>0</v>
      </c>
      <c r="R99" s="0" t="n">
        <f aca="false">FALSE()</f>
        <v>0</v>
      </c>
      <c r="S99" s="0" t="n">
        <v>0</v>
      </c>
      <c r="T99" s="0" t="s">
        <v>1165</v>
      </c>
      <c r="U99" s="0" t="n">
        <v>153</v>
      </c>
      <c r="V99" s="0" t="s">
        <v>1166</v>
      </c>
      <c r="W99" s="0" t="n">
        <v>0.1441</v>
      </c>
      <c r="X99" s="0" t="s">
        <v>1167</v>
      </c>
      <c r="Y99" s="0" t="n">
        <v>1</v>
      </c>
      <c r="Z99" s="0" t="s">
        <v>1168</v>
      </c>
      <c r="AA99" s="0" t="n">
        <f aca="false">FALSE()</f>
        <v>0</v>
      </c>
    </row>
    <row r="100" customFormat="false" ht="15" hidden="false" customHeight="false" outlineLevel="0" collapsed="false">
      <c r="A100" s="30" t="s">
        <v>275</v>
      </c>
      <c r="B100" s="30" t="n">
        <v>0.82</v>
      </c>
      <c r="C100" s="0" t="n">
        <v>1.0507</v>
      </c>
      <c r="D100" s="0" t="n">
        <v>1.1807</v>
      </c>
      <c r="E100" s="0" t="n">
        <v>0.1255</v>
      </c>
      <c r="F100" s="0" t="n">
        <v>1.7202</v>
      </c>
      <c r="G100" s="0" t="s">
        <v>1162</v>
      </c>
      <c r="H100" s="0" t="s">
        <v>1163</v>
      </c>
      <c r="I100" s="0" t="n">
        <v>0.434</v>
      </c>
      <c r="J100" s="0" t="n">
        <v>0.68</v>
      </c>
      <c r="K100" s="0" t="n">
        <v>0.91</v>
      </c>
      <c r="L100" s="0" t="n">
        <v>1.4202</v>
      </c>
      <c r="M100" s="0" t="n">
        <v>3.4504</v>
      </c>
      <c r="N100" s="0" t="n">
        <v>0</v>
      </c>
      <c r="O100" s="0" t="n">
        <v>0.152</v>
      </c>
      <c r="P100" s="0" t="s">
        <v>1164</v>
      </c>
      <c r="Q100" s="0" t="n">
        <v>0</v>
      </c>
      <c r="R100" s="0" t="n">
        <f aca="false">FALSE()</f>
        <v>0</v>
      </c>
      <c r="S100" s="0" t="n">
        <v>0.007</v>
      </c>
      <c r="T100" s="0" t="s">
        <v>1165</v>
      </c>
      <c r="U100" s="0" t="n">
        <v>458</v>
      </c>
      <c r="V100" s="0" t="s">
        <v>1166</v>
      </c>
      <c r="W100" s="0" t="n">
        <v>0.9231</v>
      </c>
      <c r="X100" s="0" t="s">
        <v>1167</v>
      </c>
      <c r="Y100" s="0" t="n">
        <v>2</v>
      </c>
      <c r="Z100" s="0" t="s">
        <v>1168</v>
      </c>
      <c r="AA10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2022-10-18T02:11:10Z</dcterms:created>
  <dc:creator/>
  <dc:description/>
  <dc:language>en-US</dc:language>
  <cp:lastModifiedBy/>
  <dcterms:modified xsi:type="dcterms:W3CDTF">2022-11-02T16:06:37Z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