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<sst xmlns="http://schemas.openxmlformats.org/spreadsheetml/2006/main" count="648" uniqueCount="91">
  <si>
    <t xml:space="preserve">Parameter estimating </t>
  </si>
  <si>
    <t>est K</t>
  </si>
  <si>
    <t>note</t>
  </si>
  <si>
    <t>Dataset</t>
  </si>
  <si>
    <t>K</t>
  </si>
  <si>
    <t>K std dev</t>
  </si>
  <si>
    <t>n</t>
  </si>
  <si>
    <t>n std dev</t>
  </si>
  <si>
    <t>Thermal conductivity</t>
  </si>
  <si>
    <t>TC std dev</t>
  </si>
  <si>
    <t>Cp</t>
  </si>
  <si>
    <t>peat properties</t>
  </si>
  <si>
    <t>Cp std dev</t>
  </si>
  <si>
    <t>TPB, scaled dh using PZCC</t>
  </si>
  <si>
    <t>Dispersivity</t>
  </si>
  <si>
    <t>Disp std dev</t>
  </si>
  <si>
    <t>q, negative up</t>
  </si>
  <si>
    <t>q std dev</t>
  </si>
  <si>
    <t>h</t>
  </si>
  <si>
    <t>h std dev</t>
  </si>
  <si>
    <t>overall rmse</t>
  </si>
  <si>
    <t>0.0m rmse</t>
  </si>
  <si>
    <t>0.05 rmse</t>
  </si>
  <si>
    <t>0.1 rmse</t>
  </si>
  <si>
    <t>0.15 rms</t>
  </si>
  <si>
    <t>0.2 rms</t>
  </si>
  <si>
    <t>0.3 rms</t>
  </si>
  <si>
    <t>est q</t>
  </si>
  <si>
    <t>TPC 2016</t>
  </si>
  <si>
    <t>na</t>
  </si>
  <si>
    <t>-0.019 (from calc)</t>
  </si>
  <si>
    <t>scaled dhCC</t>
  </si>
  <si>
    <t>TPC, scaled dh using PZI</t>
  </si>
  <si>
    <t>scal3ed dhI</t>
  </si>
  <si>
    <t>TPA, scaled dh using CC</t>
  </si>
  <si>
    <t>Scaled dh CC</t>
  </si>
  <si>
    <t>TPA, scaled dh using PZCW</t>
  </si>
  <si>
    <t>Scaled dh CW</t>
  </si>
  <si>
    <t>TPC, scaled dh cw</t>
  </si>
  <si>
    <t>TPC, scaled dh CC</t>
  </si>
  <si>
    <t>TPA, scaled  CC</t>
  </si>
  <si>
    <t>TPA, scaled  PZI</t>
  </si>
  <si>
    <t>Scaled using dhI</t>
  </si>
  <si>
    <t>TPB, scaled using dh CW</t>
  </si>
  <si>
    <t>Scaled using CW</t>
  </si>
  <si>
    <t>TPB, scaled using PZI</t>
  </si>
  <si>
    <t>Scaled using PZI</t>
  </si>
  <si>
    <t>KVALUES</t>
  </si>
  <si>
    <t>PZI</t>
  </si>
  <si>
    <t>PZCW</t>
  </si>
  <si>
    <t>PZCC</t>
  </si>
  <si>
    <t>TPA</t>
  </si>
  <si>
    <t>TPB</t>
  </si>
  <si>
    <t>bc</t>
  </si>
  <si>
    <t>TPC</t>
  </si>
  <si>
    <t>TPA second half</t>
  </si>
  <si>
    <t>11/8/17 K values, modeled uing nearest PZ</t>
  </si>
  <si>
    <t>SHIFTED</t>
  </si>
  <si>
    <t>UNSHIFTEDd</t>
  </si>
  <si>
    <t>TPA 1</t>
  </si>
  <si>
    <t>TPA 2</t>
  </si>
  <si>
    <t xml:space="preserve">TPA </t>
  </si>
  <si>
    <t>TPA 2016</t>
  </si>
  <si>
    <t>2.46*10^6</t>
  </si>
  <si>
    <t>PEAT Properties</t>
  </si>
  <si>
    <t>TPA 2016, first half</t>
  </si>
  <si>
    <t>TPB 2016</t>
  </si>
  <si>
    <t>TPA 2016, aug-oct</t>
  </si>
  <si>
    <t xml:space="preserve">est q </t>
  </si>
  <si>
    <t>TPA whole summer</t>
  </si>
  <si>
    <t>AVG SOIL HIGH POROSITY</t>
  </si>
  <si>
    <t>AVG SOIL</t>
  </si>
  <si>
    <t>Incorect  units in dh time series</t>
  </si>
  <si>
    <t>TPA, second half</t>
  </si>
  <si>
    <t>TPA, 1st half</t>
  </si>
  <si>
    <t>TPA, 2nd half</t>
  </si>
  <si>
    <t>TPA first half</t>
  </si>
  <si>
    <t xml:space="preserve">PZCW shifted </t>
  </si>
  <si>
    <t>TPB First half</t>
  </si>
  <si>
    <t>PZCC shifted</t>
  </si>
  <si>
    <t>TPC first half</t>
  </si>
  <si>
    <t>PZI shifted</t>
  </si>
  <si>
    <t>Sensitivity analysis</t>
  </si>
  <si>
    <t>peat - high thermal conductivity</t>
  </si>
  <si>
    <t>PZCW shifted</t>
  </si>
  <si>
    <t>PZCC Shifted</t>
  </si>
  <si>
    <t>peat- low thermal conductivity</t>
  </si>
  <si>
    <t>K m/d</t>
  </si>
  <si>
    <t>λe = 0.4 W/(m*C)</t>
  </si>
  <si>
    <t>λe = 0.48 W/(m*C)</t>
  </si>
  <si>
    <t>λe = 0.56 W/(m*C)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</si>
</sst>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/>
    <font>
      <sz val="11.0"/>
      <color rgb="FF000000"/>
      <name val="Calibri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40.86"/>
    <col customWidth="1" min="3" max="3" width="37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</row>
    <row r="2">
      <c r="A2" s="1" t="s">
        <v>27</v>
      </c>
      <c r="B2" s="1"/>
      <c r="C2" s="1" t="s">
        <v>28</v>
      </c>
      <c r="D2" s="1" t="s">
        <v>29</v>
      </c>
      <c r="E2" s="1" t="s">
        <v>29</v>
      </c>
      <c r="F2" s="1">
        <v>0.3</v>
      </c>
      <c r="G2" s="1" t="s">
        <v>29</v>
      </c>
      <c r="H2" s="1">
        <v>0.8368</v>
      </c>
      <c r="I2" s="1" t="s">
        <v>29</v>
      </c>
      <c r="J2">
        <f>3.5*10^6</f>
        <v>3500000</v>
      </c>
      <c r="K2" s="1" t="s">
        <v>29</v>
      </c>
      <c r="L2" s="1">
        <v>0.01</v>
      </c>
      <c r="M2" s="1" t="s">
        <v>29</v>
      </c>
      <c r="N2" s="1">
        <v>-0.090718</v>
      </c>
      <c r="O2">
        <f t="shared" ref="O2:O3" si="1">4.9*10^-5</f>
        <v>0.000049</v>
      </c>
      <c r="P2" s="1" t="s">
        <v>29</v>
      </c>
      <c r="Q2" s="1" t="s">
        <v>29</v>
      </c>
      <c r="R2" s="1">
        <v>0.36239</v>
      </c>
      <c r="S2" s="1" t="s">
        <v>53</v>
      </c>
      <c r="T2" s="1">
        <v>0.18538</v>
      </c>
      <c r="U2" s="1">
        <v>0.27881</v>
      </c>
      <c r="V2" s="1">
        <v>0.19574</v>
      </c>
      <c r="W2" s="1">
        <v>0.61228</v>
      </c>
      <c r="X2" s="1" t="s">
        <v>53</v>
      </c>
    </row>
    <row r="3">
      <c r="A3" s="1" t="s">
        <v>27</v>
      </c>
      <c r="B3" s="1"/>
      <c r="C3" s="1" t="s">
        <v>28</v>
      </c>
      <c r="D3" s="1" t="s">
        <v>29</v>
      </c>
      <c r="E3" s="1" t="s">
        <v>29</v>
      </c>
      <c r="F3" s="1">
        <v>0.3</v>
      </c>
      <c r="G3" s="1" t="s">
        <v>29</v>
      </c>
      <c r="H3">
        <f>H2*1.2</f>
        <v>1.00416</v>
      </c>
      <c r="I3" s="1" t="s">
        <v>29</v>
      </c>
      <c r="J3">
        <f> J2*0.8</f>
        <v>2800000</v>
      </c>
      <c r="K3" s="1" t="s">
        <v>29</v>
      </c>
      <c r="L3" s="1">
        <v>0.01</v>
      </c>
      <c r="M3" s="1" t="s">
        <v>29</v>
      </c>
      <c r="N3" s="1">
        <v>-0.090718</v>
      </c>
      <c r="O3">
        <f t="shared" si="1"/>
        <v>0.000049</v>
      </c>
      <c r="P3" s="1" t="s">
        <v>29</v>
      </c>
      <c r="Q3" s="1" t="s">
        <v>29</v>
      </c>
      <c r="R3" s="1">
        <v>0.3713</v>
      </c>
      <c r="S3" s="1" t="s">
        <v>53</v>
      </c>
      <c r="T3" s="1">
        <v>0.21245</v>
      </c>
      <c r="U3" s="1">
        <v>0.30343</v>
      </c>
      <c r="V3" s="1">
        <v>0.21153</v>
      </c>
      <c r="W3" s="1">
        <v>0.60799</v>
      </c>
      <c r="X3" s="1" t="s">
        <v>53</v>
      </c>
    </row>
    <row r="4">
      <c r="A4" s="1" t="s">
        <v>27</v>
      </c>
      <c r="B4" s="1"/>
      <c r="C4" s="1" t="s">
        <v>28</v>
      </c>
      <c r="D4" s="1" t="s">
        <v>29</v>
      </c>
      <c r="E4" s="1" t="s">
        <v>29</v>
      </c>
      <c r="F4" s="1">
        <v>0.3</v>
      </c>
      <c r="G4" s="1" t="s">
        <v>29</v>
      </c>
      <c r="H4" s="1">
        <v>1.34</v>
      </c>
      <c r="I4" s="1" t="s">
        <v>29</v>
      </c>
      <c r="J4" s="1">
        <v>3138000.0</v>
      </c>
      <c r="K4" s="1" t="s">
        <v>29</v>
      </c>
      <c r="L4" s="1">
        <v>0.01</v>
      </c>
      <c r="M4" s="1" t="s">
        <v>29</v>
      </c>
      <c r="N4" s="1">
        <v>-0.15496</v>
      </c>
      <c r="O4">
        <f>7.9*10^-5</f>
        <v>0.000079</v>
      </c>
      <c r="P4" s="1" t="s">
        <v>29</v>
      </c>
      <c r="Q4" s="1" t="s">
        <v>29</v>
      </c>
      <c r="R4" s="1">
        <v>0.38485</v>
      </c>
      <c r="S4" s="1" t="s">
        <v>53</v>
      </c>
      <c r="T4" s="1">
        <v>0.24439</v>
      </c>
      <c r="U4" s="1">
        <v>0.33472</v>
      </c>
      <c r="V4" s="1">
        <v>0.23649</v>
      </c>
      <c r="W4" s="1">
        <v>0.60395</v>
      </c>
      <c r="X4" s="1" t="s">
        <v>53</v>
      </c>
    </row>
    <row r="5">
      <c r="A5" s="1" t="s">
        <v>27</v>
      </c>
      <c r="B5" s="1"/>
      <c r="C5" s="1" t="s">
        <v>62</v>
      </c>
      <c r="D5" s="1" t="s">
        <v>29</v>
      </c>
      <c r="E5" s="1" t="s">
        <v>29</v>
      </c>
      <c r="F5" s="1">
        <v>0.6</v>
      </c>
      <c r="G5" s="1" t="s">
        <v>29</v>
      </c>
      <c r="H5" s="1">
        <v>2.9</v>
      </c>
      <c r="I5" s="1" t="s">
        <v>29</v>
      </c>
      <c r="J5" s="1" t="s">
        <v>63</v>
      </c>
      <c r="K5" s="1" t="s">
        <v>29</v>
      </c>
      <c r="L5" s="1">
        <v>1.0E-39</v>
      </c>
      <c r="M5" s="1" t="s">
        <v>29</v>
      </c>
      <c r="N5" s="1">
        <v>-0.25</v>
      </c>
      <c r="P5" s="1" t="s">
        <v>29</v>
      </c>
      <c r="Q5" s="1" t="s">
        <v>29</v>
      </c>
      <c r="R5" s="1">
        <v>0.44</v>
      </c>
      <c r="T5" s="1">
        <v>0.25</v>
      </c>
      <c r="U5" s="1">
        <v>0.4</v>
      </c>
      <c r="V5" s="1">
        <v>0.26</v>
      </c>
      <c r="W5" s="1">
        <v>0.711</v>
      </c>
    </row>
    <row r="6">
      <c r="A6" s="1" t="s">
        <v>27</v>
      </c>
      <c r="B6" s="1"/>
      <c r="C6" s="1" t="s">
        <v>62</v>
      </c>
      <c r="D6" s="1" t="s">
        <v>29</v>
      </c>
      <c r="E6" s="1" t="s">
        <v>29</v>
      </c>
      <c r="F6" s="1">
        <v>0.6</v>
      </c>
      <c r="G6" s="1" t="s">
        <v>29</v>
      </c>
      <c r="H6" s="1">
        <v>2.9</v>
      </c>
      <c r="I6" s="1" t="s">
        <v>29</v>
      </c>
      <c r="J6" s="1" t="s">
        <v>63</v>
      </c>
      <c r="K6" s="1" t="s">
        <v>29</v>
      </c>
      <c r="L6" s="1">
        <v>1.0</v>
      </c>
      <c r="M6" s="1" t="s">
        <v>29</v>
      </c>
      <c r="N6" s="1">
        <v>-0.29567</v>
      </c>
      <c r="O6" s="1">
        <v>1.0097E-4</v>
      </c>
      <c r="P6" s="1" t="s">
        <v>29</v>
      </c>
      <c r="Q6" s="1" t="s">
        <v>29</v>
      </c>
      <c r="R6" s="1">
        <v>0.66228</v>
      </c>
      <c r="S6" s="1">
        <v>0.33822</v>
      </c>
      <c r="T6" s="1">
        <v>0.40763</v>
      </c>
      <c r="U6" s="1">
        <v>0.40763</v>
      </c>
      <c r="V6" s="1">
        <v>0.45139</v>
      </c>
      <c r="W6" s="1">
        <v>1.127</v>
      </c>
    </row>
    <row r="7">
      <c r="A7" s="5" t="s">
        <v>27</v>
      </c>
      <c r="B7" s="5" t="s">
        <v>64</v>
      </c>
      <c r="C7" s="5" t="s">
        <v>65</v>
      </c>
      <c r="D7" s="5" t="s">
        <v>29</v>
      </c>
      <c r="E7" s="5" t="s">
        <v>29</v>
      </c>
      <c r="F7" s="5">
        <v>0.51</v>
      </c>
      <c r="G7" s="6"/>
      <c r="H7" s="5">
        <v>0.7</v>
      </c>
      <c r="I7" s="5" t="s">
        <v>29</v>
      </c>
      <c r="J7" s="6">
        <f t="shared" ref="J7:J10" si="2">3.1*10^6</f>
        <v>3100000</v>
      </c>
      <c r="K7" s="5" t="s">
        <v>29</v>
      </c>
      <c r="L7" s="5">
        <v>0.01</v>
      </c>
      <c r="M7" s="5" t="s">
        <v>29</v>
      </c>
      <c r="N7" s="5">
        <v>-0.0037182</v>
      </c>
      <c r="O7" s="5" t="s">
        <v>29</v>
      </c>
      <c r="P7" s="5" t="s">
        <v>29</v>
      </c>
      <c r="Q7" s="5" t="s">
        <v>29</v>
      </c>
      <c r="R7" s="5">
        <v>0.0974</v>
      </c>
      <c r="S7" s="5" t="s">
        <v>29</v>
      </c>
      <c r="T7" s="5" t="s">
        <v>29</v>
      </c>
      <c r="U7" s="5" t="s">
        <v>29</v>
      </c>
      <c r="V7" s="5" t="s">
        <v>29</v>
      </c>
      <c r="W7" s="5" t="s">
        <v>29</v>
      </c>
      <c r="X7" s="5" t="s">
        <v>29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>
      <c r="A8" s="5" t="s">
        <v>27</v>
      </c>
      <c r="B8" s="5" t="s">
        <v>64</v>
      </c>
      <c r="C8" s="5" t="s">
        <v>66</v>
      </c>
      <c r="D8" s="5" t="s">
        <v>29</v>
      </c>
      <c r="E8" s="5" t="s">
        <v>29</v>
      </c>
      <c r="F8" s="5">
        <v>0.51</v>
      </c>
      <c r="G8" s="6"/>
      <c r="H8" s="5">
        <v>0.7</v>
      </c>
      <c r="I8" s="5" t="s">
        <v>29</v>
      </c>
      <c r="J8" s="6">
        <f t="shared" si="2"/>
        <v>3100000</v>
      </c>
      <c r="K8" s="5" t="s">
        <v>29</v>
      </c>
      <c r="L8" s="5">
        <v>0.01</v>
      </c>
      <c r="M8" s="5" t="s">
        <v>29</v>
      </c>
      <c r="N8" s="5">
        <v>-0.018233</v>
      </c>
      <c r="O8" s="5" t="s">
        <v>29</v>
      </c>
      <c r="P8" s="5" t="s">
        <v>29</v>
      </c>
      <c r="Q8" s="5" t="s">
        <v>29</v>
      </c>
      <c r="R8" s="5">
        <v>0.1379</v>
      </c>
      <c r="S8" s="5" t="s">
        <v>29</v>
      </c>
      <c r="T8" s="5" t="s">
        <v>29</v>
      </c>
      <c r="U8" s="5" t="s">
        <v>29</v>
      </c>
      <c r="V8" s="5" t="s">
        <v>29</v>
      </c>
      <c r="W8" s="5" t="s">
        <v>29</v>
      </c>
      <c r="X8" s="5" t="s">
        <v>29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>
      <c r="A9" s="5" t="s">
        <v>27</v>
      </c>
      <c r="B9" s="5" t="s">
        <v>64</v>
      </c>
      <c r="C9" s="5" t="s">
        <v>28</v>
      </c>
      <c r="D9" s="5" t="s">
        <v>29</v>
      </c>
      <c r="E9" s="5" t="s">
        <v>29</v>
      </c>
      <c r="F9" s="5">
        <v>0.51</v>
      </c>
      <c r="G9" s="6"/>
      <c r="H9" s="5">
        <v>0.7</v>
      </c>
      <c r="I9" s="5" t="s">
        <v>29</v>
      </c>
      <c r="J9" s="6">
        <f t="shared" si="2"/>
        <v>3100000</v>
      </c>
      <c r="K9" s="5" t="s">
        <v>29</v>
      </c>
      <c r="L9" s="5">
        <v>0.01</v>
      </c>
      <c r="M9" s="5" t="s">
        <v>29</v>
      </c>
      <c r="N9" s="5">
        <v>-0.011204</v>
      </c>
      <c r="O9" s="5" t="s">
        <v>29</v>
      </c>
      <c r="P9" s="5" t="s">
        <v>29</v>
      </c>
      <c r="Q9" s="5" t="s">
        <v>29</v>
      </c>
      <c r="R9" s="5">
        <v>0.23936</v>
      </c>
      <c r="S9" s="5" t="s">
        <v>29</v>
      </c>
      <c r="T9" s="5" t="s">
        <v>29</v>
      </c>
      <c r="U9" s="5" t="s">
        <v>29</v>
      </c>
      <c r="V9" s="5" t="s">
        <v>29</v>
      </c>
      <c r="W9" s="5" t="s">
        <v>29</v>
      </c>
      <c r="X9" s="5" t="s">
        <v>29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>
      <c r="A10" s="5" t="s">
        <v>27</v>
      </c>
      <c r="B10" s="5" t="s">
        <v>64</v>
      </c>
      <c r="C10" s="5" t="s">
        <v>67</v>
      </c>
      <c r="D10" s="6"/>
      <c r="E10" s="6"/>
      <c r="F10" s="5">
        <v>0.51</v>
      </c>
      <c r="G10" s="6"/>
      <c r="H10" s="5">
        <v>0.7</v>
      </c>
      <c r="I10" s="6"/>
      <c r="J10" s="6">
        <f t="shared" si="2"/>
        <v>3100000</v>
      </c>
      <c r="K10" s="6"/>
      <c r="L10" s="5">
        <v>0.01</v>
      </c>
      <c r="M10" s="6"/>
      <c r="N10" s="5">
        <v>-0.0061557</v>
      </c>
      <c r="O10" s="6"/>
      <c r="P10" s="6"/>
      <c r="Q10" s="6"/>
      <c r="R10" s="5">
        <v>0.089137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>
      <c r="A11" s="5" t="s">
        <v>68</v>
      </c>
      <c r="B11" s="7" t="s">
        <v>64</v>
      </c>
      <c r="C11" s="7" t="s">
        <v>69</v>
      </c>
      <c r="D11" s="6"/>
      <c r="E11" s="6"/>
      <c r="F11" s="8">
        <v>0.51</v>
      </c>
      <c r="G11" s="6"/>
      <c r="H11" s="8">
        <v>0.7</v>
      </c>
      <c r="I11" s="6"/>
      <c r="J11" s="8">
        <v>3100000.0</v>
      </c>
      <c r="K11" s="6"/>
      <c r="L11" s="8">
        <v>0.01</v>
      </c>
      <c r="M11" s="6"/>
      <c r="N11" s="8">
        <v>-0.0037584</v>
      </c>
      <c r="O11" s="5"/>
      <c r="P11" s="5"/>
      <c r="Q11" s="5"/>
      <c r="R11" s="8">
        <v>0.095754</v>
      </c>
      <c r="S11" s="5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>
      <c r="A12" s="1" t="s">
        <v>27</v>
      </c>
      <c r="B12" s="9" t="s">
        <v>70</v>
      </c>
      <c r="C12" s="9" t="s">
        <v>62</v>
      </c>
      <c r="F12" s="2">
        <v>0.51</v>
      </c>
      <c r="H12" s="2">
        <v>2.9</v>
      </c>
      <c r="J12" s="2">
        <v>1900000.0</v>
      </c>
      <c r="L12" s="2">
        <v>0.01</v>
      </c>
      <c r="N12" s="2">
        <v>-0.0838</v>
      </c>
      <c r="O12" s="1" t="s">
        <v>29</v>
      </c>
      <c r="P12" s="1" t="s">
        <v>29</v>
      </c>
      <c r="Q12" s="1" t="s">
        <v>29</v>
      </c>
      <c r="R12" s="2">
        <v>0.512</v>
      </c>
      <c r="S12" s="1" t="s">
        <v>29</v>
      </c>
      <c r="T12" s="1" t="s">
        <v>29</v>
      </c>
      <c r="U12" s="1" t="s">
        <v>29</v>
      </c>
      <c r="V12" s="1" t="s">
        <v>29</v>
      </c>
      <c r="W12" s="1" t="s">
        <v>29</v>
      </c>
      <c r="X12" s="1" t="s">
        <v>29</v>
      </c>
    </row>
    <row r="13">
      <c r="A13" s="1" t="s">
        <v>27</v>
      </c>
      <c r="B13" s="9" t="s">
        <v>70</v>
      </c>
      <c r="C13" s="9" t="s">
        <v>66</v>
      </c>
      <c r="F13" s="2">
        <v>0.51</v>
      </c>
      <c r="H13" s="2">
        <v>2.9</v>
      </c>
      <c r="J13" s="2">
        <v>1900000.0</v>
      </c>
      <c r="L13" s="2">
        <v>0.01</v>
      </c>
      <c r="N13" s="2">
        <v>-0.13496</v>
      </c>
      <c r="O13" s="1" t="s">
        <v>29</v>
      </c>
      <c r="P13" s="1" t="s">
        <v>29</v>
      </c>
      <c r="Q13" s="1" t="s">
        <v>29</v>
      </c>
      <c r="R13" s="2">
        <v>0.412</v>
      </c>
      <c r="S13" s="1" t="s">
        <v>29</v>
      </c>
      <c r="T13" s="1" t="s">
        <v>29</v>
      </c>
      <c r="U13" s="1" t="s">
        <v>29</v>
      </c>
      <c r="V13" s="1" t="s">
        <v>29</v>
      </c>
      <c r="W13" s="1" t="s">
        <v>29</v>
      </c>
      <c r="X13" s="1" t="s">
        <v>29</v>
      </c>
    </row>
    <row r="14">
      <c r="A14" s="1" t="s">
        <v>27</v>
      </c>
      <c r="B14" s="9" t="s">
        <v>70</v>
      </c>
      <c r="C14" s="9" t="s">
        <v>28</v>
      </c>
      <c r="F14" s="2">
        <v>0.51</v>
      </c>
      <c r="H14" s="2">
        <v>2.9</v>
      </c>
      <c r="J14" s="2">
        <v>1900000.0</v>
      </c>
      <c r="L14" s="2">
        <v>0.01</v>
      </c>
      <c r="N14" s="2">
        <v>-0.173</v>
      </c>
      <c r="O14" s="1" t="s">
        <v>29</v>
      </c>
      <c r="P14" s="1" t="s">
        <v>29</v>
      </c>
      <c r="Q14" s="1" t="s">
        <v>29</v>
      </c>
      <c r="R14" s="2">
        <v>0.75245</v>
      </c>
      <c r="S14" s="1" t="s">
        <v>29</v>
      </c>
      <c r="T14" s="1" t="s">
        <v>29</v>
      </c>
      <c r="U14" s="1" t="s">
        <v>29</v>
      </c>
      <c r="V14" s="1" t="s">
        <v>29</v>
      </c>
      <c r="W14" s="1" t="s">
        <v>29</v>
      </c>
      <c r="X14" s="1" t="s">
        <v>29</v>
      </c>
    </row>
    <row r="15">
      <c r="A15" s="1" t="s">
        <v>27</v>
      </c>
      <c r="B15" s="9" t="s">
        <v>71</v>
      </c>
      <c r="C15" s="9" t="s">
        <v>28</v>
      </c>
      <c r="F15" s="2">
        <v>0.35</v>
      </c>
      <c r="H15" s="2">
        <v>2.9</v>
      </c>
      <c r="J15" s="2">
        <v>1900000.0</v>
      </c>
      <c r="L15" s="2">
        <v>0.01</v>
      </c>
      <c r="N15" s="2">
        <v>-0.18406</v>
      </c>
      <c r="O15" s="1" t="s">
        <v>29</v>
      </c>
      <c r="P15" s="1" t="s">
        <v>29</v>
      </c>
      <c r="Q15" s="1" t="s">
        <v>29</v>
      </c>
      <c r="R15" s="2">
        <v>0.44152</v>
      </c>
      <c r="S15" s="1" t="s">
        <v>29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</row>
    <row r="16">
      <c r="A16" s="1" t="s">
        <v>27</v>
      </c>
      <c r="B16" s="9" t="s">
        <v>71</v>
      </c>
      <c r="C16" s="9" t="s">
        <v>66</v>
      </c>
      <c r="F16" s="2">
        <v>0.35</v>
      </c>
      <c r="H16" s="2">
        <v>2.9</v>
      </c>
      <c r="J16" s="2">
        <v>1900000.0</v>
      </c>
      <c r="L16" s="2">
        <v>0.01</v>
      </c>
      <c r="N16" s="2">
        <v>-0.13969</v>
      </c>
      <c r="O16" s="1" t="s">
        <v>29</v>
      </c>
      <c r="P16" s="1" t="s">
        <v>29</v>
      </c>
      <c r="Q16" s="1" t="s">
        <v>29</v>
      </c>
      <c r="R16" s="2">
        <v>0.7864</v>
      </c>
      <c r="S16" s="1" t="s">
        <v>29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</row>
    <row r="17">
      <c r="A17" s="10" t="s">
        <v>1</v>
      </c>
      <c r="B17" s="10"/>
      <c r="C17" s="10" t="s">
        <v>13</v>
      </c>
      <c r="D17" s="10">
        <v>6.3021</v>
      </c>
      <c r="E17" s="11"/>
      <c r="F17" s="10">
        <v>0.51</v>
      </c>
      <c r="G17" s="11"/>
      <c r="H17" s="10">
        <v>0.7</v>
      </c>
      <c r="I17" s="11"/>
      <c r="J17" s="10">
        <v>3100000.0</v>
      </c>
      <c r="K17" s="11"/>
      <c r="L17" s="12">
        <v>0.01</v>
      </c>
      <c r="M17" s="11"/>
      <c r="N17" s="10" t="s">
        <v>30</v>
      </c>
      <c r="O17" s="11"/>
      <c r="P17" s="10" t="s">
        <v>31</v>
      </c>
      <c r="Q17" s="11"/>
      <c r="R17" s="10">
        <v>0.13533</v>
      </c>
      <c r="S17" s="11"/>
      <c r="T17" s="10" t="s">
        <v>72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>
      <c r="A18" s="10" t="s">
        <v>1</v>
      </c>
      <c r="B18" s="10" t="s">
        <v>11</v>
      </c>
      <c r="C18" s="10" t="s">
        <v>32</v>
      </c>
      <c r="D18" s="10">
        <v>21.068</v>
      </c>
      <c r="E18" s="11"/>
      <c r="F18" s="10">
        <v>0.51</v>
      </c>
      <c r="G18" s="11"/>
      <c r="H18" s="10">
        <v>0.7</v>
      </c>
      <c r="I18" s="11"/>
      <c r="J18" s="10">
        <v>3100000.0</v>
      </c>
      <c r="K18" s="11"/>
      <c r="L18" s="12">
        <v>0.01</v>
      </c>
      <c r="M18" s="11"/>
      <c r="N18" s="10"/>
      <c r="O18" s="11"/>
      <c r="P18" s="10" t="s">
        <v>33</v>
      </c>
      <c r="Q18" s="11"/>
      <c r="R18" s="10">
        <v>0.12552</v>
      </c>
      <c r="S18" s="11"/>
      <c r="T18" s="10" t="s">
        <v>72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>
      <c r="A19" s="10" t="s">
        <v>1</v>
      </c>
      <c r="B19" s="10" t="s">
        <v>11</v>
      </c>
      <c r="C19" s="10" t="s">
        <v>34</v>
      </c>
      <c r="D19" s="10">
        <v>0.7961</v>
      </c>
      <c r="E19" s="11"/>
      <c r="F19" s="10">
        <v>0.51</v>
      </c>
      <c r="G19" s="11"/>
      <c r="H19" s="10">
        <v>0.7</v>
      </c>
      <c r="I19" s="11"/>
      <c r="J19" s="10">
        <v>3100000.0</v>
      </c>
      <c r="K19" s="11"/>
      <c r="L19" s="12">
        <v>0.01</v>
      </c>
      <c r="M19" s="11"/>
      <c r="N19" s="10"/>
      <c r="O19" s="11"/>
      <c r="P19" s="10" t="s">
        <v>35</v>
      </c>
      <c r="Q19" s="11"/>
      <c r="R19" s="10">
        <v>0.09613</v>
      </c>
      <c r="S19" s="11"/>
      <c r="T19" s="10" t="s">
        <v>72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>
      <c r="A20" s="10" t="s">
        <v>1</v>
      </c>
      <c r="B20" s="10" t="s">
        <v>11</v>
      </c>
      <c r="C20" s="10" t="s">
        <v>36</v>
      </c>
      <c r="D20" s="10">
        <v>2.8998</v>
      </c>
      <c r="E20" s="11"/>
      <c r="F20" s="10">
        <v>0.51</v>
      </c>
      <c r="G20" s="11"/>
      <c r="H20" s="10">
        <v>0.7</v>
      </c>
      <c r="I20" s="11"/>
      <c r="J20" s="10">
        <v>3100000.0</v>
      </c>
      <c r="K20" s="11"/>
      <c r="L20" s="12">
        <v>0.01</v>
      </c>
      <c r="M20" s="11"/>
      <c r="N20" s="11"/>
      <c r="O20" s="11"/>
      <c r="P20" s="10" t="s">
        <v>37</v>
      </c>
      <c r="Q20" s="11"/>
      <c r="R20" s="10">
        <v>0.0971</v>
      </c>
      <c r="S20" s="11"/>
      <c r="T20" s="10" t="s">
        <v>72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>
      <c r="A21" s="10" t="s">
        <v>1</v>
      </c>
      <c r="B21" s="10" t="s">
        <v>11</v>
      </c>
      <c r="C21" s="10" t="s">
        <v>38</v>
      </c>
      <c r="D21" s="10">
        <v>16.081</v>
      </c>
      <c r="E21" s="11"/>
      <c r="F21" s="10">
        <v>0.51</v>
      </c>
      <c r="G21" s="11"/>
      <c r="H21" s="10">
        <v>0.7</v>
      </c>
      <c r="I21" s="11"/>
      <c r="J21" s="10">
        <v>3100000.0</v>
      </c>
      <c r="K21" s="11"/>
      <c r="L21" s="12">
        <v>0.01</v>
      </c>
      <c r="M21" s="11"/>
      <c r="N21" s="11"/>
      <c r="O21" s="11"/>
      <c r="P21" s="10" t="s">
        <v>37</v>
      </c>
      <c r="Q21" s="11"/>
      <c r="R21" s="10">
        <v>0.12462</v>
      </c>
      <c r="S21" s="11"/>
      <c r="T21" s="10" t="s">
        <v>72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>
      <c r="A22" s="10" t="s">
        <v>1</v>
      </c>
      <c r="B22" s="10" t="s">
        <v>11</v>
      </c>
      <c r="C22" s="10" t="s">
        <v>39</v>
      </c>
      <c r="D22" s="10">
        <v>4.0267</v>
      </c>
      <c r="E22" s="11"/>
      <c r="F22" s="10">
        <v>0.51</v>
      </c>
      <c r="G22" s="11"/>
      <c r="H22" s="10">
        <v>0.7</v>
      </c>
      <c r="I22" s="11"/>
      <c r="J22" s="10">
        <v>3100000.0</v>
      </c>
      <c r="K22" s="11"/>
      <c r="L22" s="12">
        <v>0.01</v>
      </c>
      <c r="M22" s="11"/>
      <c r="N22" s="11"/>
      <c r="O22" s="11"/>
      <c r="P22" s="10" t="s">
        <v>35</v>
      </c>
      <c r="Q22" s="11"/>
      <c r="R22" s="10">
        <v>0.12552</v>
      </c>
      <c r="S22" s="11"/>
      <c r="T22" s="10" t="s">
        <v>72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>
      <c r="A23" s="10" t="s">
        <v>1</v>
      </c>
      <c r="B23" s="10" t="s">
        <v>11</v>
      </c>
      <c r="C23" s="10" t="s">
        <v>40</v>
      </c>
      <c r="D23" s="10">
        <v>0.76921</v>
      </c>
      <c r="E23" s="11"/>
      <c r="F23" s="10">
        <v>0.51</v>
      </c>
      <c r="G23" s="11"/>
      <c r="H23" s="10">
        <v>0.7</v>
      </c>
      <c r="I23" s="11"/>
      <c r="J23" s="10">
        <v>3100000.0</v>
      </c>
      <c r="K23" s="11"/>
      <c r="L23" s="12">
        <v>0.01</v>
      </c>
      <c r="M23" s="11"/>
      <c r="N23" s="11"/>
      <c r="O23" s="11"/>
      <c r="P23" s="10" t="s">
        <v>35</v>
      </c>
      <c r="Q23" s="11"/>
      <c r="R23" s="10">
        <v>0.09613</v>
      </c>
      <c r="S23" s="11"/>
      <c r="T23" s="10" t="s">
        <v>72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>
      <c r="A24" s="10" t="s">
        <v>1</v>
      </c>
      <c r="B24" s="10" t="s">
        <v>11</v>
      </c>
      <c r="C24" s="10" t="s">
        <v>41</v>
      </c>
      <c r="D24" s="10">
        <v>4.008</v>
      </c>
      <c r="E24" s="11"/>
      <c r="F24" s="10">
        <v>0.51</v>
      </c>
      <c r="G24" s="11"/>
      <c r="H24" s="10">
        <v>0.7</v>
      </c>
      <c r="I24" s="11"/>
      <c r="J24" s="10">
        <v>3100000.0</v>
      </c>
      <c r="K24" s="11"/>
      <c r="L24" s="12">
        <v>0.01</v>
      </c>
      <c r="M24" s="11"/>
      <c r="N24" s="11"/>
      <c r="O24" s="11"/>
      <c r="P24" s="10" t="s">
        <v>42</v>
      </c>
      <c r="Q24" s="11"/>
      <c r="R24" s="10">
        <v>0.095138</v>
      </c>
      <c r="S24" s="11"/>
      <c r="T24" s="10" t="s">
        <v>72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>
      <c r="A25" s="10" t="s">
        <v>1</v>
      </c>
      <c r="B25" s="10" t="s">
        <v>11</v>
      </c>
      <c r="C25" s="10" t="s">
        <v>43</v>
      </c>
      <c r="D25" s="10">
        <v>24.173</v>
      </c>
      <c r="E25" s="11"/>
      <c r="F25" s="10">
        <v>0.51</v>
      </c>
      <c r="G25" s="11"/>
      <c r="H25" s="10">
        <v>0.7</v>
      </c>
      <c r="I25" s="11"/>
      <c r="J25" s="10">
        <v>3100000.0</v>
      </c>
      <c r="K25" s="11"/>
      <c r="L25" s="12">
        <v>0.01</v>
      </c>
      <c r="M25" s="11"/>
      <c r="N25" s="11"/>
      <c r="O25" s="11"/>
      <c r="P25" s="10" t="s">
        <v>44</v>
      </c>
      <c r="Q25" s="11"/>
      <c r="R25" s="10">
        <v>0.13768</v>
      </c>
      <c r="S25" s="11"/>
      <c r="T25" s="10" t="s">
        <v>72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>
      <c r="A26" s="10" t="s">
        <v>1</v>
      </c>
      <c r="B26" s="10" t="s">
        <v>11</v>
      </c>
      <c r="C26" s="10" t="s">
        <v>45</v>
      </c>
      <c r="D26" s="10">
        <v>32.937</v>
      </c>
      <c r="E26" s="11"/>
      <c r="F26" s="10">
        <v>0.51</v>
      </c>
      <c r="G26" s="11"/>
      <c r="H26" s="10">
        <v>0.7</v>
      </c>
      <c r="I26" s="11"/>
      <c r="J26" s="10">
        <v>3100000.0</v>
      </c>
      <c r="K26" s="11"/>
      <c r="L26" s="12">
        <v>0.01</v>
      </c>
      <c r="M26" s="11"/>
      <c r="N26" s="11"/>
      <c r="O26" s="11"/>
      <c r="P26" s="10" t="s">
        <v>46</v>
      </c>
      <c r="Q26" s="11"/>
      <c r="R26" s="10">
        <v>0.1355</v>
      </c>
      <c r="S26" s="11"/>
      <c r="T26" s="10" t="s">
        <v>72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>
      <c r="A27" s="10" t="s">
        <v>1</v>
      </c>
      <c r="B27" s="10" t="s">
        <v>11</v>
      </c>
      <c r="C27" s="10" t="s">
        <v>73</v>
      </c>
      <c r="D27" s="10">
        <v>5.6506</v>
      </c>
      <c r="E27" s="11"/>
      <c r="F27" s="10">
        <v>0.51</v>
      </c>
      <c r="G27" s="11"/>
      <c r="H27" s="10">
        <v>0.7</v>
      </c>
      <c r="I27" s="11"/>
      <c r="J27" s="10">
        <v>3100000.0</v>
      </c>
      <c r="K27" s="11"/>
      <c r="L27" s="12">
        <v>0.01</v>
      </c>
      <c r="M27" s="11"/>
      <c r="N27" s="11"/>
      <c r="O27" s="11"/>
      <c r="P27" s="10" t="s">
        <v>50</v>
      </c>
      <c r="Q27" s="11"/>
      <c r="R27" s="10">
        <v>0.089225</v>
      </c>
      <c r="S27" s="11"/>
      <c r="T27" s="10" t="s">
        <v>72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>
      <c r="A28" s="10" t="s">
        <v>1</v>
      </c>
      <c r="B28" s="10" t="s">
        <v>11</v>
      </c>
      <c r="C28" s="10" t="s">
        <v>73</v>
      </c>
      <c r="D28" s="10">
        <v>15.019</v>
      </c>
      <c r="E28" s="11"/>
      <c r="F28" s="10">
        <v>0.51</v>
      </c>
      <c r="G28" s="11"/>
      <c r="H28" s="10">
        <v>0.7</v>
      </c>
      <c r="I28" s="11"/>
      <c r="J28" s="10">
        <v>3100000.0</v>
      </c>
      <c r="K28" s="11"/>
      <c r="L28" s="12">
        <v>0.01</v>
      </c>
      <c r="M28" s="11"/>
      <c r="N28" s="11"/>
      <c r="O28" s="11"/>
      <c r="P28" s="10" t="s">
        <v>49</v>
      </c>
      <c r="Q28" s="11"/>
      <c r="R28" s="10">
        <v>0.089842</v>
      </c>
      <c r="S28" s="11"/>
      <c r="T28" s="10" t="s">
        <v>72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>
      <c r="A29" s="10" t="s">
        <v>1</v>
      </c>
      <c r="B29" s="10" t="s">
        <v>11</v>
      </c>
      <c r="C29" s="10" t="s">
        <v>73</v>
      </c>
      <c r="D29" s="10">
        <v>27.339</v>
      </c>
      <c r="E29" s="11"/>
      <c r="F29" s="10">
        <v>0.51</v>
      </c>
      <c r="G29" s="11"/>
      <c r="H29" s="10">
        <v>0.7</v>
      </c>
      <c r="I29" s="11"/>
      <c r="J29" s="10">
        <v>3100000.0</v>
      </c>
      <c r="K29" s="11"/>
      <c r="L29" s="12">
        <v>0.01</v>
      </c>
      <c r="M29" s="11"/>
      <c r="N29" s="11"/>
      <c r="O29" s="11"/>
      <c r="P29" s="10" t="s">
        <v>48</v>
      </c>
      <c r="Q29" s="11"/>
      <c r="R29" s="10">
        <v>0.089238</v>
      </c>
      <c r="S29" s="11"/>
      <c r="T29" s="10" t="s">
        <v>72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>
      <c r="A30" s="1" t="s">
        <v>1</v>
      </c>
      <c r="B30" s="1" t="s">
        <v>11</v>
      </c>
      <c r="C30" s="1" t="s">
        <v>74</v>
      </c>
      <c r="D30" s="1">
        <v>0.0077156</v>
      </c>
      <c r="E30" s="1">
        <f>8.7816*10^-5</f>
        <v>0.000087816</v>
      </c>
      <c r="F30" s="1">
        <v>0.51</v>
      </c>
      <c r="H30" s="1">
        <v>0.7</v>
      </c>
      <c r="J30" s="1">
        <v>3100000.0</v>
      </c>
      <c r="L30" s="1">
        <v>0.01</v>
      </c>
      <c r="P30" s="1" t="s">
        <v>50</v>
      </c>
      <c r="R30" s="1">
        <v>0.096128</v>
      </c>
    </row>
    <row r="31">
      <c r="A31" s="1" t="s">
        <v>1</v>
      </c>
      <c r="B31" s="1" t="s">
        <v>11</v>
      </c>
      <c r="C31" s="1" t="s">
        <v>74</v>
      </c>
      <c r="D31" s="1">
        <v>0.011842</v>
      </c>
      <c r="E31" s="1">
        <v>1.3989E-4</v>
      </c>
      <c r="F31" s="1">
        <v>0.51</v>
      </c>
      <c r="H31" s="1">
        <v>0.7</v>
      </c>
      <c r="J31" s="1">
        <v>3100000.0</v>
      </c>
      <c r="L31" s="1">
        <v>0.01</v>
      </c>
      <c r="P31" s="1" t="s">
        <v>49</v>
      </c>
      <c r="R31" s="1">
        <v>0.09771</v>
      </c>
    </row>
    <row r="32">
      <c r="A32" s="1" t="s">
        <v>1</v>
      </c>
      <c r="B32" s="1" t="s">
        <v>11</v>
      </c>
      <c r="C32" s="1" t="s">
        <v>74</v>
      </c>
      <c r="D32" s="1">
        <v>0.0088629</v>
      </c>
      <c r="F32" s="1">
        <v>0.51</v>
      </c>
      <c r="H32" s="1">
        <v>0.7</v>
      </c>
      <c r="J32" s="1">
        <v>3100000.0</v>
      </c>
      <c r="L32" s="1">
        <v>0.01</v>
      </c>
      <c r="P32" s="1" t="s">
        <v>48</v>
      </c>
      <c r="R32" s="1">
        <v>0.096133</v>
      </c>
    </row>
    <row r="33">
      <c r="A33" s="1" t="s">
        <v>1</v>
      </c>
      <c r="B33" s="1" t="s">
        <v>11</v>
      </c>
      <c r="C33" s="1" t="s">
        <v>75</v>
      </c>
      <c r="D33" s="1">
        <v>0.056922</v>
      </c>
      <c r="F33" s="1">
        <v>0.51</v>
      </c>
      <c r="H33" s="1">
        <v>0.7</v>
      </c>
      <c r="J33" s="1">
        <v>3100000.0</v>
      </c>
      <c r="L33" s="1">
        <v>0.01</v>
      </c>
      <c r="N33" s="1"/>
      <c r="P33" s="13" t="s">
        <v>50</v>
      </c>
      <c r="R33" s="1">
        <v>0.088971</v>
      </c>
    </row>
    <row r="34">
      <c r="A34" s="5" t="s">
        <v>1</v>
      </c>
      <c r="B34" s="5" t="s">
        <v>11</v>
      </c>
      <c r="C34" s="5" t="s">
        <v>75</v>
      </c>
      <c r="D34" s="5">
        <v>0.060563</v>
      </c>
      <c r="E34" s="5">
        <v>3.632E-4</v>
      </c>
      <c r="F34" s="5">
        <v>0.51</v>
      </c>
      <c r="G34" s="6"/>
      <c r="H34" s="5">
        <v>0.7</v>
      </c>
      <c r="I34" s="6"/>
      <c r="J34" s="5">
        <v>3100000.0</v>
      </c>
      <c r="K34" s="6"/>
      <c r="L34" s="5">
        <v>0.01</v>
      </c>
      <c r="M34" s="6"/>
      <c r="N34" s="5"/>
      <c r="O34" s="6"/>
      <c r="P34" s="14" t="s">
        <v>49</v>
      </c>
      <c r="Q34" s="6"/>
      <c r="R34" s="5">
        <v>0.089583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>
      <c r="A35" s="1" t="s">
        <v>1</v>
      </c>
      <c r="B35" s="1" t="s">
        <v>11</v>
      </c>
      <c r="C35" s="1" t="s">
        <v>75</v>
      </c>
      <c r="D35" s="1">
        <v>0.059696</v>
      </c>
      <c r="E35" s="1">
        <v>3.4898E-4</v>
      </c>
      <c r="F35" s="1">
        <v>0.51</v>
      </c>
      <c r="H35" s="1">
        <v>0.7</v>
      </c>
      <c r="J35" s="1">
        <v>3100000.0</v>
      </c>
      <c r="L35" s="1">
        <v>0.01</v>
      </c>
      <c r="N35" s="1"/>
      <c r="P35" s="13" t="s">
        <v>48</v>
      </c>
      <c r="R35" s="1">
        <v>0.088991</v>
      </c>
    </row>
    <row r="36">
      <c r="A36" s="1" t="s">
        <v>1</v>
      </c>
      <c r="B36" s="1" t="s">
        <v>11</v>
      </c>
      <c r="C36" s="1" t="s">
        <v>54</v>
      </c>
      <c r="D36" s="1">
        <v>0.040631</v>
      </c>
      <c r="E36" s="1">
        <v>1.055E-4</v>
      </c>
      <c r="F36" s="1">
        <v>0.51</v>
      </c>
      <c r="H36" s="1">
        <v>0.7</v>
      </c>
      <c r="J36" s="1">
        <v>3100000.0</v>
      </c>
      <c r="L36" s="1">
        <v>0.01</v>
      </c>
      <c r="N36" s="1"/>
      <c r="P36" s="13" t="s">
        <v>50</v>
      </c>
      <c r="R36" s="1">
        <v>0.12553</v>
      </c>
    </row>
    <row r="37">
      <c r="A37" s="1" t="s">
        <v>1</v>
      </c>
      <c r="B37" s="1" t="s">
        <v>11</v>
      </c>
      <c r="C37" s="1" t="s">
        <v>54</v>
      </c>
      <c r="D37" s="1">
        <v>0.06563</v>
      </c>
      <c r="E37" s="1">
        <v>1.6765E-4</v>
      </c>
      <c r="F37" s="1">
        <v>0.51</v>
      </c>
      <c r="H37" s="1">
        <v>0.7</v>
      </c>
      <c r="J37" s="1">
        <v>3100000.0</v>
      </c>
      <c r="L37" s="1">
        <v>0.01</v>
      </c>
      <c r="N37" s="1"/>
      <c r="P37" s="13" t="s">
        <v>49</v>
      </c>
      <c r="R37" s="1">
        <v>0.12463</v>
      </c>
    </row>
    <row r="38">
      <c r="A38" s="1" t="s">
        <v>1</v>
      </c>
      <c r="B38" s="1" t="s">
        <v>11</v>
      </c>
      <c r="C38" s="1" t="s">
        <v>54</v>
      </c>
      <c r="D38" s="1">
        <v>0.046237</v>
      </c>
      <c r="E38" s="1">
        <v>1.2106E-4</v>
      </c>
      <c r="F38" s="1">
        <v>0.51</v>
      </c>
      <c r="H38" s="1">
        <v>0.7</v>
      </c>
      <c r="J38" s="1">
        <v>3100000.0</v>
      </c>
      <c r="L38" s="1">
        <v>0.01</v>
      </c>
      <c r="N38" s="1"/>
      <c r="P38" s="13" t="s">
        <v>48</v>
      </c>
      <c r="R38" s="1">
        <v>0.12547</v>
      </c>
    </row>
    <row r="39">
      <c r="A39" s="1" t="s">
        <v>1</v>
      </c>
      <c r="B39" s="1" t="s">
        <v>11</v>
      </c>
      <c r="C39" s="1" t="s">
        <v>52</v>
      </c>
      <c r="D39" s="1">
        <v>0.063112</v>
      </c>
      <c r="E39">
        <f>9.58*10^-5</f>
        <v>0.0000958</v>
      </c>
      <c r="F39" s="1">
        <v>0.51</v>
      </c>
      <c r="H39" s="1">
        <v>0.7</v>
      </c>
      <c r="J39" s="1">
        <v>3100000.0</v>
      </c>
      <c r="L39" s="1">
        <v>0.01</v>
      </c>
      <c r="N39" s="1"/>
      <c r="P39" s="13" t="s">
        <v>50</v>
      </c>
      <c r="R39" s="1">
        <v>0.1353</v>
      </c>
    </row>
    <row r="40">
      <c r="A40" s="1" t="s">
        <v>1</v>
      </c>
      <c r="B40" s="1" t="s">
        <v>11</v>
      </c>
      <c r="C40" s="1" t="s">
        <v>52</v>
      </c>
      <c r="D40" s="1">
        <v>0.097862</v>
      </c>
      <c r="E40" s="1">
        <v>1.5285E-4</v>
      </c>
      <c r="F40" s="1">
        <v>0.51</v>
      </c>
      <c r="H40" s="1">
        <v>0.7</v>
      </c>
      <c r="J40" s="1">
        <v>3100000.0</v>
      </c>
      <c r="L40" s="1">
        <v>0.01</v>
      </c>
      <c r="N40" s="1"/>
      <c r="P40" s="13" t="s">
        <v>49</v>
      </c>
      <c r="R40" s="1">
        <v>0.1367</v>
      </c>
    </row>
    <row r="41">
      <c r="A41" s="1" t="s">
        <v>1</v>
      </c>
      <c r="B41" s="1" t="s">
        <v>11</v>
      </c>
      <c r="C41" s="1" t="s">
        <v>52</v>
      </c>
      <c r="D41" s="1">
        <v>0.072394</v>
      </c>
      <c r="E41" s="1">
        <v>1.0972E-4</v>
      </c>
      <c r="F41" s="1">
        <v>0.51</v>
      </c>
      <c r="H41" s="1">
        <v>0.7</v>
      </c>
      <c r="J41" s="1">
        <v>3100000.0</v>
      </c>
      <c r="L41" s="1">
        <v>0.01</v>
      </c>
      <c r="N41" s="1"/>
      <c r="P41" s="13" t="s">
        <v>48</v>
      </c>
      <c r="R41" s="1">
        <v>0.13547</v>
      </c>
    </row>
    <row r="42">
      <c r="A42" s="1" t="s">
        <v>1</v>
      </c>
      <c r="B42" s="1" t="s">
        <v>11</v>
      </c>
      <c r="C42" s="1" t="s">
        <v>69</v>
      </c>
      <c r="D42" s="1">
        <v>0.012347</v>
      </c>
      <c r="F42" s="1">
        <v>0.51</v>
      </c>
      <c r="H42" s="1">
        <v>0.7</v>
      </c>
      <c r="J42" s="1">
        <v>3100000.0</v>
      </c>
      <c r="L42" s="1">
        <v>0.01</v>
      </c>
      <c r="P42" s="1" t="s">
        <v>50</v>
      </c>
    </row>
    <row r="43">
      <c r="A43" s="1" t="s">
        <v>1</v>
      </c>
      <c r="B43" s="1" t="s">
        <v>11</v>
      </c>
      <c r="C43" s="1" t="s">
        <v>69</v>
      </c>
      <c r="D43" s="1">
        <v>0.020037</v>
      </c>
      <c r="E43" s="1">
        <v>1.231E-4</v>
      </c>
      <c r="F43" s="1">
        <v>0.51</v>
      </c>
      <c r="H43" s="1">
        <v>0.7</v>
      </c>
      <c r="J43" s="1">
        <v>3100000.0</v>
      </c>
      <c r="L43" s="1">
        <v>0.01</v>
      </c>
      <c r="P43" s="1" t="s">
        <v>49</v>
      </c>
      <c r="R43" s="1">
        <v>0.097795</v>
      </c>
    </row>
    <row r="44">
      <c r="A44" s="1" t="s">
        <v>1</v>
      </c>
      <c r="B44" s="1" t="s">
        <v>11</v>
      </c>
      <c r="C44" s="1" t="s">
        <v>69</v>
      </c>
      <c r="D44" s="1">
        <v>0.014236</v>
      </c>
      <c r="E44">
        <f>9.231 * 10^-5</f>
        <v>0.00009231</v>
      </c>
      <c r="F44" s="1">
        <v>0.51</v>
      </c>
      <c r="H44" s="1">
        <v>0.7</v>
      </c>
      <c r="J44" s="1">
        <v>3100000.0</v>
      </c>
      <c r="L44" s="1">
        <v>0.01</v>
      </c>
      <c r="P44" s="1" t="s">
        <v>48</v>
      </c>
      <c r="R44" s="1">
        <v>0.097679</v>
      </c>
    </row>
    <row r="45">
      <c r="A45" s="5" t="s">
        <v>1</v>
      </c>
      <c r="B45" s="5" t="s">
        <v>11</v>
      </c>
      <c r="C45" s="5" t="s">
        <v>76</v>
      </c>
      <c r="D45" s="5">
        <v>0.02144</v>
      </c>
      <c r="E45" s="5">
        <v>2.4925E-4</v>
      </c>
      <c r="F45" s="5">
        <v>0.51</v>
      </c>
      <c r="G45" s="6"/>
      <c r="H45" s="5">
        <v>0.7</v>
      </c>
      <c r="I45" s="6"/>
      <c r="J45" s="5">
        <v>3100000.0</v>
      </c>
      <c r="K45" s="6"/>
      <c r="L45" s="5">
        <v>0.01</v>
      </c>
      <c r="M45" s="6"/>
      <c r="N45" s="6"/>
      <c r="O45" s="6"/>
      <c r="P45" s="5" t="s">
        <v>77</v>
      </c>
      <c r="Q45" s="6"/>
      <c r="R45" s="5">
        <v>0.097664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>
      <c r="A46" s="5" t="s">
        <v>1</v>
      </c>
      <c r="B46" s="5" t="s">
        <v>11</v>
      </c>
      <c r="C46" s="5" t="s">
        <v>78</v>
      </c>
      <c r="D46" s="5">
        <v>0.17065</v>
      </c>
      <c r="E46" s="6"/>
      <c r="F46" s="5">
        <v>0.51</v>
      </c>
      <c r="G46" s="6"/>
      <c r="H46" s="5">
        <v>0.7</v>
      </c>
      <c r="I46" s="6"/>
      <c r="J46" s="5">
        <v>3100000.0</v>
      </c>
      <c r="K46" s="6"/>
      <c r="L46" s="5">
        <v>0.01</v>
      </c>
      <c r="M46" s="6"/>
      <c r="N46" s="6"/>
      <c r="O46" s="6"/>
      <c r="P46" s="5" t="s">
        <v>79</v>
      </c>
      <c r="Q46" s="6"/>
      <c r="R46" s="5">
        <v>0.13167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>
      <c r="A47" s="5" t="s">
        <v>1</v>
      </c>
      <c r="B47" s="5" t="s">
        <v>11</v>
      </c>
      <c r="C47" s="5" t="s">
        <v>80</v>
      </c>
      <c r="D47" s="5">
        <v>0.11022</v>
      </c>
      <c r="E47" s="6"/>
      <c r="F47" s="5">
        <v>0.51</v>
      </c>
      <c r="G47" s="6"/>
      <c r="H47" s="5">
        <v>0.7</v>
      </c>
      <c r="I47" s="6"/>
      <c r="J47" s="5">
        <v>3100000.0</v>
      </c>
      <c r="K47" s="6"/>
      <c r="L47" s="5">
        <v>0.01</v>
      </c>
      <c r="M47" s="6"/>
      <c r="N47" s="6"/>
      <c r="O47" s="6"/>
      <c r="P47" s="5" t="s">
        <v>81</v>
      </c>
      <c r="Q47" s="6"/>
      <c r="R47" s="5">
        <v>0.12759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>
      <c r="A48" s="5" t="s">
        <v>1</v>
      </c>
      <c r="B48" s="5" t="s">
        <v>11</v>
      </c>
      <c r="C48" s="5" t="s">
        <v>69</v>
      </c>
      <c r="D48" s="5">
        <v>0.035916</v>
      </c>
      <c r="E48" s="5">
        <v>1.914E-4</v>
      </c>
      <c r="F48" s="5">
        <v>0.51</v>
      </c>
      <c r="G48" s="6"/>
      <c r="H48" s="5">
        <v>0.7</v>
      </c>
      <c r="I48" s="6"/>
      <c r="J48" s="5">
        <v>3100000.0</v>
      </c>
      <c r="K48" s="6"/>
      <c r="L48" s="5">
        <v>0.01</v>
      </c>
      <c r="M48" s="6"/>
      <c r="N48" s="6"/>
      <c r="O48" s="6"/>
      <c r="P48" s="5" t="s">
        <v>77</v>
      </c>
      <c r="Q48" s="6"/>
      <c r="R48" s="5">
        <v>0.096106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50">
      <c r="D50" s="1" t="s">
        <v>57</v>
      </c>
      <c r="E50" s="1" t="s">
        <v>58</v>
      </c>
    </row>
    <row r="51">
      <c r="C51" s="1" t="s">
        <v>59</v>
      </c>
      <c r="D51" s="5">
        <v>0.02144</v>
      </c>
      <c r="E51" s="1">
        <v>0.011842</v>
      </c>
    </row>
    <row r="52">
      <c r="C52" s="1" t="s">
        <v>60</v>
      </c>
      <c r="D52" s="5">
        <v>0.060563</v>
      </c>
      <c r="E52" s="5">
        <v>0.060563</v>
      </c>
    </row>
    <row r="53">
      <c r="C53" s="1" t="s">
        <v>61</v>
      </c>
      <c r="D53" s="1">
        <v>0.035916</v>
      </c>
      <c r="E53" s="1">
        <v>0.020037</v>
      </c>
    </row>
    <row r="54">
      <c r="C54" s="1" t="s">
        <v>52</v>
      </c>
      <c r="D54" s="1">
        <v>0.17065</v>
      </c>
      <c r="E54" s="1">
        <v>0.063112</v>
      </c>
    </row>
    <row r="55">
      <c r="C55" s="1" t="s">
        <v>54</v>
      </c>
      <c r="D55" s="1">
        <v>0.11022</v>
      </c>
      <c r="E55" s="1">
        <v>0.046237</v>
      </c>
    </row>
    <row r="58">
      <c r="A58" s="1" t="s">
        <v>82</v>
      </c>
      <c r="C58" s="1"/>
      <c r="E58" s="1"/>
      <c r="F58" s="1"/>
      <c r="H58" s="1"/>
      <c r="J58" s="1"/>
      <c r="L58" s="1"/>
      <c r="M58" s="1"/>
      <c r="O58" s="1"/>
    </row>
    <row r="59">
      <c r="A59" s="1" t="s">
        <v>1</v>
      </c>
      <c r="B59" s="1" t="s">
        <v>83</v>
      </c>
      <c r="C59" s="1" t="s">
        <v>51</v>
      </c>
      <c r="D59" s="1">
        <v>0.0075349</v>
      </c>
      <c r="E59" s="1"/>
      <c r="F59" s="1">
        <v>0.51</v>
      </c>
      <c r="H59" s="1">
        <v>0.49</v>
      </c>
      <c r="J59" s="1">
        <v>4030000.0</v>
      </c>
      <c r="L59" s="1">
        <v>0.01</v>
      </c>
      <c r="P59" s="1" t="s">
        <v>84</v>
      </c>
      <c r="Q59" s="1"/>
      <c r="R59" s="1">
        <v>0.2509</v>
      </c>
    </row>
    <row r="60">
      <c r="A60" s="1" t="s">
        <v>1</v>
      </c>
      <c r="B60" s="1" t="s">
        <v>83</v>
      </c>
      <c r="C60" s="1" t="s">
        <v>52</v>
      </c>
      <c r="D60" s="1">
        <v>0.0912</v>
      </c>
      <c r="E60" s="1"/>
      <c r="F60" s="1">
        <v>0.51</v>
      </c>
      <c r="H60" s="1">
        <v>0.49</v>
      </c>
      <c r="J60" s="1">
        <v>4030000.0</v>
      </c>
      <c r="L60" s="1">
        <v>0.01</v>
      </c>
      <c r="P60" s="1" t="s">
        <v>85</v>
      </c>
      <c r="R60" s="1">
        <v>0.31274</v>
      </c>
    </row>
    <row r="61">
      <c r="A61" s="1" t="s">
        <v>1</v>
      </c>
      <c r="B61" s="1" t="s">
        <v>83</v>
      </c>
      <c r="C61" s="1" t="s">
        <v>54</v>
      </c>
      <c r="D61" s="1">
        <v>0.032477</v>
      </c>
      <c r="E61" s="1"/>
      <c r="F61" s="1">
        <v>0.51</v>
      </c>
      <c r="H61" s="1">
        <v>0.49</v>
      </c>
      <c r="J61" s="1">
        <v>4030000.0</v>
      </c>
      <c r="L61" s="1">
        <v>0.01</v>
      </c>
      <c r="P61" s="1" t="s">
        <v>81</v>
      </c>
      <c r="R61" s="1">
        <v>0.13523</v>
      </c>
    </row>
    <row r="62">
      <c r="A62" s="1" t="s">
        <v>1</v>
      </c>
      <c r="B62" s="1" t="s">
        <v>86</v>
      </c>
      <c r="C62" s="1" t="s">
        <v>51</v>
      </c>
      <c r="D62" s="1">
        <v>0.082485</v>
      </c>
      <c r="E62" s="1"/>
      <c r="F62" s="1">
        <v>0.51</v>
      </c>
      <c r="H62" s="1">
        <f t="shared" ref="H62:H64" si="3">0.7*1.3</f>
        <v>0.91</v>
      </c>
      <c r="J62" s="1">
        <v>2170000.0</v>
      </c>
      <c r="L62" s="1">
        <v>0.01</v>
      </c>
      <c r="P62" s="1" t="s">
        <v>84</v>
      </c>
      <c r="Q62" s="1"/>
      <c r="R62" s="1">
        <v>0.14093</v>
      </c>
    </row>
    <row r="63">
      <c r="A63" s="1" t="s">
        <v>1</v>
      </c>
      <c r="B63" s="1" t="s">
        <v>86</v>
      </c>
      <c r="C63" s="1" t="s">
        <v>52</v>
      </c>
      <c r="D63" s="1">
        <v>0.25255</v>
      </c>
      <c r="E63" s="1"/>
      <c r="F63" s="1">
        <v>0.51</v>
      </c>
      <c r="H63" s="1">
        <f t="shared" si="3"/>
        <v>0.91</v>
      </c>
      <c r="J63" s="1">
        <v>2170000.0</v>
      </c>
      <c r="L63" s="1">
        <v>0.01</v>
      </c>
      <c r="P63" s="1" t="s">
        <v>85</v>
      </c>
      <c r="R63" s="1">
        <v>0.071475</v>
      </c>
    </row>
    <row r="64">
      <c r="A64" s="1" t="s">
        <v>1</v>
      </c>
      <c r="B64" s="1" t="s">
        <v>86</v>
      </c>
      <c r="C64" s="1" t="s">
        <v>54</v>
      </c>
      <c r="D64" s="1">
        <v>0.20359</v>
      </c>
      <c r="E64" s="1"/>
      <c r="F64" s="1">
        <v>0.51</v>
      </c>
      <c r="H64" s="1">
        <f t="shared" si="3"/>
        <v>0.91</v>
      </c>
      <c r="J64" s="1">
        <v>2170000.0</v>
      </c>
      <c r="L64" s="1">
        <v>0.01</v>
      </c>
      <c r="P64" s="1" t="s">
        <v>81</v>
      </c>
      <c r="R64" s="1">
        <v>0.23791</v>
      </c>
    </row>
    <row r="65">
      <c r="A65" s="1"/>
      <c r="B65" s="1" t="s">
        <v>83</v>
      </c>
      <c r="C65" s="1" t="s">
        <v>51</v>
      </c>
      <c r="D65" s="1">
        <v>0.057452</v>
      </c>
      <c r="F65" s="1">
        <v>0.51</v>
      </c>
      <c r="H65" s="1">
        <v>0.805</v>
      </c>
      <c r="J65" s="1">
        <v>2635000.0</v>
      </c>
      <c r="L65" s="1">
        <v>0.01</v>
      </c>
      <c r="P65" s="1" t="s">
        <v>84</v>
      </c>
      <c r="R65" s="1">
        <v>0.094329</v>
      </c>
    </row>
    <row r="66">
      <c r="B66" s="1" t="s">
        <v>83</v>
      </c>
      <c r="C66" s="1" t="s">
        <v>52</v>
      </c>
      <c r="D66" s="1">
        <v>0.20872</v>
      </c>
      <c r="F66" s="1">
        <v>0.51</v>
      </c>
      <c r="H66" s="1">
        <v>0.805</v>
      </c>
      <c r="J66" s="1">
        <v>2635000.0</v>
      </c>
      <c r="L66" s="1">
        <v>0.01</v>
      </c>
      <c r="P66" s="1" t="s">
        <v>85</v>
      </c>
      <c r="R66" s="1">
        <v>0.072819</v>
      </c>
    </row>
    <row r="67">
      <c r="B67" s="1" t="s">
        <v>83</v>
      </c>
      <c r="C67" s="1" t="s">
        <v>54</v>
      </c>
      <c r="D67" s="1">
        <v>0.15488</v>
      </c>
      <c r="F67" s="1">
        <v>0.51</v>
      </c>
      <c r="H67" s="1">
        <v>0.805</v>
      </c>
      <c r="J67" s="1">
        <v>2635000.0</v>
      </c>
      <c r="L67" s="1">
        <v>0.01</v>
      </c>
      <c r="P67" s="1" t="s">
        <v>81</v>
      </c>
      <c r="R67" s="1">
        <v>0.18156</v>
      </c>
    </row>
    <row r="68">
      <c r="B68" s="1" t="s">
        <v>86</v>
      </c>
      <c r="C68" s="1" t="s">
        <v>51</v>
      </c>
      <c r="D68" s="1">
        <v>0.019628</v>
      </c>
      <c r="F68" s="1">
        <v>0.51</v>
      </c>
      <c r="H68" s="1">
        <v>0.595</v>
      </c>
      <c r="J68" s="1">
        <v>3565000.0</v>
      </c>
      <c r="L68" s="1">
        <v>0.01</v>
      </c>
      <c r="P68" s="1" t="s">
        <v>84</v>
      </c>
      <c r="R68" s="1">
        <v>0.15787</v>
      </c>
    </row>
    <row r="69">
      <c r="B69" s="1" t="s">
        <v>86</v>
      </c>
      <c r="C69" s="1" t="s">
        <v>52</v>
      </c>
      <c r="D69" s="1">
        <v>0.12824</v>
      </c>
      <c r="F69" s="1">
        <v>0.51</v>
      </c>
      <c r="H69" s="1">
        <v>0.595</v>
      </c>
      <c r="J69" s="1">
        <v>3565000.0</v>
      </c>
      <c r="L69" s="1">
        <v>0.01</v>
      </c>
      <c r="P69" s="1" t="s">
        <v>85</v>
      </c>
      <c r="R69" s="1">
        <v>0.21358</v>
      </c>
    </row>
    <row r="70">
      <c r="B70" s="1" t="s">
        <v>86</v>
      </c>
      <c r="C70" s="1" t="s">
        <v>54</v>
      </c>
      <c r="D70" s="1">
        <v>0.070633</v>
      </c>
      <c r="F70" s="1">
        <v>0.51</v>
      </c>
      <c r="H70" s="1">
        <v>0.595</v>
      </c>
      <c r="J70" s="1">
        <v>3565000.0</v>
      </c>
      <c r="L70" s="1">
        <v>0.01</v>
      </c>
      <c r="P70" s="1" t="s">
        <v>81</v>
      </c>
      <c r="R70" s="1">
        <v>0.097584</v>
      </c>
    </row>
    <row r="71">
      <c r="F71" s="1"/>
    </row>
    <row r="72">
      <c r="F72" s="1"/>
    </row>
    <row r="73">
      <c r="C73" s="1" t="s">
        <v>51</v>
      </c>
      <c r="D73" s="1">
        <v>0.040182</v>
      </c>
      <c r="F73" s="1">
        <v>0.51</v>
      </c>
      <c r="H73" s="1">
        <v>0.7</v>
      </c>
      <c r="I73" s="1"/>
      <c r="J73" s="1">
        <v>2635000.0</v>
      </c>
      <c r="L73" s="1">
        <v>0.01</v>
      </c>
      <c r="P73" s="1" t="s">
        <v>84</v>
      </c>
      <c r="R73" s="1">
        <v>0.087927</v>
      </c>
    </row>
    <row r="74">
      <c r="C74" s="1" t="s">
        <v>51</v>
      </c>
      <c r="D74" s="1">
        <v>0.0518</v>
      </c>
      <c r="F74" s="1">
        <v>0.51</v>
      </c>
      <c r="H74" s="1">
        <v>0.805</v>
      </c>
      <c r="J74" s="1">
        <v>3100000.0</v>
      </c>
      <c r="L74" s="1">
        <v>0.01</v>
      </c>
      <c r="P74" s="1" t="s">
        <v>84</v>
      </c>
      <c r="R74" s="1">
        <v>0.08729</v>
      </c>
    </row>
    <row r="75">
      <c r="C75" s="1" t="s">
        <v>51</v>
      </c>
      <c r="D75" s="1">
        <v>0.022455</v>
      </c>
      <c r="F75" s="1">
        <v>0.51</v>
      </c>
      <c r="H75" s="1">
        <v>0.595</v>
      </c>
      <c r="J75" s="1">
        <v>3100000.0</v>
      </c>
      <c r="L75" s="1">
        <v>0.01</v>
      </c>
      <c r="P75" s="1" t="s">
        <v>84</v>
      </c>
      <c r="R75" s="1">
        <v>0.13791</v>
      </c>
    </row>
    <row r="76">
      <c r="C76" s="1" t="s">
        <v>51</v>
      </c>
      <c r="D76" s="1">
        <v>0.032505</v>
      </c>
      <c r="F76" s="1">
        <v>0.51</v>
      </c>
      <c r="H76" s="1">
        <v>0.7</v>
      </c>
      <c r="J76" s="1">
        <v>3565000.0</v>
      </c>
      <c r="L76" s="1">
        <v>0.01</v>
      </c>
      <c r="P76" s="1" t="s">
        <v>84</v>
      </c>
      <c r="R76" s="1">
        <v>0.10892</v>
      </c>
    </row>
    <row r="77">
      <c r="F77" s="1"/>
    </row>
    <row r="78">
      <c r="C78" s="1" t="s">
        <v>51</v>
      </c>
      <c r="D78" s="1">
        <v>0.04484</v>
      </c>
      <c r="F78" s="1">
        <v>0.51</v>
      </c>
      <c r="H78" s="1">
        <v>0.7</v>
      </c>
      <c r="J78" s="1">
        <v>2170000.0</v>
      </c>
      <c r="L78" s="1">
        <v>0.01</v>
      </c>
      <c r="P78" s="1" t="s">
        <v>84</v>
      </c>
      <c r="R78" s="1">
        <v>0.08952</v>
      </c>
    </row>
    <row r="79">
      <c r="C79" s="1" t="s">
        <v>51</v>
      </c>
      <c r="D79" s="1">
        <v>0.011222</v>
      </c>
      <c r="F79" s="1">
        <v>0.51</v>
      </c>
      <c r="H79" s="1">
        <v>0.49</v>
      </c>
      <c r="J79" s="1">
        <v>3100000.0</v>
      </c>
      <c r="L79" s="1">
        <v>0.01</v>
      </c>
      <c r="P79" s="1" t="s">
        <v>84</v>
      </c>
      <c r="R79" s="1">
        <v>0.20594</v>
      </c>
    </row>
    <row r="80">
      <c r="C80" s="1" t="s">
        <v>51</v>
      </c>
      <c r="D80" s="1">
        <v>0.029418</v>
      </c>
      <c r="F80" s="1">
        <v>0.51</v>
      </c>
      <c r="H80" s="1">
        <v>0.7</v>
      </c>
      <c r="J80" s="1">
        <v>4030000.0</v>
      </c>
      <c r="L80" s="1">
        <v>0.01</v>
      </c>
      <c r="P80" s="1" t="s">
        <v>84</v>
      </c>
      <c r="R80" s="1">
        <v>0.12426</v>
      </c>
    </row>
    <row r="81">
      <c r="C81" s="1" t="s">
        <v>51</v>
      </c>
      <c r="D81" s="1">
        <v>0.06975</v>
      </c>
      <c r="F81" s="1">
        <v>0.51</v>
      </c>
      <c r="H81" s="1">
        <v>0.91</v>
      </c>
      <c r="J81" s="1">
        <v>3100000.0</v>
      </c>
      <c r="L81" s="1">
        <v>0.01</v>
      </c>
      <c r="R81" s="1">
        <v>0.10541</v>
      </c>
    </row>
    <row r="84">
      <c r="A84" s="14" t="s">
        <v>27</v>
      </c>
      <c r="B84" s="14"/>
      <c r="C84" s="14" t="s">
        <v>66</v>
      </c>
      <c r="D84" s="14" t="s">
        <v>29</v>
      </c>
      <c r="E84" s="14" t="s">
        <v>29</v>
      </c>
      <c r="F84" s="15">
        <v>0.51</v>
      </c>
      <c r="G84" s="14"/>
      <c r="H84" s="15">
        <v>0.7</v>
      </c>
      <c r="I84" s="14" t="s">
        <v>29</v>
      </c>
      <c r="J84" s="16">
        <v>2250000.0</v>
      </c>
      <c r="K84" s="14" t="s">
        <v>29</v>
      </c>
      <c r="L84" s="15">
        <v>0.01</v>
      </c>
      <c r="M84" s="14" t="s">
        <v>29</v>
      </c>
      <c r="N84" s="16">
        <v>-0.019298</v>
      </c>
      <c r="O84" s="14" t="s">
        <v>29</v>
      </c>
      <c r="P84" s="14" t="s">
        <v>29</v>
      </c>
      <c r="Q84" s="14" t="s">
        <v>29</v>
      </c>
      <c r="R84" s="16">
        <v>0.097994</v>
      </c>
      <c r="S84" s="14" t="s">
        <v>29</v>
      </c>
      <c r="T84" s="14" t="s">
        <v>29</v>
      </c>
      <c r="U84" s="14" t="s">
        <v>29</v>
      </c>
      <c r="V84" s="14" t="s">
        <v>29</v>
      </c>
      <c r="W84" s="14" t="s">
        <v>29</v>
      </c>
      <c r="X84" s="14" t="s">
        <v>29</v>
      </c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>
      <c r="A85" s="14" t="s">
        <v>27</v>
      </c>
      <c r="B85" s="14"/>
      <c r="C85" s="14" t="s">
        <v>28</v>
      </c>
      <c r="D85" s="14" t="s">
        <v>29</v>
      </c>
      <c r="E85" s="14" t="s">
        <v>29</v>
      </c>
      <c r="F85" s="15">
        <v>0.51</v>
      </c>
      <c r="G85" s="14"/>
      <c r="H85" s="15">
        <v>0.7</v>
      </c>
      <c r="I85" s="14" t="s">
        <v>29</v>
      </c>
      <c r="J85" s="16">
        <v>2250000.0</v>
      </c>
      <c r="K85" s="14" t="s">
        <v>29</v>
      </c>
      <c r="L85" s="15">
        <v>0.01</v>
      </c>
      <c r="M85" s="14" t="s">
        <v>29</v>
      </c>
      <c r="N85" s="16">
        <v>-0.013078</v>
      </c>
      <c r="O85" s="14" t="s">
        <v>29</v>
      </c>
      <c r="P85" s="14" t="s">
        <v>29</v>
      </c>
      <c r="Q85" s="14" t="s">
        <v>29</v>
      </c>
      <c r="R85" s="16">
        <v>0.25768</v>
      </c>
      <c r="S85" s="14" t="s">
        <v>29</v>
      </c>
      <c r="T85" s="14" t="s">
        <v>29</v>
      </c>
      <c r="U85" s="14" t="s">
        <v>29</v>
      </c>
      <c r="V85" s="14" t="s">
        <v>29</v>
      </c>
      <c r="W85" s="14" t="s">
        <v>29</v>
      </c>
      <c r="X85" s="14" t="s">
        <v>29</v>
      </c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>
      <c r="A86" s="14" t="s">
        <v>68</v>
      </c>
      <c r="B86" s="17"/>
      <c r="C86" s="17" t="s">
        <v>69</v>
      </c>
      <c r="D86" s="14"/>
      <c r="E86" s="14"/>
      <c r="F86" s="18">
        <v>0.51</v>
      </c>
      <c r="G86" s="14"/>
      <c r="H86" s="18">
        <v>0.7</v>
      </c>
      <c r="I86" s="14"/>
      <c r="J86" s="16">
        <v>2250000.0</v>
      </c>
      <c r="K86" s="14"/>
      <c r="L86" s="18">
        <v>0.01</v>
      </c>
      <c r="M86" s="14"/>
      <c r="N86" s="19">
        <v>-0.0046301</v>
      </c>
      <c r="O86" s="14"/>
      <c r="P86" s="14"/>
      <c r="Q86" s="14"/>
      <c r="R86" s="19">
        <v>0.05684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8">
      <c r="A88" s="14" t="s">
        <v>27</v>
      </c>
      <c r="B88" s="14"/>
      <c r="C88" s="14" t="s">
        <v>66</v>
      </c>
      <c r="D88" s="14" t="s">
        <v>29</v>
      </c>
      <c r="E88" s="14" t="s">
        <v>29</v>
      </c>
      <c r="F88" s="15">
        <v>0.51</v>
      </c>
      <c r="G88" s="14"/>
      <c r="H88" s="16">
        <v>0.25</v>
      </c>
      <c r="I88" s="14" t="s">
        <v>29</v>
      </c>
      <c r="J88" s="16">
        <v>2500000.0</v>
      </c>
      <c r="K88" s="14" t="s">
        <v>29</v>
      </c>
      <c r="L88" s="15">
        <v>0.01</v>
      </c>
      <c r="M88" s="14" t="s">
        <v>29</v>
      </c>
      <c r="N88" s="16">
        <v>-0.0032725</v>
      </c>
      <c r="O88" s="14" t="s">
        <v>29</v>
      </c>
      <c r="P88" s="14" t="s">
        <v>29</v>
      </c>
      <c r="Q88" s="14" t="s">
        <v>29</v>
      </c>
      <c r="R88" s="16">
        <v>0.50501</v>
      </c>
      <c r="S88" s="14" t="s">
        <v>29</v>
      </c>
      <c r="T88" s="14" t="s">
        <v>29</v>
      </c>
      <c r="U88" s="14" t="s">
        <v>29</v>
      </c>
      <c r="V88" s="14" t="s">
        <v>29</v>
      </c>
      <c r="W88" s="14" t="s">
        <v>29</v>
      </c>
      <c r="X88" s="14" t="s">
        <v>29</v>
      </c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>
      <c r="A89" s="14" t="s">
        <v>27</v>
      </c>
      <c r="B89" s="14"/>
      <c r="C89" s="14" t="s">
        <v>28</v>
      </c>
      <c r="D89" s="14" t="s">
        <v>29</v>
      </c>
      <c r="E89" s="14" t="s">
        <v>29</v>
      </c>
      <c r="F89" s="15">
        <v>0.51</v>
      </c>
      <c r="G89" s="14"/>
      <c r="H89" s="16">
        <v>0.25</v>
      </c>
      <c r="I89" s="14" t="s">
        <v>29</v>
      </c>
      <c r="J89" s="16">
        <v>2500000.0</v>
      </c>
      <c r="K89" s="14" t="s">
        <v>29</v>
      </c>
      <c r="L89" s="15">
        <v>0.01</v>
      </c>
      <c r="M89" s="14" t="s">
        <v>29</v>
      </c>
      <c r="N89" s="16">
        <v>0.0039243</v>
      </c>
      <c r="O89" s="14" t="s">
        <v>29</v>
      </c>
      <c r="P89" s="14" t="s">
        <v>29</v>
      </c>
      <c r="Q89" s="14" t="s">
        <v>29</v>
      </c>
      <c r="R89" s="16">
        <v>1.4722</v>
      </c>
      <c r="S89" s="14" t="s">
        <v>29</v>
      </c>
      <c r="T89" s="14" t="s">
        <v>29</v>
      </c>
      <c r="U89" s="14" t="s">
        <v>29</v>
      </c>
      <c r="V89" s="14" t="s">
        <v>29</v>
      </c>
      <c r="W89" s="14" t="s">
        <v>29</v>
      </c>
      <c r="X89" s="14" t="s">
        <v>29</v>
      </c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>
      <c r="A90" s="14" t="s">
        <v>68</v>
      </c>
      <c r="B90" s="17"/>
      <c r="C90" s="17" t="s">
        <v>69</v>
      </c>
      <c r="D90" s="14"/>
      <c r="E90" s="14"/>
      <c r="F90" s="18">
        <v>0.51</v>
      </c>
      <c r="G90" s="14"/>
      <c r="H90" s="19">
        <v>0.25</v>
      </c>
      <c r="I90" s="14"/>
      <c r="J90" s="16">
        <v>2500000.0</v>
      </c>
      <c r="K90" s="14"/>
      <c r="L90" s="18">
        <v>0.01</v>
      </c>
      <c r="M90" s="14"/>
      <c r="N90" s="19">
        <v>0.0013492</v>
      </c>
      <c r="O90" s="14"/>
      <c r="P90" s="14"/>
      <c r="Q90" s="14"/>
      <c r="R90" s="19">
        <v>0.43736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2">
      <c r="A92" s="14" t="s">
        <v>27</v>
      </c>
      <c r="B92" s="14"/>
      <c r="C92" s="14" t="s">
        <v>66</v>
      </c>
      <c r="D92" s="14" t="s">
        <v>29</v>
      </c>
      <c r="E92" s="14" t="s">
        <v>29</v>
      </c>
      <c r="F92" s="15">
        <v>0.51</v>
      </c>
      <c r="G92" s="14"/>
      <c r="H92" s="16">
        <v>0.4</v>
      </c>
      <c r="I92" s="14" t="s">
        <v>29</v>
      </c>
      <c r="J92" s="16">
        <v>2440000.0</v>
      </c>
      <c r="K92" s="14" t="s">
        <v>29</v>
      </c>
      <c r="L92" s="15">
        <v>0.01</v>
      </c>
      <c r="M92" s="14" t="s">
        <v>29</v>
      </c>
      <c r="N92" s="16">
        <v>-0.0081736</v>
      </c>
      <c r="O92" s="14" t="s">
        <v>29</v>
      </c>
      <c r="P92" s="14" t="s">
        <v>29</v>
      </c>
      <c r="Q92" s="14" t="s">
        <v>29</v>
      </c>
      <c r="R92" s="16">
        <v>0.31465</v>
      </c>
      <c r="S92" s="14" t="s">
        <v>29</v>
      </c>
      <c r="T92" s="14" t="s">
        <v>29</v>
      </c>
      <c r="U92" s="14" t="s">
        <v>29</v>
      </c>
      <c r="V92" s="14" t="s">
        <v>29</v>
      </c>
      <c r="W92" s="14" t="s">
        <v>29</v>
      </c>
      <c r="X92" s="14" t="s">
        <v>29</v>
      </c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>
      <c r="A93" s="14" t="s">
        <v>27</v>
      </c>
      <c r="B93" s="14"/>
      <c r="C93" s="14" t="s">
        <v>28</v>
      </c>
      <c r="D93" s="14" t="s">
        <v>29</v>
      </c>
      <c r="E93" s="14" t="s">
        <v>29</v>
      </c>
      <c r="F93" s="15">
        <v>0.51</v>
      </c>
      <c r="G93" s="14"/>
      <c r="H93" s="16">
        <v>0.4</v>
      </c>
      <c r="I93" s="14" t="s">
        <v>29</v>
      </c>
      <c r="J93" s="16">
        <v>2440000.0</v>
      </c>
      <c r="K93" s="14" t="s">
        <v>29</v>
      </c>
      <c r="L93" s="15">
        <v>0.01</v>
      </c>
      <c r="M93" s="14" t="s">
        <v>29</v>
      </c>
      <c r="N93" s="16">
        <v>-0.0028472</v>
      </c>
      <c r="O93" s="14" t="s">
        <v>29</v>
      </c>
      <c r="P93" s="14" t="s">
        <v>29</v>
      </c>
      <c r="Q93" s="14" t="s">
        <v>29</v>
      </c>
      <c r="R93" s="16">
        <v>0.29393</v>
      </c>
      <c r="S93" s="14" t="s">
        <v>29</v>
      </c>
      <c r="T93" s="14" t="s">
        <v>29</v>
      </c>
      <c r="U93" s="14" t="s">
        <v>29</v>
      </c>
      <c r="V93" s="14" t="s">
        <v>29</v>
      </c>
      <c r="W93" s="14" t="s">
        <v>29</v>
      </c>
      <c r="X93" s="14" t="s">
        <v>29</v>
      </c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>
      <c r="A94" s="14" t="s">
        <v>68</v>
      </c>
      <c r="B94" s="17"/>
      <c r="C94" s="17" t="s">
        <v>69</v>
      </c>
      <c r="D94" s="14"/>
      <c r="E94" s="14"/>
      <c r="F94" s="18">
        <v>0.51</v>
      </c>
      <c r="G94" s="14"/>
      <c r="H94" s="19">
        <v>0.4</v>
      </c>
      <c r="I94" s="14"/>
      <c r="J94" s="16">
        <v>2440000.0</v>
      </c>
      <c r="K94" s="14"/>
      <c r="L94" s="18">
        <v>0.01</v>
      </c>
      <c r="M94" s="14"/>
      <c r="N94" s="19">
        <v>-6.5631E-4</v>
      </c>
      <c r="O94" s="14"/>
      <c r="P94" s="14"/>
      <c r="Q94" s="14"/>
      <c r="R94" s="19">
        <v>0.24745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6">
      <c r="A96" s="14" t="s">
        <v>27</v>
      </c>
      <c r="B96" s="14" t="s">
        <v>64</v>
      </c>
      <c r="C96" s="14" t="s">
        <v>66</v>
      </c>
      <c r="D96" s="14" t="s">
        <v>29</v>
      </c>
      <c r="E96" s="14" t="s">
        <v>29</v>
      </c>
      <c r="F96" s="15">
        <v>0.51</v>
      </c>
      <c r="G96" s="14"/>
      <c r="H96" s="16">
        <v>0.561</v>
      </c>
      <c r="I96" s="14" t="s">
        <v>29</v>
      </c>
      <c r="J96" s="16">
        <v>2440000.0</v>
      </c>
      <c r="K96" s="14" t="s">
        <v>29</v>
      </c>
      <c r="L96" s="15">
        <v>0.01</v>
      </c>
      <c r="M96" s="14" t="s">
        <v>29</v>
      </c>
      <c r="N96" s="16">
        <v>-0.015232</v>
      </c>
      <c r="O96" s="14" t="s">
        <v>29</v>
      </c>
      <c r="P96" s="5" t="s">
        <v>79</v>
      </c>
      <c r="Q96" s="14" t="s">
        <v>29</v>
      </c>
      <c r="R96" s="16">
        <v>0.15972</v>
      </c>
      <c r="S96" s="14" t="s">
        <v>29</v>
      </c>
      <c r="T96" s="14" t="s">
        <v>29</v>
      </c>
      <c r="U96" s="14" t="s">
        <v>29</v>
      </c>
      <c r="V96" s="14" t="s">
        <v>29</v>
      </c>
      <c r="W96" s="14" t="s">
        <v>29</v>
      </c>
      <c r="X96" s="14" t="s">
        <v>29</v>
      </c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>
      <c r="A97" s="14" t="s">
        <v>27</v>
      </c>
      <c r="B97" s="14" t="s">
        <v>64</v>
      </c>
      <c r="C97" s="14" t="s">
        <v>28</v>
      </c>
      <c r="D97" s="14" t="s">
        <v>29</v>
      </c>
      <c r="E97" s="14" t="s">
        <v>29</v>
      </c>
      <c r="F97" s="15">
        <v>0.51</v>
      </c>
      <c r="G97" s="14"/>
      <c r="H97" s="16">
        <v>0.561</v>
      </c>
      <c r="I97" s="14" t="s">
        <v>29</v>
      </c>
      <c r="J97" s="16">
        <v>2440000.0</v>
      </c>
      <c r="K97" s="14" t="s">
        <v>29</v>
      </c>
      <c r="L97" s="15">
        <v>0.01</v>
      </c>
      <c r="M97" s="14" t="s">
        <v>29</v>
      </c>
      <c r="N97" s="16">
        <v>-0.0076565</v>
      </c>
      <c r="O97" s="14" t="s">
        <v>29</v>
      </c>
      <c r="P97" s="5" t="s">
        <v>81</v>
      </c>
      <c r="Q97" s="14" t="s">
        <v>29</v>
      </c>
      <c r="R97" s="16">
        <v>0.23418</v>
      </c>
      <c r="S97" s="14" t="s">
        <v>29</v>
      </c>
      <c r="T97" s="14" t="s">
        <v>29</v>
      </c>
      <c r="U97" s="14" t="s">
        <v>29</v>
      </c>
      <c r="V97" s="14" t="s">
        <v>29</v>
      </c>
      <c r="W97" s="14" t="s">
        <v>29</v>
      </c>
      <c r="X97" s="14" t="s">
        <v>29</v>
      </c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>
      <c r="A98" s="14" t="s">
        <v>68</v>
      </c>
      <c r="B98" s="17" t="s">
        <v>64</v>
      </c>
      <c r="C98" s="17" t="s">
        <v>69</v>
      </c>
      <c r="D98" s="14"/>
      <c r="E98" s="14"/>
      <c r="F98" s="18">
        <v>0.51</v>
      </c>
      <c r="G98" s="14"/>
      <c r="H98" s="19">
        <v>0.561</v>
      </c>
      <c r="I98" s="14"/>
      <c r="J98" s="16">
        <v>2440000.0</v>
      </c>
      <c r="K98" s="14"/>
      <c r="L98" s="18">
        <v>0.01</v>
      </c>
      <c r="M98" s="14"/>
      <c r="N98" s="19">
        <v>-0.0023354</v>
      </c>
      <c r="O98" s="14"/>
      <c r="P98" s="5" t="s">
        <v>77</v>
      </c>
      <c r="Q98" s="14"/>
      <c r="R98" s="19">
        <v>0.12727</v>
      </c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100">
      <c r="A100" s="5" t="s">
        <v>1</v>
      </c>
      <c r="B100" s="5" t="s">
        <v>11</v>
      </c>
      <c r="C100" s="5" t="s">
        <v>78</v>
      </c>
      <c r="D100" s="5">
        <v>0.12707</v>
      </c>
      <c r="E100" s="6"/>
      <c r="F100" s="5">
        <v>0.51</v>
      </c>
      <c r="G100" s="6"/>
      <c r="H100" s="5">
        <v>0.561</v>
      </c>
      <c r="I100" s="6"/>
      <c r="J100" s="16">
        <v>2440000.0</v>
      </c>
      <c r="K100" s="6"/>
      <c r="L100" s="5">
        <v>0.01</v>
      </c>
      <c r="M100" s="6"/>
      <c r="N100" s="6"/>
      <c r="O100" s="6"/>
      <c r="P100" s="5" t="s">
        <v>79</v>
      </c>
      <c r="Q100" s="6"/>
      <c r="R100" s="5">
        <v>0.17784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>
      <c r="A101" s="5" t="s">
        <v>1</v>
      </c>
      <c r="B101" s="5" t="s">
        <v>11</v>
      </c>
      <c r="C101" s="5" t="s">
        <v>80</v>
      </c>
      <c r="D101" s="5">
        <v>0.075296</v>
      </c>
      <c r="E101" s="6"/>
      <c r="F101" s="5">
        <v>0.51</v>
      </c>
      <c r="G101" s="6"/>
      <c r="H101" s="5">
        <v>0.561</v>
      </c>
      <c r="I101" s="6"/>
      <c r="J101" s="16">
        <v>2440000.0</v>
      </c>
      <c r="K101" s="6"/>
      <c r="L101" s="5">
        <v>0.01</v>
      </c>
      <c r="M101" s="6"/>
      <c r="N101" s="6"/>
      <c r="O101" s="6"/>
      <c r="P101" s="5" t="s">
        <v>81</v>
      </c>
      <c r="Q101" s="6"/>
      <c r="R101" s="5">
        <v>0.104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>
      <c r="A102" s="5" t="s">
        <v>1</v>
      </c>
      <c r="B102" s="5" t="s">
        <v>11</v>
      </c>
      <c r="C102" s="5" t="s">
        <v>69</v>
      </c>
      <c r="D102" s="5">
        <v>0.027788</v>
      </c>
      <c r="E102" s="5"/>
      <c r="F102" s="5">
        <v>0.51</v>
      </c>
      <c r="G102" s="6"/>
      <c r="H102" s="5">
        <v>0.561</v>
      </c>
      <c r="I102" s="6"/>
      <c r="J102" s="16">
        <v>2440000.0</v>
      </c>
      <c r="K102" s="6"/>
      <c r="L102" s="5">
        <v>0.01</v>
      </c>
      <c r="M102" s="6"/>
      <c r="N102" s="6"/>
      <c r="O102" s="6"/>
      <c r="P102" s="5" t="s">
        <v>77</v>
      </c>
      <c r="Q102" s="6"/>
      <c r="R102" s="5">
        <v>0.12751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4">
      <c r="A104" s="5" t="s">
        <v>1</v>
      </c>
      <c r="B104" s="5" t="s">
        <v>11</v>
      </c>
      <c r="C104" s="5" t="s">
        <v>78</v>
      </c>
      <c r="D104" s="5">
        <v>0.076159</v>
      </c>
      <c r="E104" s="6"/>
      <c r="F104" s="5">
        <v>0.51</v>
      </c>
      <c r="G104" s="6"/>
      <c r="H104" s="5">
        <v>0.4</v>
      </c>
      <c r="I104" s="6"/>
      <c r="J104" s="16">
        <v>2440000.0</v>
      </c>
      <c r="K104" s="6"/>
      <c r="L104" s="5">
        <v>0.01</v>
      </c>
      <c r="M104" s="6"/>
      <c r="N104" s="6"/>
      <c r="O104" s="6"/>
      <c r="P104" s="5" t="s">
        <v>79</v>
      </c>
      <c r="Q104" s="6"/>
      <c r="R104" s="5">
        <v>0.30978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>
      <c r="A105" s="5" t="s">
        <v>1</v>
      </c>
      <c r="B105" s="5" t="s">
        <v>11</v>
      </c>
      <c r="C105" s="5" t="s">
        <v>80</v>
      </c>
      <c r="D105" s="5">
        <v>0.027026</v>
      </c>
      <c r="E105" s="6"/>
      <c r="F105" s="5">
        <v>0.51</v>
      </c>
      <c r="G105" s="6"/>
      <c r="H105" s="5">
        <v>0.4</v>
      </c>
      <c r="I105" s="6"/>
      <c r="J105" s="16">
        <v>2440000.0</v>
      </c>
      <c r="K105" s="6"/>
      <c r="L105" s="5">
        <v>0.01</v>
      </c>
      <c r="M105" s="6"/>
      <c r="N105" s="6"/>
      <c r="O105" s="6"/>
      <c r="P105" s="5" t="s">
        <v>81</v>
      </c>
      <c r="Q105" s="6"/>
      <c r="R105" s="5">
        <v>0.13328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>
      <c r="A106" s="5" t="s">
        <v>1</v>
      </c>
      <c r="B106" s="5" t="s">
        <v>11</v>
      </c>
      <c r="C106" s="5" t="s">
        <v>69</v>
      </c>
      <c r="D106" s="5">
        <v>0.0063835</v>
      </c>
      <c r="E106" s="5"/>
      <c r="F106" s="5">
        <v>0.51</v>
      </c>
      <c r="G106" s="6"/>
      <c r="H106" s="5">
        <v>0.4</v>
      </c>
      <c r="I106" s="6"/>
      <c r="J106" s="16">
        <v>2440000.0</v>
      </c>
      <c r="K106" s="6"/>
      <c r="L106" s="5">
        <v>0.01</v>
      </c>
      <c r="M106" s="6"/>
      <c r="N106" s="6"/>
      <c r="O106" s="6"/>
      <c r="P106" s="5" t="s">
        <v>77</v>
      </c>
      <c r="Q106" s="6"/>
      <c r="R106" s="5">
        <v>0.24803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8">
      <c r="A108" s="5" t="s">
        <v>1</v>
      </c>
      <c r="B108" s="5" t="s">
        <v>11</v>
      </c>
      <c r="C108" s="5" t="s">
        <v>78</v>
      </c>
      <c r="D108" s="5">
        <v>0.10006</v>
      </c>
      <c r="E108" s="6"/>
      <c r="F108" s="5">
        <v>0.51</v>
      </c>
      <c r="G108" s="6"/>
      <c r="H108" s="5">
        <v>0.48</v>
      </c>
      <c r="I108" s="6"/>
      <c r="J108" s="16">
        <v>2440000.0</v>
      </c>
      <c r="K108" s="6"/>
      <c r="L108" s="5">
        <v>0.01</v>
      </c>
      <c r="M108" s="6"/>
      <c r="N108" s="6"/>
      <c r="O108" s="6"/>
      <c r="P108" s="5" t="s">
        <v>79</v>
      </c>
      <c r="Q108" s="6"/>
      <c r="R108" s="5">
        <v>0.23742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>
      <c r="A109" s="5" t="s">
        <v>1</v>
      </c>
      <c r="B109" s="5" t="s">
        <v>11</v>
      </c>
      <c r="C109" s="5" t="s">
        <v>80</v>
      </c>
      <c r="D109" s="5">
        <v>0.07692</v>
      </c>
      <c r="E109" s="6"/>
      <c r="F109" s="5">
        <v>0.51</v>
      </c>
      <c r="G109" s="6"/>
      <c r="H109" s="5">
        <v>0.48</v>
      </c>
      <c r="I109" s="6"/>
      <c r="J109" s="16">
        <v>2440000.0</v>
      </c>
      <c r="K109" s="6"/>
      <c r="L109" s="5">
        <v>0.01</v>
      </c>
      <c r="M109" s="6"/>
      <c r="N109" s="6"/>
      <c r="O109" s="6"/>
      <c r="P109" s="5" t="s">
        <v>81</v>
      </c>
      <c r="Q109" s="6"/>
      <c r="R109" s="5">
        <v>0.10513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>
      <c r="A110" s="5" t="s">
        <v>1</v>
      </c>
      <c r="B110" s="5" t="s">
        <v>11</v>
      </c>
      <c r="C110" s="5" t="s">
        <v>69</v>
      </c>
      <c r="D110" s="5">
        <v>0.013715</v>
      </c>
      <c r="E110" s="5"/>
      <c r="F110" s="5">
        <v>0.51</v>
      </c>
      <c r="G110" s="6"/>
      <c r="H110" s="5">
        <v>0.48</v>
      </c>
      <c r="I110" s="6"/>
      <c r="J110" s="16">
        <v>2440000.0</v>
      </c>
      <c r="K110" s="6"/>
      <c r="L110" s="5">
        <v>0.01</v>
      </c>
      <c r="M110" s="6"/>
      <c r="N110" s="6"/>
      <c r="O110" s="6"/>
      <c r="P110" s="5" t="s">
        <v>77</v>
      </c>
      <c r="Q110" s="6"/>
      <c r="R110" s="5">
        <v>0.17946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4">
      <c r="B114" s="1" t="s">
        <v>87</v>
      </c>
      <c r="C114" s="1" t="s">
        <v>88</v>
      </c>
      <c r="D114" s="1" t="s">
        <v>89</v>
      </c>
      <c r="E114" s="1" t="s">
        <v>90</v>
      </c>
    </row>
    <row r="115">
      <c r="B115" s="1" t="s">
        <v>54</v>
      </c>
      <c r="C115" s="5">
        <v>0.027026</v>
      </c>
      <c r="D115" s="5">
        <v>0.07692</v>
      </c>
      <c r="E115" s="5">
        <v>0.075296</v>
      </c>
    </row>
    <row r="116">
      <c r="B116" s="1" t="s">
        <v>51</v>
      </c>
      <c r="C116" s="20">
        <v>0.0063835</v>
      </c>
      <c r="D116" s="20">
        <v>0.013715</v>
      </c>
      <c r="E116" s="5">
        <v>0.027788</v>
      </c>
    </row>
    <row r="117">
      <c r="B117" s="1" t="s">
        <v>52</v>
      </c>
      <c r="C117" s="10">
        <v>0.076159</v>
      </c>
      <c r="D117" s="20">
        <v>0.10006</v>
      </c>
      <c r="E117" s="5">
        <v>0.12707</v>
      </c>
    </row>
    <row r="120">
      <c r="C120" s="1"/>
    </row>
    <row r="1003">
      <c r="A1003" s="1" t="s">
        <v>1</v>
      </c>
      <c r="B1003" s="1" t="s">
        <v>11</v>
      </c>
      <c r="E1003" s="1">
        <v>1.3989E-4</v>
      </c>
      <c r="F1003" s="1">
        <v>0.51</v>
      </c>
      <c r="L1003" s="1">
        <v>0.01</v>
      </c>
      <c r="P1003" s="1" t="s">
        <v>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11</v>
      </c>
      <c r="C1" s="1" t="s">
        <v>13</v>
      </c>
      <c r="D1" s="1">
        <v>6.3021</v>
      </c>
      <c r="F1" s="1">
        <v>0.51</v>
      </c>
      <c r="H1" s="1">
        <v>0.7</v>
      </c>
      <c r="J1" s="1">
        <v>3100000.0</v>
      </c>
      <c r="L1" s="2">
        <v>0.01</v>
      </c>
      <c r="N1" s="1" t="s">
        <v>30</v>
      </c>
      <c r="P1" s="1" t="s">
        <v>31</v>
      </c>
      <c r="R1" s="1">
        <v>0.13533</v>
      </c>
    </row>
    <row r="2">
      <c r="A2" s="1" t="s">
        <v>1</v>
      </c>
      <c r="B2" s="1" t="s">
        <v>11</v>
      </c>
      <c r="C2" s="1" t="s">
        <v>32</v>
      </c>
      <c r="D2" s="1">
        <v>21.068</v>
      </c>
      <c r="F2" s="1">
        <v>0.51</v>
      </c>
      <c r="H2" s="1">
        <v>0.7</v>
      </c>
      <c r="J2" s="1">
        <v>3100000.0</v>
      </c>
      <c r="L2" s="2">
        <v>0.01</v>
      </c>
      <c r="N2" s="1"/>
      <c r="P2" s="1" t="s">
        <v>33</v>
      </c>
      <c r="R2" s="1">
        <v>0.12552</v>
      </c>
    </row>
    <row r="3">
      <c r="A3" s="1" t="s">
        <v>1</v>
      </c>
      <c r="B3" s="1" t="s">
        <v>11</v>
      </c>
      <c r="C3" s="1" t="s">
        <v>34</v>
      </c>
      <c r="D3" s="1">
        <v>0.7961</v>
      </c>
      <c r="F3" s="1">
        <v>0.51</v>
      </c>
      <c r="H3" s="1">
        <v>0.7</v>
      </c>
      <c r="J3" s="1">
        <v>3100000.0</v>
      </c>
      <c r="L3" s="2">
        <v>0.01</v>
      </c>
      <c r="N3" s="1"/>
      <c r="P3" s="3" t="s">
        <v>35</v>
      </c>
      <c r="R3" s="1">
        <v>0.09613</v>
      </c>
    </row>
    <row r="4">
      <c r="A4" s="1" t="s">
        <v>1</v>
      </c>
      <c r="B4" s="1" t="s">
        <v>11</v>
      </c>
      <c r="C4" s="1" t="s">
        <v>36</v>
      </c>
      <c r="D4" s="1">
        <v>2.8998</v>
      </c>
      <c r="F4" s="1">
        <v>0.51</v>
      </c>
      <c r="H4" s="1">
        <v>0.7</v>
      </c>
      <c r="J4" s="1">
        <v>3100000.0</v>
      </c>
      <c r="L4" s="2">
        <v>0.01</v>
      </c>
      <c r="P4" s="1" t="s">
        <v>37</v>
      </c>
      <c r="R4" s="1">
        <v>0.0971</v>
      </c>
    </row>
    <row r="5">
      <c r="A5" s="1" t="s">
        <v>1</v>
      </c>
      <c r="B5" s="1" t="s">
        <v>11</v>
      </c>
      <c r="C5" s="1" t="s">
        <v>38</v>
      </c>
      <c r="D5" s="1">
        <v>16.081</v>
      </c>
      <c r="F5" s="1">
        <v>0.51</v>
      </c>
      <c r="H5" s="1">
        <v>0.7</v>
      </c>
      <c r="J5" s="1">
        <v>3100000.0</v>
      </c>
      <c r="L5" s="2">
        <v>0.01</v>
      </c>
      <c r="P5" s="1" t="s">
        <v>37</v>
      </c>
      <c r="R5" s="1">
        <v>0.12462</v>
      </c>
    </row>
    <row r="6">
      <c r="A6" s="1" t="s">
        <v>1</v>
      </c>
      <c r="B6" s="1" t="s">
        <v>11</v>
      </c>
      <c r="C6" s="1" t="s">
        <v>39</v>
      </c>
      <c r="D6" s="1">
        <v>4.0267</v>
      </c>
      <c r="F6" s="1">
        <v>0.51</v>
      </c>
      <c r="H6" s="1">
        <v>0.7</v>
      </c>
      <c r="J6" s="1">
        <v>3100000.0</v>
      </c>
      <c r="L6" s="2">
        <v>0.01</v>
      </c>
      <c r="P6" s="1" t="s">
        <v>35</v>
      </c>
      <c r="R6" s="1">
        <v>0.12552</v>
      </c>
    </row>
    <row r="7">
      <c r="A7" s="1" t="s">
        <v>1</v>
      </c>
      <c r="B7" s="1" t="s">
        <v>11</v>
      </c>
      <c r="C7" s="1" t="s">
        <v>40</v>
      </c>
      <c r="D7" s="1">
        <v>0.76921</v>
      </c>
      <c r="F7" s="1">
        <v>0.51</v>
      </c>
      <c r="H7" s="1">
        <v>0.7</v>
      </c>
      <c r="J7" s="1">
        <v>3100000.0</v>
      </c>
      <c r="L7" s="2">
        <v>0.01</v>
      </c>
      <c r="P7" s="1" t="s">
        <v>35</v>
      </c>
      <c r="R7" s="1">
        <v>0.09613</v>
      </c>
    </row>
    <row r="8">
      <c r="A8" s="1" t="s">
        <v>1</v>
      </c>
      <c r="B8" s="1" t="s">
        <v>11</v>
      </c>
      <c r="C8" s="1" t="s">
        <v>41</v>
      </c>
      <c r="D8" s="1">
        <v>4.008</v>
      </c>
      <c r="F8" s="1">
        <v>0.51</v>
      </c>
      <c r="H8" s="1">
        <v>0.7</v>
      </c>
      <c r="J8" s="1">
        <v>3100000.0</v>
      </c>
      <c r="L8" s="2">
        <v>0.01</v>
      </c>
      <c r="P8" s="1" t="s">
        <v>42</v>
      </c>
      <c r="R8" s="1">
        <v>0.095138</v>
      </c>
    </row>
    <row r="9">
      <c r="A9" s="1" t="s">
        <v>1</v>
      </c>
      <c r="B9" s="1" t="s">
        <v>11</v>
      </c>
      <c r="C9" s="1" t="s">
        <v>43</v>
      </c>
      <c r="D9" s="1">
        <v>24.173</v>
      </c>
      <c r="F9" s="1">
        <v>0.51</v>
      </c>
      <c r="H9" s="1">
        <v>0.7</v>
      </c>
      <c r="J9" s="1">
        <v>3100000.0</v>
      </c>
      <c r="L9" s="2">
        <v>0.01</v>
      </c>
      <c r="P9" s="1" t="s">
        <v>44</v>
      </c>
      <c r="R9" s="1">
        <v>0.13768</v>
      </c>
    </row>
    <row r="10">
      <c r="A10" s="1" t="s">
        <v>1</v>
      </c>
      <c r="B10" s="1" t="s">
        <v>11</v>
      </c>
      <c r="C10" s="1" t="s">
        <v>45</v>
      </c>
      <c r="D10" s="1">
        <v>32.937</v>
      </c>
      <c r="F10" s="1">
        <v>0.51</v>
      </c>
      <c r="H10" s="1">
        <v>0.7</v>
      </c>
      <c r="J10" s="1">
        <v>3100000.0</v>
      </c>
      <c r="L10" s="2">
        <v>0.01</v>
      </c>
      <c r="P10" s="1" t="s">
        <v>46</v>
      </c>
      <c r="R10" s="1">
        <v>0.1355</v>
      </c>
    </row>
    <row r="12">
      <c r="B12" s="4">
        <v>43040.0</v>
      </c>
    </row>
    <row r="13">
      <c r="B13" s="1" t="s">
        <v>47</v>
      </c>
    </row>
    <row r="14">
      <c r="C14" s="1" t="s">
        <v>48</v>
      </c>
      <c r="D14" s="1" t="s">
        <v>49</v>
      </c>
      <c r="E14" s="1" t="s">
        <v>50</v>
      </c>
    </row>
    <row r="15">
      <c r="B15" s="1" t="s">
        <v>51</v>
      </c>
      <c r="C15" s="1">
        <v>4.008</v>
      </c>
      <c r="D15" s="5">
        <v>2.8998</v>
      </c>
      <c r="E15" s="1">
        <v>0.7961</v>
      </c>
    </row>
    <row r="16">
      <c r="B16" s="1" t="s">
        <v>52</v>
      </c>
      <c r="C16" s="1">
        <v>32.937</v>
      </c>
      <c r="D16" s="1">
        <v>24.173</v>
      </c>
      <c r="E16" s="5">
        <v>6.3021</v>
      </c>
    </row>
    <row r="17">
      <c r="B17" s="1" t="s">
        <v>54</v>
      </c>
      <c r="C17" s="5">
        <v>21.068</v>
      </c>
      <c r="D17" s="1">
        <v>16.081</v>
      </c>
      <c r="E17" s="1">
        <v>4.0267</v>
      </c>
    </row>
    <row r="18">
      <c r="B18" s="1" t="s">
        <v>55</v>
      </c>
      <c r="C18" s="1">
        <v>27.339</v>
      </c>
      <c r="D18" s="1">
        <v>15.019</v>
      </c>
      <c r="E18" s="1">
        <v>5.6506</v>
      </c>
    </row>
    <row r="22">
      <c r="D22" s="1"/>
    </row>
    <row r="23">
      <c r="D23" s="1" t="s">
        <v>56</v>
      </c>
    </row>
    <row r="24">
      <c r="D24" s="1"/>
    </row>
    <row r="25">
      <c r="E25" s="1" t="s">
        <v>57</v>
      </c>
      <c r="F25" s="1" t="s">
        <v>58</v>
      </c>
    </row>
    <row r="26">
      <c r="D26" s="1" t="s">
        <v>59</v>
      </c>
      <c r="E26" s="1">
        <v>0.02144</v>
      </c>
      <c r="F26" s="1">
        <v>0.011842</v>
      </c>
    </row>
    <row r="27">
      <c r="D27" s="1" t="s">
        <v>60</v>
      </c>
      <c r="E27" s="1">
        <v>0.060563</v>
      </c>
      <c r="F27" s="1">
        <v>0.060563</v>
      </c>
    </row>
    <row r="28">
      <c r="D28" s="1" t="s">
        <v>61</v>
      </c>
      <c r="E28" s="1">
        <v>0.035916</v>
      </c>
      <c r="F28" s="1">
        <v>0.020037</v>
      </c>
    </row>
    <row r="29">
      <c r="D29" s="1" t="s">
        <v>52</v>
      </c>
      <c r="E29" s="1">
        <v>0.17065</v>
      </c>
      <c r="F29" s="1">
        <v>0.063112</v>
      </c>
    </row>
    <row r="30">
      <c r="D30" s="1" t="s">
        <v>54</v>
      </c>
      <c r="E30" s="1">
        <v>0.11022</v>
      </c>
      <c r="F30" s="1">
        <v>0.046237</v>
      </c>
    </row>
  </sheetData>
  <drawing r:id="rId1"/>
</worksheet>
</file>