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drawings/drawing10.xml" ContentType="application/vnd.openxmlformats-officedocument.drawing+xml"/>
  <Override PartName="/xl/tables/table4.xml" ContentType="application/vnd.openxmlformats-officedocument.spreadsheetml.table+xml"/>
  <Override PartName="/xl/drawings/drawing11.xml" ContentType="application/vnd.openxmlformats-officedocument.drawing+xml"/>
  <Override PartName="/xl/tables/table5.xml" ContentType="application/vnd.openxmlformats-officedocument.spreadsheetml.table+xml"/>
  <Override PartName="/xl/drawings/drawing12.xml" ContentType="application/vnd.openxmlformats-officedocument.drawing+xml"/>
  <Override PartName="/xl/tables/table6.xml" ContentType="application/vnd.openxmlformats-officedocument.spreadsheetml.tab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0E1A880C-523A-4FD5-BDFB-9A7AF8C067FE}" xr6:coauthVersionLast="47" xr6:coauthVersionMax="47" xr10:uidLastSave="{00000000-0000-0000-0000-000000000000}"/>
  <bookViews>
    <workbookView xWindow="555" yWindow="0" windowWidth="19935" windowHeight="10920" firstSheet="3" activeTab="6" xr2:uid="{FBEE0547-C1DD-4B7A-A3EB-2BA1446463BC}"/>
  </bookViews>
  <sheets>
    <sheet name="Copyright" sheetId="5" state="hidden" r:id="rId1"/>
    <sheet name="Data" sheetId="10" r:id="rId2"/>
    <sheet name="Data Instructions" sheetId="26" r:id="rId3"/>
    <sheet name="customized table" sheetId="27" r:id="rId4"/>
    <sheet name="pivot table" sheetId="28" r:id="rId5"/>
    <sheet name="Steps" sheetId="31" r:id="rId6"/>
    <sheet name="Charts" sheetId="29" r:id="rId7"/>
    <sheet name="AutoFit" sheetId="25" state="hidden" r:id="rId8"/>
    <sheet name="Remove Duplicates" sheetId="12" state="hidden" r:id="rId9"/>
    <sheet name="Trim Extra Spaces" sheetId="13" state="hidden" r:id="rId10"/>
    <sheet name="Eliminate Blank Cells" sheetId="14" state="hidden" r:id="rId11"/>
    <sheet name="Spell Check" sheetId="15" state="hidden" r:id="rId12"/>
    <sheet name="Data Validation" sheetId="18" state="hidden" r:id="rId13"/>
    <sheet name="Table" sheetId="19" state="hidden" r:id="rId14"/>
    <sheet name="IFERROR" sheetId="21" state="hidden" r:id="rId15"/>
    <sheet name="Number Format" sheetId="22" state="hidden" r:id="rId16"/>
    <sheet name="Find &amp; Replace" sheetId="23" state="hidden" r:id="rId17"/>
    <sheet name="More Resources" sheetId="1" state="hidden" r:id="rId18"/>
  </sheet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7" l="1"/>
  <c r="C33" i="27"/>
  <c r="D33" i="27"/>
  <c r="E33" i="27"/>
  <c r="F33" i="27"/>
  <c r="G30" i="27"/>
  <c r="H30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2" i="27"/>
  <c r="I10" i="13"/>
  <c r="I11" i="13"/>
  <c r="I12" i="13"/>
  <c r="I13" i="13"/>
  <c r="I14" i="13"/>
  <c r="I19" i="13"/>
  <c r="I3" i="13"/>
  <c r="I15" i="13"/>
  <c r="I16" i="13"/>
  <c r="I17" i="13"/>
  <c r="I18" i="13"/>
  <c r="H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H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H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31" i="21" s="1"/>
  <c r="H31" i="19"/>
  <c r="I4" i="13"/>
  <c r="I5" i="13"/>
  <c r="I6" i="13"/>
  <c r="I7" i="13"/>
  <c r="I8" i="13"/>
  <c r="I9" i="13"/>
  <c r="I20" i="13"/>
  <c r="I21" i="13"/>
  <c r="I22" i="13"/>
  <c r="I23" i="13"/>
  <c r="I24" i="13"/>
  <c r="I25" i="13"/>
  <c r="I26" i="13"/>
  <c r="I27" i="13"/>
  <c r="I28" i="13"/>
  <c r="I29" i="13"/>
  <c r="I30" i="13"/>
  <c r="H33" i="27" l="1"/>
  <c r="G33" i="27"/>
  <c r="I33" i="27"/>
  <c r="I30" i="27"/>
  <c r="I31" i="22"/>
  <c r="I31" i="23"/>
</calcChain>
</file>

<file path=xl/sharedStrings.xml><?xml version="1.0" encoding="utf-8"?>
<sst xmlns="http://schemas.openxmlformats.org/spreadsheetml/2006/main" count="1728" uniqueCount="194">
  <si>
    <t>Copyright Notice</t>
  </si>
  <si>
    <t xml:space="preserve"> 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</si>
  <si>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</si>
  <si>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</si>
  <si>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</si>
  <si>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</si>
  <si>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</si>
  <si>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Any uses of this workbook and/or data must include the above attribution.</t>
  </si>
  <si>
    <t>Social Channels</t>
  </si>
  <si>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</si>
  <si>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</si>
  <si>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</si>
  <si>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</si>
  <si>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</si>
  <si>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</si>
  <si>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</si>
  <si>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</si>
  <si>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</si>
  <si>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</si>
  <si>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</si>
  <si>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</si>
  <si>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</si>
  <si>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</si>
  <si>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</si>
  <si>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</si>
  <si>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</si>
  <si>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</si>
  <si>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</si>
  <si>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</si>
  <si>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</si>
  <si>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</si>
  <si>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</si>
  <si>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</si>
  <si>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</si>
  <si>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</si>
  <si>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</si>
  <si>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</si>
  <si>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</si>
  <si>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</si>
  <si>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</si>
  <si>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</si>
  <si>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</si>
  <si>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</si>
  <si>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</si>
  <si>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</si>
  <si>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</si>
  <si>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</si>
  <si>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</si>
  <si>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</si>
  <si>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</si>
  <si>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</si>
  <si>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</si>
  <si>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</si>
  <si>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</si>
  <si>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</si>
  <si>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</si>
  <si>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</si>
  <si>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</si>
  <si>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</si>
  <si>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</si>
  <si>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</si>
  <si>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</si>
  <si>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</si>
  <si>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</si>
  <si>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</si>
  <si>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</si>
  <si>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</si>
  <si>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</si>
  <si>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</si>
  <si>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</si>
  <si>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</si>
  <si>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</si>
  <si>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</si>
  <si>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</si>
  <si>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</si>
  <si>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</si>
  <si>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</si>
  <si>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</si>
  <si>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</si>
  <si>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</si>
  <si>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</si>
  <si>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</si>
  <si>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</si>
  <si>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</si>
  <si>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</si>
  <si>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AutoFit Rows &amp; Columns</t>
  </si>
  <si>
    <t>Remove Duplicates</t>
  </si>
  <si>
    <t>Trim Extra Spaces</t>
  </si>
  <si>
    <t>Trimmed Name</t>
  </si>
  <si>
    <t>Eliminate Blank Cells</t>
  </si>
  <si>
    <t>John Smith</t>
  </si>
  <si>
    <t>Mike Tyson</t>
  </si>
  <si>
    <t>Anna Belle</t>
  </si>
  <si>
    <t>Peter Parker</t>
  </si>
  <si>
    <t>TBA</t>
  </si>
  <si>
    <t>Spell Check</t>
  </si>
  <si>
    <t>Excellent</t>
  </si>
  <si>
    <t>Data Validation</t>
  </si>
  <si>
    <t>Use Excel Tables</t>
  </si>
  <si>
    <t>Total</t>
  </si>
  <si>
    <t>Use IFERROR</t>
  </si>
  <si>
    <t>Sales</t>
  </si>
  <si>
    <t>Number Formats</t>
  </si>
  <si>
    <t>Find &amp; Replace</t>
  </si>
  <si>
    <t>More Resources</t>
  </si>
  <si>
    <t>Tutorials</t>
  </si>
  <si>
    <t>Excel Functions</t>
  </si>
  <si>
    <t>https://www.myonlinetraininghub.com/excel-functions</t>
  </si>
  <si>
    <t>Charting Blog Posts</t>
  </si>
  <si>
    <t>https://www.myonlinetraininghub.com/category/excel-charts</t>
  </si>
  <si>
    <t>Excel Dashboard Blog Posts</t>
  </si>
  <si>
    <t>https://www.myonlinetraininghub.com/category/excel-dashboard</t>
  </si>
  <si>
    <t>Webinar Replays</t>
  </si>
  <si>
    <t>Excel Dashboards &amp; Power BI</t>
  </si>
  <si>
    <t>https://www.myonlinetraininghub.com/excel-webinars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</si>
  <si>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</si>
  <si>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</si>
  <si>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</si>
  <si>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</si>
  <si>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</si>
  <si>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</si>
  <si>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</si>
  <si>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</si>
  <si>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</si>
  <si>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</si>
  <si>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</si>
  <si>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</si>
  <si>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</si>
  <si>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</si>
  <si>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https://www.myonlinetraininghub.com/excel-dashboard-course</t>
  </si>
  <si>
    <t>Power BI</t>
  </si>
  <si>
    <t>https://www.myonlinetraininghub.com/power-bi-course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</si>
  <si>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</si>
  <si>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</si>
  <si>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</si>
  <si>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</si>
  <si>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</si>
  <si>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</si>
  <si>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</si>
  <si>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</si>
  <si>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</si>
  <si>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</si>
  <si>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</si>
  <si>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</si>
  <si>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</si>
  <si>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</si>
  <si>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</si>
  <si>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Follow Us or more Tips &amp; Tutorials</t>
  </si>
  <si>
    <t>Mini Project: Data Cleaning and Analysis Task</t>
  </si>
  <si>
    <t>Objective:</t>
  </si>
  <si>
    <t>Your task is to clean and analyze the given dataset by following the instructions below. This exercise will help you practice data cleaning techniques and perform basic exploratory data analysis.</t>
  </si>
  <si>
    <t>Instructions:</t>
  </si>
  <si>
    <r>
      <t>1. Remove Duplicate IDs</t>
    </r>
    <r>
      <rPr>
        <sz val="11"/>
        <color theme="1"/>
        <rFont val="Calibri"/>
        <family val="2"/>
        <scheme val="minor"/>
      </rPr>
      <t xml:space="preserve"> – Ensure that each ID in the dataset is unique by identifying and removing any duplicate entries.</t>
    </r>
  </si>
  <si>
    <r>
      <t>2. Handle Infinite Values</t>
    </r>
    <r>
      <rPr>
        <sz val="11"/>
        <color theme="1"/>
        <rFont val="Calibri"/>
        <family val="2"/>
        <scheme val="minor"/>
      </rPr>
      <t xml:space="preserve"> – Identify and drop any rows where the </t>
    </r>
    <r>
      <rPr>
        <sz val="10"/>
        <color theme="1"/>
        <rFont val="Arial Unicode MS"/>
        <family val="2"/>
      </rPr>
      <t>Price Per Unit</t>
    </r>
    <r>
      <rPr>
        <sz val="11"/>
        <color theme="1"/>
        <rFont val="Calibri"/>
        <family val="2"/>
        <scheme val="minor"/>
      </rPr>
      <t xml:space="preserve"> column contains </t>
    </r>
    <r>
      <rPr>
        <sz val="10"/>
        <color theme="1"/>
        <rFont val="Arial Unicode MS"/>
        <family val="2"/>
      </rPr>
      <t>"inf"</t>
    </r>
    <r>
      <rPr>
        <sz val="11"/>
        <color theme="1"/>
        <rFont val="Calibri"/>
        <family val="2"/>
        <scheme val="minor"/>
      </rPr>
      <t>, as these values are not valid for analysis.</t>
    </r>
  </si>
  <si>
    <r>
      <t>3. Regional Analysis</t>
    </r>
    <r>
      <rPr>
        <sz val="11"/>
        <color theme="1"/>
        <rFont val="Calibri"/>
        <family val="2"/>
        <scheme val="minor"/>
      </rPr>
      <t xml:space="preserve"> – Calculate the </t>
    </r>
    <r>
      <rPr>
        <b/>
        <sz val="11"/>
        <color theme="1"/>
        <rFont val="Calibri"/>
        <family val="2"/>
        <scheme val="minor"/>
      </rPr>
      <t>total quantity sold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value</t>
    </r>
    <r>
      <rPr>
        <sz val="11"/>
        <color theme="1"/>
        <rFont val="Calibri"/>
        <family val="2"/>
        <scheme val="minor"/>
      </rPr>
      <t xml:space="preserve"> (Quantity × Price Per Unit) for each region. Present your findings in a structured summary.</t>
    </r>
  </si>
  <si>
    <t>Expected Deliverables:</t>
  </si>
  <si>
    <r>
      <t xml:space="preserve">A </t>
    </r>
    <r>
      <rPr>
        <b/>
        <sz val="11"/>
        <color theme="1"/>
        <rFont val="Calibri"/>
        <family val="2"/>
        <scheme val="minor"/>
      </rPr>
      <t>cleaned dataset</t>
    </r>
    <r>
      <rPr>
        <sz val="11"/>
        <color theme="1"/>
        <rFont val="Calibri"/>
        <family val="2"/>
        <scheme val="minor"/>
      </rPr>
      <t xml:space="preserve"> with duplicate IDs removed and infinite values handled.</t>
    </r>
  </si>
  <si>
    <r>
      <t xml:space="preserve">A summary table showing </t>
    </r>
    <r>
      <rPr>
        <b/>
        <sz val="11"/>
        <color theme="1"/>
        <rFont val="Calibri"/>
        <family val="2"/>
        <scheme val="minor"/>
      </rPr>
      <t>total quantity and total value per region</t>
    </r>
    <r>
      <rPr>
        <sz val="11"/>
        <color theme="1"/>
        <rFont val="Calibri"/>
        <family val="2"/>
        <scheme val="minor"/>
      </rPr>
      <t>.</t>
    </r>
  </si>
  <si>
    <t>A short report explaining your steps and insights from the cleaned data.</t>
  </si>
  <si>
    <t>Ensure your final dataset is well-structured and formatted correctly. Good luck, and happy analyzing!</t>
  </si>
  <si>
    <t>Janet Van Dyne</t>
  </si>
  <si>
    <t>Tom Defalco</t>
  </si>
  <si>
    <t>Tba</t>
  </si>
  <si>
    <t>Total Sales</t>
  </si>
  <si>
    <t>Average Price</t>
  </si>
  <si>
    <t>Max sales</t>
  </si>
  <si>
    <t>Min Sales</t>
  </si>
  <si>
    <t>Max Price</t>
  </si>
  <si>
    <t>Total Quantity</t>
  </si>
  <si>
    <t>Min Price</t>
  </si>
  <si>
    <t>Sum of Total Sales</t>
  </si>
  <si>
    <t>Grand Total</t>
  </si>
  <si>
    <t>Row Labels</t>
  </si>
  <si>
    <t>Percentage of Grand Total</t>
  </si>
  <si>
    <t>Sales by ID</t>
  </si>
  <si>
    <t>Sales by Region</t>
  </si>
  <si>
    <t>Sales by Quantity by Region</t>
  </si>
  <si>
    <t>Quantity Count</t>
  </si>
  <si>
    <t>The followings are the steps taken in the data analysis as shown in the chart/dashboard</t>
  </si>
  <si>
    <t>Step</t>
  </si>
  <si>
    <t>Procedures</t>
  </si>
  <si>
    <t>Spell check all texts in the data by clicking spelling check on view from home ribben</t>
  </si>
  <si>
    <t>Remove blank cells using Control G.,click special, select blank and delete</t>
  </si>
  <si>
    <t>Highlight the sheet and remove the duplicate IDs by selecting data from home ribben and clicking remove duplicate</t>
  </si>
  <si>
    <t>Trim to remove unneccessary spaces in the cells =(trim(Cell range)</t>
  </si>
  <si>
    <t>Use Proper to capitalize only the initials of each words in the cell using the formular =(Proper(Cell range)</t>
  </si>
  <si>
    <t>1</t>
  </si>
  <si>
    <t>2</t>
  </si>
  <si>
    <t>3</t>
  </si>
  <si>
    <t>4</t>
  </si>
  <si>
    <t>5</t>
  </si>
  <si>
    <t>Sales by Name</t>
  </si>
  <si>
    <t>Sales by products</t>
  </si>
  <si>
    <t>Sales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</si>
</sst>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@*."/>
    <numFmt numFmtId="165" formatCode="@*_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color theme="0"/>
      <name val="Segoe UI Light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22" fontId="8" fillId="0" borderId="0" xfId="0" applyNumberFormat="1" applyFont="1"/>
    <xf numFmtId="0" fontId="8" fillId="0" borderId="0" xfId="0" applyFont="1"/>
    <xf numFmtId="8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vertical="top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  <xf numFmtId="22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8" fontId="8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8" fontId="10" fillId="0" borderId="0" xfId="0" applyNumberFormat="1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" fontId="6" fillId="2" borderId="0" xfId="0" applyNumberFormat="1" applyFont="1" applyFill="1" applyAlignment="1">
      <alignment vertical="center"/>
    </xf>
    <xf numFmtId="4" fontId="9" fillId="0" borderId="0" xfId="0" applyNumberFormat="1" applyFont="1" applyAlignment="1">
      <alignment vertical="top"/>
    </xf>
    <xf numFmtId="4" fontId="9" fillId="0" borderId="0" xfId="0" applyNumberFormat="1" applyFont="1" applyAlignment="1">
      <alignment horizontal="left" vertical="top"/>
    </xf>
    <xf numFmtId="4" fontId="8" fillId="0" borderId="0" xfId="0" applyNumberFormat="1" applyFont="1" applyAlignment="1">
      <alignment vertical="top"/>
    </xf>
    <xf numFmtId="4" fontId="10" fillId="0" borderId="0" xfId="0" applyNumberFormat="1" applyFont="1" applyAlignment="1">
      <alignment vertical="top"/>
    </xf>
    <xf numFmtId="4" fontId="0" fillId="0" borderId="0" xfId="0" applyNumberFormat="1"/>
    <xf numFmtId="14" fontId="9" fillId="0" borderId="0" xfId="0" applyNumberFormat="1" applyFont="1" applyAlignment="1">
      <alignment horizontal="left" vertical="top"/>
    </xf>
    <xf numFmtId="14" fontId="6" fillId="2" borderId="0" xfId="0" applyNumberFormat="1" applyFont="1" applyFill="1" applyAlignment="1">
      <alignment horizontal="left" vertical="center"/>
    </xf>
    <xf numFmtId="14" fontId="8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4" fontId="8" fillId="0" borderId="0" xfId="0" applyNumberFormat="1" applyFont="1"/>
    <xf numFmtId="14" fontId="0" fillId="0" borderId="0" xfId="0" applyNumberFormat="1"/>
    <xf numFmtId="14" fontId="8" fillId="0" borderId="0" xfId="0" applyNumberFormat="1" applyFont="1" applyAlignment="1">
      <alignment horizontal="right" vertical="top"/>
    </xf>
    <xf numFmtId="165" fontId="0" fillId="0" borderId="0" xfId="0" applyNumberFormat="1"/>
    <xf numFmtId="0" fontId="11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11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indent="1"/>
    </xf>
    <xf numFmtId="14" fontId="7" fillId="0" borderId="0" xfId="0" applyNumberFormat="1" applyFont="1" applyAlignment="1">
      <alignment horizontal="left" vertical="top"/>
    </xf>
    <xf numFmtId="4" fontId="8" fillId="0" borderId="0" xfId="0" applyNumberFormat="1" applyFont="1"/>
    <xf numFmtId="3" fontId="7" fillId="0" borderId="0" xfId="0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3" fontId="0" fillId="0" borderId="0" xfId="0" applyNumberFormat="1" applyAlignment="1">
      <alignment horizontal="left" indent="1"/>
    </xf>
    <xf numFmtId="4" fontId="0" fillId="0" borderId="1" xfId="0" applyNumberFormat="1" applyBorder="1"/>
    <xf numFmtId="0" fontId="0" fillId="4" borderId="0" xfId="0" applyFill="1"/>
    <xf numFmtId="0" fontId="0" fillId="0" borderId="0" xfId="0" quotePrefix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3" fontId="0" fillId="0" borderId="5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1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[3MTT MINI PROJECT 1 BY UMORU DAVIS ISAH.xlsx]pivot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Name</a:t>
            </a:r>
          </a:p>
        </c:rich>
      </c:tx>
      <c:layout>
        <c:manualLayout>
          <c:xMode val="edge"/>
          <c:yMode val="edge"/>
          <c:x val="0.36488650918635168"/>
          <c:y val="6.06410685150842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78937007874017"/>
          <c:y val="0.20309966462525517"/>
          <c:w val="0.75979549431321081"/>
          <c:h val="0.486996573344998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table'!$H$9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table'!$G$10:$G$36</c:f>
              <c:strCache>
                <c:ptCount val="26"/>
                <c:pt idx="0">
                  <c:v>Anna Belle</c:v>
                </c:pt>
                <c:pt idx="1">
                  <c:v>Bruce Banner</c:v>
                </c:pt>
                <c:pt idx="2">
                  <c:v>Bruce Wayne</c:v>
                </c:pt>
                <c:pt idx="3">
                  <c:v>Chris P. Bacon</c:v>
                </c:pt>
                <c:pt idx="4">
                  <c:v>Clark Kent</c:v>
                </c:pt>
                <c:pt idx="5">
                  <c:v>Diana Prince</c:v>
                </c:pt>
                <c:pt idx="6">
                  <c:v>George Perez</c:v>
                </c:pt>
                <c:pt idx="7">
                  <c:v>Hank Pym</c:v>
                </c:pt>
                <c:pt idx="8">
                  <c:v>Howard Stark</c:v>
                </c:pt>
                <c:pt idx="9">
                  <c:v>Jane Doe</c:v>
                </c:pt>
                <c:pt idx="10">
                  <c:v>Janet Van Dyne</c:v>
                </c:pt>
                <c:pt idx="11">
                  <c:v>John Smith</c:v>
                </c:pt>
                <c:pt idx="12">
                  <c:v>Kurt Busiek</c:v>
                </c:pt>
                <c:pt idx="13">
                  <c:v>Loki Laufeyson</c:v>
                </c:pt>
                <c:pt idx="14">
                  <c:v>Mary Jane</c:v>
                </c:pt>
                <c:pt idx="15">
                  <c:v>Mike Tyson</c:v>
                </c:pt>
                <c:pt idx="16">
                  <c:v>Natasha Romanoff</c:v>
                </c:pt>
                <c:pt idx="17">
                  <c:v>Nick Fury</c:v>
                </c:pt>
                <c:pt idx="18">
                  <c:v>Peggy Carter</c:v>
                </c:pt>
                <c:pt idx="19">
                  <c:v>Peter Parker</c:v>
                </c:pt>
                <c:pt idx="20">
                  <c:v>Phil Coulson</c:v>
                </c:pt>
                <c:pt idx="21">
                  <c:v>Roger Stern</c:v>
                </c:pt>
                <c:pt idx="22">
                  <c:v>Steve Rogers</c:v>
                </c:pt>
                <c:pt idx="23">
                  <c:v>Thor Odinson</c:v>
                </c:pt>
                <c:pt idx="24">
                  <c:v>Tom Defalco</c:v>
                </c:pt>
                <c:pt idx="25">
                  <c:v>Tony Stark</c:v>
                </c:pt>
              </c:strCache>
            </c:strRef>
          </c:cat>
          <c:val>
            <c:numRef>
              <c:f>'pivot table'!$H$10:$H$36</c:f>
              <c:numCache>
                <c:formatCode>#,##0.00</c:formatCode>
                <c:ptCount val="26"/>
                <c:pt idx="0">
                  <c:v>250</c:v>
                </c:pt>
                <c:pt idx="1">
                  <c:v>1100.1000000000001</c:v>
                </c:pt>
                <c:pt idx="2">
                  <c:v>600</c:v>
                </c:pt>
                <c:pt idx="3">
                  <c:v>500.1</c:v>
                </c:pt>
                <c:pt idx="4">
                  <c:v>549.9</c:v>
                </c:pt>
                <c:pt idx="5">
                  <c:v>700</c:v>
                </c:pt>
                <c:pt idx="6">
                  <c:v>0</c:v>
                </c:pt>
                <c:pt idx="7">
                  <c:v>1600</c:v>
                </c:pt>
                <c:pt idx="8">
                  <c:v>1499.85</c:v>
                </c:pt>
                <c:pt idx="9">
                  <c:v>150</c:v>
                </c:pt>
                <c:pt idx="10">
                  <c:v>1700.05</c:v>
                </c:pt>
                <c:pt idx="11">
                  <c:v>200</c:v>
                </c:pt>
                <c:pt idx="12">
                  <c:v>1800</c:v>
                </c:pt>
                <c:pt idx="13">
                  <c:v>2199.75</c:v>
                </c:pt>
                <c:pt idx="14">
                  <c:v>350</c:v>
                </c:pt>
                <c:pt idx="15">
                  <c:v>0</c:v>
                </c:pt>
                <c:pt idx="16">
                  <c:v>0</c:v>
                </c:pt>
                <c:pt idx="17">
                  <c:v>1200.1499999999999</c:v>
                </c:pt>
                <c:pt idx="18">
                  <c:v>1400</c:v>
                </c:pt>
                <c:pt idx="19">
                  <c:v>0</c:v>
                </c:pt>
                <c:pt idx="20">
                  <c:v>0</c:v>
                </c:pt>
                <c:pt idx="21">
                  <c:v>2000.05</c:v>
                </c:pt>
                <c:pt idx="22">
                  <c:v>3399.85</c:v>
                </c:pt>
                <c:pt idx="23">
                  <c:v>2300</c:v>
                </c:pt>
                <c:pt idx="24">
                  <c:v>2100</c:v>
                </c:pt>
                <c:pt idx="2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0-45C9-8C04-8572040BE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670200"/>
        <c:axId val="572908232"/>
      </c:barChart>
      <c:catAx>
        <c:axId val="42167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>
              <a:alpha val="59000"/>
            </a:schemeClr>
          </a:solidFill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8232"/>
        <c:crosses val="autoZero"/>
        <c:auto val="1"/>
        <c:lblAlgn val="ctr"/>
        <c:lblOffset val="100"/>
        <c:noMultiLvlLbl val="0"/>
      </c:catAx>
      <c:valAx>
        <c:axId val="572908232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0200"/>
        <c:crosses val="autoZero"/>
        <c:crossBetween val="between"/>
      </c:valAx>
      <c:spPr>
        <a:pattFill prst="wdDnDiag">
          <a:fgClr>
            <a:schemeClr val="accent5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schemeClr val="bg1">
          <a:alpha val="40000"/>
        </a:schemeClr>
      </a:outerShdw>
    </a:effectLst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[3MTT MINI PROJECT 1 BY UMORU DAVIS ISAH.xlsx]pivot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by ID</a:t>
            </a:r>
            <a:endParaRPr lang="en-US" b="1"/>
          </a:p>
        </c:rich>
      </c:tx>
      <c:layout>
        <c:manualLayout>
          <c:xMode val="edge"/>
          <c:yMode val="edge"/>
          <c:x val="0.40710411198600172"/>
          <c:y val="3.5511707251935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78937007874017"/>
          <c:y val="0.18562713339589024"/>
          <c:w val="0.78713648293963256"/>
          <c:h val="0.517462363836644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table'!$A$21:$A$49</c:f>
              <c:strCach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strCache>
            </c:strRef>
          </c:cat>
          <c:val>
            <c:numRef>
              <c:f>'pivot table'!$B$21:$B$49</c:f>
              <c:numCache>
                <c:formatCode>#,##0.00</c:formatCode>
                <c:ptCount val="28"/>
                <c:pt idx="0">
                  <c:v>200</c:v>
                </c:pt>
                <c:pt idx="1">
                  <c:v>150</c:v>
                </c:pt>
                <c:pt idx="2">
                  <c:v>0</c:v>
                </c:pt>
                <c:pt idx="3">
                  <c:v>250</c:v>
                </c:pt>
                <c:pt idx="4">
                  <c:v>500.1</c:v>
                </c:pt>
                <c:pt idx="5">
                  <c:v>0</c:v>
                </c:pt>
                <c:pt idx="6">
                  <c:v>350</c:v>
                </c:pt>
                <c:pt idx="7">
                  <c:v>600</c:v>
                </c:pt>
                <c:pt idx="8">
                  <c:v>549.9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0</c:v>
                </c:pt>
                <c:pt idx="13">
                  <c:v>1100.1000000000001</c:v>
                </c:pt>
                <c:pt idx="14">
                  <c:v>1200.1499999999999</c:v>
                </c:pt>
                <c:pt idx="15">
                  <c:v>0</c:v>
                </c:pt>
                <c:pt idx="16">
                  <c:v>1400</c:v>
                </c:pt>
                <c:pt idx="17">
                  <c:v>1499.85</c:v>
                </c:pt>
                <c:pt idx="18">
                  <c:v>1600</c:v>
                </c:pt>
                <c:pt idx="19">
                  <c:v>1700.05</c:v>
                </c:pt>
                <c:pt idx="20">
                  <c:v>1800</c:v>
                </c:pt>
                <c:pt idx="21">
                  <c:v>0</c:v>
                </c:pt>
                <c:pt idx="22">
                  <c:v>2000.05</c:v>
                </c:pt>
                <c:pt idx="23">
                  <c:v>2100</c:v>
                </c:pt>
                <c:pt idx="24">
                  <c:v>2199.75</c:v>
                </c:pt>
                <c:pt idx="25">
                  <c:v>2300</c:v>
                </c:pt>
                <c:pt idx="26">
                  <c:v>0</c:v>
                </c:pt>
                <c:pt idx="27">
                  <c:v>2499.85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F-4CED-A0AE-F3FA2C5B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907512"/>
        <c:axId val="572905352"/>
      </c:barChart>
      <c:catAx>
        <c:axId val="57290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5352"/>
        <c:crosses val="autoZero"/>
        <c:auto val="1"/>
        <c:lblAlgn val="ctr"/>
        <c:lblOffset val="100"/>
        <c:noMultiLvlLbl val="0"/>
      </c:catAx>
      <c:valAx>
        <c:axId val="572905352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7512"/>
        <c:crosses val="autoZero"/>
        <c:crossBetween val="between"/>
      </c:valAx>
      <c:spPr>
        <a:pattFill prst="pct5">
          <a:fgClr>
            <a:schemeClr val="bg1"/>
          </a:fgClr>
          <a:bgClr>
            <a:schemeClr val="tx2">
              <a:lumMod val="10000"/>
              <a:lumOff val="90000"/>
            </a:schemeClr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[3MTT MINI PROJECT 1 BY UMORU DAVIS ISAH.xlsx]pivot table!PivotTable4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table'!$H$39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9A-4FC5-9CCA-AD04BB61E6F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9A-4FC5-9CCA-AD04BB61E6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9A-4FC5-9CCA-AD04BB61E6F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9A-4FC5-9CCA-AD04BB61E6F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9A-4FC5-9CCA-AD04BB61E6F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79A-4FC5-9CCA-AD04BB61E6F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79A-4FC5-9CCA-AD04BB61E6F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79A-4FC5-9CCA-AD04BB61E6F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79A-4FC5-9CCA-AD04BB61E6F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79A-4FC5-9CCA-AD04BB61E6F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79A-4FC5-9CCA-AD04BB61E6F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79A-4FC5-9CCA-AD04BB61E6F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79A-4FC5-9CCA-AD04BB61E6F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79A-4FC5-9CCA-AD04BB61E6F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79A-4FC5-9CCA-AD04BB61E6F3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79A-4FC5-9CCA-AD04BB61E6F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79A-4FC5-9CCA-AD04BB61E6F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79A-4FC5-9CCA-AD04BB61E6F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79A-4FC5-9CCA-AD04BB61E6F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79A-4FC5-9CCA-AD04BB61E6F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79A-4FC5-9CCA-AD04BB61E6F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79A-4FC5-9CCA-AD04BB61E6F3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79A-4FC5-9CCA-AD04BB61E6F3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79A-4FC5-9CCA-AD04BB61E6F3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79A-4FC5-9CCA-AD04BB61E6F3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79A-4FC5-9CCA-AD04BB61E6F3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79A-4FC5-9CCA-AD04BB61E6F3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79A-4FC5-9CCA-AD04BB61E6F3}"/>
              </c:ext>
            </c:extLst>
          </c:dPt>
          <c:cat>
            <c:strRef>
              <c:f>'pivot table'!$G$40:$G$68</c:f>
              <c:strCache>
                <c:ptCount val="28"/>
                <c:pt idx="0">
                  <c:v>Agent ID Card</c:v>
                </c:pt>
                <c:pt idx="1">
                  <c:v>Ant-Man Suit</c:v>
                </c:pt>
                <c:pt idx="2">
                  <c:v>Arc Reactor</c:v>
                </c:pt>
                <c:pt idx="3">
                  <c:v>Bacon Scented Candle</c:v>
                </c:pt>
                <c:pt idx="4">
                  <c:v>Bat Signal</c:v>
                </c:pt>
                <c:pt idx="5">
                  <c:v>Black Widow's Bite</c:v>
                </c:pt>
                <c:pt idx="6">
                  <c:v>Boxing Gloves</c:v>
                </c:pt>
                <c:pt idx="7">
                  <c:v>Captain America Shield</c:v>
                </c:pt>
                <c:pt idx="8">
                  <c:v>Comic Book</c:v>
                </c:pt>
                <c:pt idx="9">
                  <c:v>Drawing Pad</c:v>
                </c:pt>
                <c:pt idx="10">
                  <c:v>Eye Patch</c:v>
                </c:pt>
                <c:pt idx="11">
                  <c:v>Fairy Dust</c:v>
                </c:pt>
                <c:pt idx="12">
                  <c:v>Gamma Radiation Serum</c:v>
                </c:pt>
                <c:pt idx="13">
                  <c:v>Glasses with X-ray Vision</c:v>
                </c:pt>
                <c:pt idx="14">
                  <c:v>Iron Man Suit</c:v>
                </c:pt>
                <c:pt idx="15">
                  <c:v>Lasso of Truth</c:v>
                </c:pt>
                <c:pt idx="16">
                  <c:v>Leadership Manual</c:v>
                </c:pt>
                <c:pt idx="17">
                  <c:v>Magic Wand</c:v>
                </c:pt>
                <c:pt idx="18">
                  <c:v>Mjolnir</c:v>
                </c:pt>
                <c:pt idx="19">
                  <c:v>Notepads</c:v>
                </c:pt>
                <c:pt idx="20">
                  <c:v>Pen Set</c:v>
                </c:pt>
                <c:pt idx="21">
                  <c:v>Potent Potion</c:v>
                </c:pt>
                <c:pt idx="22">
                  <c:v>Spy Kit</c:v>
                </c:pt>
                <c:pt idx="23">
                  <c:v>Trickster's Hat</c:v>
                </c:pt>
                <c:pt idx="24">
                  <c:v>Unicorn Horn</c:v>
                </c:pt>
                <c:pt idx="25">
                  <c:v>Vintage Pistol</c:v>
                </c:pt>
                <c:pt idx="26">
                  <c:v>Wasp's Wings</c:v>
                </c:pt>
                <c:pt idx="27">
                  <c:v>Web Shooter</c:v>
                </c:pt>
              </c:strCache>
            </c:strRef>
          </c:cat>
          <c:val>
            <c:numRef>
              <c:f>'pivot table'!$H$40:$H$68</c:f>
              <c:numCache>
                <c:formatCode>#,##0.00</c:formatCode>
                <c:ptCount val="28"/>
                <c:pt idx="0">
                  <c:v>0</c:v>
                </c:pt>
                <c:pt idx="1">
                  <c:v>1600</c:v>
                </c:pt>
                <c:pt idx="2">
                  <c:v>1499.85</c:v>
                </c:pt>
                <c:pt idx="3">
                  <c:v>500.1</c:v>
                </c:pt>
                <c:pt idx="4">
                  <c:v>600</c:v>
                </c:pt>
                <c:pt idx="5">
                  <c:v>0</c:v>
                </c:pt>
                <c:pt idx="6">
                  <c:v>0</c:v>
                </c:pt>
                <c:pt idx="7">
                  <c:v>900</c:v>
                </c:pt>
                <c:pt idx="8">
                  <c:v>1800</c:v>
                </c:pt>
                <c:pt idx="9">
                  <c:v>0</c:v>
                </c:pt>
                <c:pt idx="10">
                  <c:v>1200.1499999999999</c:v>
                </c:pt>
                <c:pt idx="11">
                  <c:v>250</c:v>
                </c:pt>
                <c:pt idx="12">
                  <c:v>1100.1000000000001</c:v>
                </c:pt>
                <c:pt idx="13">
                  <c:v>549.9</c:v>
                </c:pt>
                <c:pt idx="14">
                  <c:v>800</c:v>
                </c:pt>
                <c:pt idx="15">
                  <c:v>700</c:v>
                </c:pt>
                <c:pt idx="16">
                  <c:v>2499.85</c:v>
                </c:pt>
                <c:pt idx="17">
                  <c:v>200</c:v>
                </c:pt>
                <c:pt idx="18">
                  <c:v>2300</c:v>
                </c:pt>
                <c:pt idx="19">
                  <c:v>2000.05</c:v>
                </c:pt>
                <c:pt idx="20">
                  <c:v>2100</c:v>
                </c:pt>
                <c:pt idx="21">
                  <c:v>350</c:v>
                </c:pt>
                <c:pt idx="22">
                  <c:v>0</c:v>
                </c:pt>
                <c:pt idx="23">
                  <c:v>2199.75</c:v>
                </c:pt>
                <c:pt idx="24">
                  <c:v>150</c:v>
                </c:pt>
                <c:pt idx="25">
                  <c:v>1400</c:v>
                </c:pt>
                <c:pt idx="26">
                  <c:v>1700.05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6-44E9-8CC0-53A51E689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172312"/>
        <c:axId val="436170512"/>
      </c:barChart>
      <c:catAx>
        <c:axId val="43617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70512"/>
        <c:crosses val="autoZero"/>
        <c:auto val="1"/>
        <c:lblAlgn val="ctr"/>
        <c:lblOffset val="100"/>
        <c:noMultiLvlLbl val="0"/>
      </c:catAx>
      <c:valAx>
        <c:axId val="436170512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72312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[3MTT MINI PROJECT 1 BY UMORU DAVIS ISAH.xlsx]pivot table!PivotTable1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Sales</a:t>
            </a:r>
            <a:r>
              <a:rPr lang="en-US" sz="1600" b="1" baseline="0"/>
              <a:t> by Region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table'!$B$9</c:f>
              <c:strCache>
                <c:ptCount val="1"/>
                <c:pt idx="0">
                  <c:v>Sum of 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15-4432-8A5D-1A615BA284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15-4432-8A5D-1A615BA284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015-4432-8A5D-1A615BA284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015-4432-8A5D-1A615BA284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015-4432-8A5D-1A615BA284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015-4432-8A5D-1A615BA284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table'!$A$10:$A$16</c:f>
              <c:strCache>
                <c:ptCount val="6"/>
                <c:pt idx="0">
                  <c:v>Asgard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Tba</c:v>
                </c:pt>
                <c:pt idx="5">
                  <c:v>West</c:v>
                </c:pt>
              </c:strCache>
            </c:strRef>
          </c:cat>
          <c:val>
            <c:numRef>
              <c:f>'pivot table'!$B$10:$B$16</c:f>
              <c:numCache>
                <c:formatCode>#,##0.00</c:formatCode>
                <c:ptCount val="6"/>
                <c:pt idx="0">
                  <c:v>4499.75</c:v>
                </c:pt>
                <c:pt idx="1">
                  <c:v>4400</c:v>
                </c:pt>
                <c:pt idx="2">
                  <c:v>2399.85</c:v>
                </c:pt>
                <c:pt idx="3">
                  <c:v>8049.9</c:v>
                </c:pt>
                <c:pt idx="4">
                  <c:v>1100.1000000000001</c:v>
                </c:pt>
                <c:pt idx="5">
                  <c:v>5950.2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15-4432-8A5D-1A615BA2846C}"/>
            </c:ext>
          </c:extLst>
        </c:ser>
        <c:ser>
          <c:idx val="1"/>
          <c:order val="1"/>
          <c:tx>
            <c:strRef>
              <c:f>'pivot table'!$C$9</c:f>
              <c:strCache>
                <c:ptCount val="1"/>
                <c:pt idx="0">
                  <c:v>Percentage of 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015-4432-8A5D-1A615BA284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015-4432-8A5D-1A615BA284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015-4432-8A5D-1A615BA284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015-4432-8A5D-1A615BA284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015-4432-8A5D-1A615BA2846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015-4432-8A5D-1A615BA284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table'!$A$10:$A$16</c:f>
              <c:strCache>
                <c:ptCount val="6"/>
                <c:pt idx="0">
                  <c:v>Asgard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Tba</c:v>
                </c:pt>
                <c:pt idx="5">
                  <c:v>West</c:v>
                </c:pt>
              </c:strCache>
            </c:strRef>
          </c:cat>
          <c:val>
            <c:numRef>
              <c:f>'pivot table'!$C$10:$C$16</c:f>
              <c:numCache>
                <c:formatCode>0.00%</c:formatCode>
                <c:ptCount val="6"/>
                <c:pt idx="0">
                  <c:v>0.17044636701793195</c:v>
                </c:pt>
                <c:pt idx="1">
                  <c:v>0.16666792930249472</c:v>
                </c:pt>
                <c:pt idx="2">
                  <c:v>9.0904097758316343E-2</c:v>
                </c:pt>
                <c:pt idx="3">
                  <c:v>0.30492276456639822</c:v>
                </c:pt>
                <c:pt idx="4">
                  <c:v>4.1670770233107834E-2</c:v>
                </c:pt>
                <c:pt idx="5">
                  <c:v>0.22538807112175091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015-4432-8A5D-1A615BA284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myonlinetraininghub.com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ynda.treacy/" TargetMode="External"/><Relationship Id="rId13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image" Target="../media/image4.png"/><Relationship Id="rId12" Type="http://schemas.openxmlformats.org/officeDocument/2006/relationships/hyperlink" Target="https://www.tiktok.com/@myndatreacy" TargetMode="External"/><Relationship Id="rId17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hyperlink" Target="https://twitter.com/OnlineTrainingH" TargetMode="External"/><Relationship Id="rId1" Type="http://schemas.openxmlformats.org/officeDocument/2006/relationships/hyperlink" Target="https://www.myonlinetraininghub.com/" TargetMode="External"/><Relationship Id="rId6" Type="http://schemas.openxmlformats.org/officeDocument/2006/relationships/hyperlink" Target="https://www.linkedin.com/in/myndatreacy/" TargetMode="External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10" Type="http://schemas.openxmlformats.org/officeDocument/2006/relationships/hyperlink" Target="https://www.pinterest.com.au/myndatreacy/" TargetMode="External"/><Relationship Id="rId4" Type="http://schemas.openxmlformats.org/officeDocument/2006/relationships/hyperlink" Target="https://www.youtube.com/user/MyOnlineTrainingHub" TargetMode="External"/><Relationship Id="rId9" Type="http://schemas.openxmlformats.org/officeDocument/2006/relationships/image" Target="../media/image7.png"/><Relationship Id="rId14" Type="http://schemas.openxmlformats.org/officeDocument/2006/relationships/hyperlink" Target="https://www.facebook.com/MyOnlineTraining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0</xdr:row>
      <xdr:rowOff>85725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A69EB-FC7B-406A-9433-D6766A23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38875" y="8572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1" descr="YouTube Channel">
          <a:extLst>
            <a:ext uri="{FF2B5EF4-FFF2-40B4-BE49-F238E27FC236}">
              <a16:creationId xmlns:a16="http://schemas.microsoft.com/office/drawing/2014/main" id="{D3EAB3B2-8E9F-2873-E52B-CA50C6E4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4" name="Picture 3" descr="LinkedIn Profile">
          <a:extLst>
            <a:ext uri="{FF2B5EF4-FFF2-40B4-BE49-F238E27FC236}">
              <a16:creationId xmlns:a16="http://schemas.microsoft.com/office/drawing/2014/main" id="{BBC772A7-4575-1821-E4F7-0B92876B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6</xdr:row>
      <xdr:rowOff>57149</xdr:rowOff>
    </xdr:from>
    <xdr:to>
      <xdr:col>8</xdr:col>
      <xdr:colOff>428624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A4B33-998C-4E20-9772-DDDA174F3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22</xdr:row>
      <xdr:rowOff>76201</xdr:rowOff>
    </xdr:from>
    <xdr:to>
      <xdr:col>8</xdr:col>
      <xdr:colOff>409575</xdr:colOff>
      <xdr:row>33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A5C2DA-2757-4BBC-976E-DB7907F12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3</xdr:row>
      <xdr:rowOff>9523</xdr:rowOff>
    </xdr:from>
    <xdr:to>
      <xdr:col>4</xdr:col>
      <xdr:colOff>371475</xdr:colOff>
      <xdr:row>5</xdr:row>
      <xdr:rowOff>9524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A94CCB7-CCF7-480D-A7F9-B472F903E960}"/>
            </a:ext>
          </a:extLst>
        </xdr:cNvPr>
        <xdr:cNvSpPr/>
      </xdr:nvSpPr>
      <xdr:spPr>
        <a:xfrm>
          <a:off x="609599" y="581023"/>
          <a:ext cx="2200276" cy="3810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Total</a:t>
          </a:r>
          <a:r>
            <a:rPr lang="en-US" sz="1600" b="1" baseline="0"/>
            <a:t> Sales</a:t>
          </a:r>
          <a:r>
            <a:rPr lang="en-US" sz="1600" baseline="0"/>
            <a:t>: </a:t>
          </a:r>
          <a:r>
            <a:rPr lang="en-US" sz="1600" b="1" baseline="0"/>
            <a:t>26,399.80</a:t>
          </a:r>
          <a:endParaRPr lang="en-US" sz="1600" b="1"/>
        </a:p>
      </xdr:txBody>
    </xdr:sp>
    <xdr:clientData/>
  </xdr:twoCellAnchor>
  <xdr:twoCellAnchor>
    <xdr:from>
      <xdr:col>4</xdr:col>
      <xdr:colOff>485775</xdr:colOff>
      <xdr:row>3</xdr:row>
      <xdr:rowOff>9525</xdr:rowOff>
    </xdr:from>
    <xdr:to>
      <xdr:col>8</xdr:col>
      <xdr:colOff>438150</xdr:colOff>
      <xdr:row>5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E2B64D-D820-48EC-8121-6B3569A4AB8C}"/>
            </a:ext>
          </a:extLst>
        </xdr:cNvPr>
        <xdr:cNvSpPr/>
      </xdr:nvSpPr>
      <xdr:spPr>
        <a:xfrm>
          <a:off x="2924175" y="5810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Total Quantity</a:t>
          </a:r>
          <a:r>
            <a:rPr lang="en-US" sz="1100"/>
            <a:t> </a:t>
          </a:r>
          <a:r>
            <a:rPr lang="en-US" sz="1600" b="1"/>
            <a:t>Sold: 965</a:t>
          </a:r>
        </a:p>
      </xdr:txBody>
    </xdr:sp>
    <xdr:clientData/>
  </xdr:twoCellAnchor>
  <xdr:twoCellAnchor>
    <xdr:from>
      <xdr:col>0</xdr:col>
      <xdr:colOff>19049</xdr:colOff>
      <xdr:row>1</xdr:row>
      <xdr:rowOff>25228</xdr:rowOff>
    </xdr:from>
    <xdr:to>
      <xdr:col>16</xdr:col>
      <xdr:colOff>123824</xdr:colOff>
      <xdr:row>2</xdr:row>
      <xdr:rowOff>190499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E9043A6-DC51-4E9A-8E8A-A3EF51FC4CA9}"/>
            </a:ext>
          </a:extLst>
        </xdr:cNvPr>
        <xdr:cNvSpPr/>
      </xdr:nvSpPr>
      <xdr:spPr>
        <a:xfrm>
          <a:off x="19049" y="215728"/>
          <a:ext cx="9858375" cy="3557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rgbClr val="FF0000"/>
              </a:solidFill>
            </a:rPr>
            <a:t>3MTT</a:t>
          </a:r>
          <a:r>
            <a:rPr lang="en-US" sz="1800" b="1" baseline="0">
              <a:solidFill>
                <a:srgbClr val="FF0000"/>
              </a:solidFill>
            </a:rPr>
            <a:t> MINI PROJECT DASH BOARD</a:t>
          </a:r>
          <a:endParaRPr 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180975</xdr:colOff>
      <xdr:row>2</xdr:row>
      <xdr:rowOff>190499</xdr:rowOff>
    </xdr:from>
    <xdr:to>
      <xdr:col>16</xdr:col>
      <xdr:colOff>123825</xdr:colOff>
      <xdr:row>4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F00615E-5AB3-9E5E-34E8-52FE5D475B5E}"/>
            </a:ext>
          </a:extLst>
        </xdr:cNvPr>
        <xdr:cNvSpPr/>
      </xdr:nvSpPr>
      <xdr:spPr>
        <a:xfrm>
          <a:off x="7496175" y="571499"/>
          <a:ext cx="2381250" cy="3619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Average</a:t>
          </a:r>
          <a:r>
            <a:rPr lang="en-US" sz="1600" b="1" baseline="0"/>
            <a:t> price: 31.52</a:t>
          </a:r>
          <a:endParaRPr lang="en-US" sz="1600" b="1"/>
        </a:p>
      </xdr:txBody>
    </xdr:sp>
    <xdr:clientData/>
  </xdr:twoCellAnchor>
  <xdr:twoCellAnchor>
    <xdr:from>
      <xdr:col>9</xdr:col>
      <xdr:colOff>57150</xdr:colOff>
      <xdr:row>6</xdr:row>
      <xdr:rowOff>114300</xdr:rowOff>
    </xdr:from>
    <xdr:to>
      <xdr:col>16</xdr:col>
      <xdr:colOff>123825</xdr:colOff>
      <xdr:row>21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EE8CEF0-DD88-400A-8A50-C88435597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66675</xdr:colOff>
      <xdr:row>21</xdr:row>
      <xdr:rowOff>133350</xdr:rowOff>
    </xdr:from>
    <xdr:to>
      <xdr:col>16</xdr:col>
      <xdr:colOff>104775</xdr:colOff>
      <xdr:row>33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B7F98A-A863-48C6-9325-89EEF0528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523875</xdr:colOff>
      <xdr:row>3</xdr:row>
      <xdr:rowOff>19051</xdr:rowOff>
    </xdr:from>
    <xdr:to>
      <xdr:col>12</xdr:col>
      <xdr:colOff>76200</xdr:colOff>
      <xdr:row>5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8DE075-D727-F33B-751D-8607ABC6947C}"/>
            </a:ext>
          </a:extLst>
        </xdr:cNvPr>
        <xdr:cNvSpPr/>
      </xdr:nvSpPr>
      <xdr:spPr>
        <a:xfrm>
          <a:off x="5400675" y="590551"/>
          <a:ext cx="1990725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bg1"/>
              </a:solidFill>
            </a:rPr>
            <a:t>Count: 28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276224</xdr:colOff>
      <xdr:row>0</xdr:row>
      <xdr:rowOff>142874</xdr:rowOff>
    </xdr:from>
    <xdr:to>
      <xdr:col>8</xdr:col>
      <xdr:colOff>171449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8A519-433A-4D3E-BF3F-1E95A3B5FB3C}"/>
            </a:ext>
          </a:extLst>
        </xdr:cNvPr>
        <xdr:cNvGrpSpPr/>
      </xdr:nvGrpSpPr>
      <xdr:grpSpPr>
        <a:xfrm>
          <a:off x="5257799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C08C762-A107-E9AD-BD94-15ACD4845A98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474A91F-0178-F3CC-281A-75F97480D2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71E98E45-2254-4FD1-7383-E60ABBC5490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6916E569-5F9B-81A2-0D9C-024E15800A46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85572</xdr:colOff>
      <xdr:row>0</xdr:row>
      <xdr:rowOff>38100</xdr:rowOff>
    </xdr:from>
    <xdr:to>
      <xdr:col>15</xdr:col>
      <xdr:colOff>133349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F4F00D8A-E592-47D1-993C-2EC5F053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597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0</xdr:row>
      <xdr:rowOff>133350</xdr:rowOff>
    </xdr:from>
    <xdr:to>
      <xdr:col>6</xdr:col>
      <xdr:colOff>123825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EB16A4-66F9-4FF3-AEF5-BE324F7C2CAE}"/>
            </a:ext>
          </a:extLst>
        </xdr:cNvPr>
        <xdr:cNvGrpSpPr/>
      </xdr:nvGrpSpPr>
      <xdr:grpSpPr>
        <a:xfrm>
          <a:off x="3943350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940C3D5-4F3F-94EB-886E-777C620EECA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BD501F5-FE3B-C754-B5DE-E1DD4D03D6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8E0D7-AF85-4D0D-869E-0EF3F8E7E56F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2FBEBBC-A562-23FC-0FDA-5FB62D03F55B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DD19EA6-76E0-A7C0-6E7B-70B162A839B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CCE0051E-5715-89C8-6045-B2327A35712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809F2D62-C1AA-94A9-A321-AB381AB9C68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79EAE36-E03A-47A4-A275-EC3E6451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142875</xdr:rowOff>
    </xdr:from>
    <xdr:to>
      <xdr:col>5</xdr:col>
      <xdr:colOff>1076325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D1FE-6A32-40B5-8B52-A633C1936BD8}"/>
            </a:ext>
          </a:extLst>
        </xdr:cNvPr>
        <xdr:cNvGrpSpPr/>
      </xdr:nvGrpSpPr>
      <xdr:grpSpPr>
        <a:xfrm>
          <a:off x="34004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4CD43D3-3830-AD82-F812-00D5144AA43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4E7341A-815A-8AE3-029B-E24DC0873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1247774</xdr:colOff>
      <xdr:row>0</xdr:row>
      <xdr:rowOff>142874</xdr:rowOff>
    </xdr:from>
    <xdr:to>
      <xdr:col>7</xdr:col>
      <xdr:colOff>466724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38E1F-B409-485D-9E86-2D61E6C09EE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886AA67-A298-ED85-F2C9-BBE185A1ED5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676B1BA7-352D-1C36-C106-B646CCFBF737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5B57EFE-8568-C97E-CC2C-2035A63FC18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E2EBE30F-E7C6-B3E9-EF38-7494DF8025E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104622</xdr:colOff>
      <xdr:row>0</xdr:row>
      <xdr:rowOff>38100</xdr:rowOff>
    </xdr:from>
    <xdr:to>
      <xdr:col>13</xdr:col>
      <xdr:colOff>200024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5F12017-4CD5-45D8-81C3-9667333A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419100</xdr:colOff>
      <xdr:row>0</xdr:row>
      <xdr:rowOff>142875</xdr:rowOff>
    </xdr:from>
    <xdr:to>
      <xdr:col>5</xdr:col>
      <xdr:colOff>1009650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EDE01D-8718-42C2-9CC2-5D9C2E42AC13}"/>
            </a:ext>
          </a:extLst>
        </xdr:cNvPr>
        <xdr:cNvGrpSpPr/>
      </xdr:nvGrpSpPr>
      <xdr:grpSpPr>
        <a:xfrm>
          <a:off x="32575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8A81DE0-CA4D-7872-6581-22295CA8D821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B7EA1B57-58F3-551B-849F-B1BC23A78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A0A39-09BB-47AA-A05C-E8F06CA05FC3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A27F56A-0BE3-AAC9-8B87-F3807E8F1C7C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5235EAD-B0F7-AED9-55BF-96D88352C4A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C2E3C6C-369D-3DC6-28EC-1049704AB79C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BE6D48F9-1D62-1406-94A0-F7649DD1987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05EB8DD2-EA85-4BB5-8E84-CE5F15EB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133350</xdr:rowOff>
    </xdr:from>
    <xdr:to>
      <xdr:col>5</xdr:col>
      <xdr:colOff>1076325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E59073-5BB9-48CB-8887-A50C8B03DCBE}"/>
            </a:ext>
          </a:extLst>
        </xdr:cNvPr>
        <xdr:cNvGrpSpPr/>
      </xdr:nvGrpSpPr>
      <xdr:grpSpPr>
        <a:xfrm>
          <a:off x="34004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7AB0784-068B-527B-E499-7AB84303C4E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622044D-D49E-92B2-2707-52B9223C5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1133474</xdr:colOff>
      <xdr:row>0</xdr:row>
      <xdr:rowOff>142874</xdr:rowOff>
    </xdr:from>
    <xdr:to>
      <xdr:col>7</xdr:col>
      <xdr:colOff>352424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D3D68-85DF-4FF9-8279-AB29D55CE8AA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9210099-5C81-458F-7049-07BFE35046DE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7E0D594-0ABE-138C-16F5-DD50AD733FCF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807EABA-F582-900A-CDD0-4B3AF553FCD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CD9103A6-5A41-4CF4-0E98-311F633C59B3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876147</xdr:colOff>
      <xdr:row>0</xdr:row>
      <xdr:rowOff>38100</xdr:rowOff>
    </xdr:from>
    <xdr:to>
      <xdr:col>14</xdr:col>
      <xdr:colOff>38099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DF9A131-14F7-474C-BA41-7EAA2592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0</xdr:row>
      <xdr:rowOff>142875</xdr:rowOff>
    </xdr:from>
    <xdr:to>
      <xdr:col>5</xdr:col>
      <xdr:colOff>952500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DFD06F-53C7-41B9-BEE7-33A12F3C1E46}"/>
            </a:ext>
          </a:extLst>
        </xdr:cNvPr>
        <xdr:cNvGrpSpPr/>
      </xdr:nvGrpSpPr>
      <xdr:grpSpPr>
        <a:xfrm>
          <a:off x="331470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DFDAB905-9EFE-D7B2-E1FE-8B8473D2BB0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309DEE2C-3244-1390-F9C8-BF857AE251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1381124</xdr:colOff>
      <xdr:row>0</xdr:row>
      <xdr:rowOff>142874</xdr:rowOff>
    </xdr:from>
    <xdr:to>
      <xdr:col>7</xdr:col>
      <xdr:colOff>600074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25648-1FCD-4C13-BD12-C09AFDDF4C98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D76BCB4-CC40-14C4-F6EA-922E63A181F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EAC1A7B-65C1-5009-5D04-D9D0019B96F4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B657D156-5E2A-A36D-B5FA-DC9D860EF3AE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A897BCF4-E623-FA61-4B8A-2863BAED31B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237972</xdr:colOff>
      <xdr:row>0</xdr:row>
      <xdr:rowOff>38100</xdr:rowOff>
    </xdr:from>
    <xdr:to>
      <xdr:col>14</xdr:col>
      <xdr:colOff>285749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84D6E76-2045-4CF4-BF88-9CE63A6F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57150</xdr:colOff>
      <xdr:row>0</xdr:row>
      <xdr:rowOff>142875</xdr:rowOff>
    </xdr:from>
    <xdr:to>
      <xdr:col>5</xdr:col>
      <xdr:colOff>1219200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19F68D-6957-4DB8-8EEF-BE194387E63C}"/>
            </a:ext>
          </a:extLst>
        </xdr:cNvPr>
        <xdr:cNvGrpSpPr/>
      </xdr:nvGrpSpPr>
      <xdr:grpSpPr>
        <a:xfrm>
          <a:off x="333375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E2C2DD91-FDAD-551C-9430-943C1656EFFC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DE54BD9F-2DE8-72D0-FC96-861A0288D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ED367-0FD9-47FE-B187-3BDBBABDFD35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9D6D77-CC03-A756-FD58-6CEFD71C6F4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5585BAA-04CE-9AF2-4E43-ABB8EFA94552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E4CF44F-86A7-FEAE-00CA-AFDCFF2B336A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7BCEC14E-5A3B-CB50-C7FA-A76709874962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11</xdr:col>
      <xdr:colOff>600074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8A49CC44-7C1C-4D6B-B307-778FE2FB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685800</xdr:colOff>
      <xdr:row>0</xdr:row>
      <xdr:rowOff>133350</xdr:rowOff>
    </xdr:from>
    <xdr:to>
      <xdr:col>5</xdr:col>
      <xdr:colOff>323850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549845-5957-419C-B6B1-023D3824308D}"/>
            </a:ext>
          </a:extLst>
        </xdr:cNvPr>
        <xdr:cNvGrpSpPr/>
      </xdr:nvGrpSpPr>
      <xdr:grpSpPr>
        <a:xfrm>
          <a:off x="33432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112F0DD-442C-538E-7A53-EFE18032B2F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A4FE6DC-60B3-83EF-2E9B-71D7BB981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76193-8A6D-49BD-983B-D4F1811351C6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E980ACA-AD46-105D-9754-AF7DAA5815A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3B9E28C-2E0F-6B80-556F-E61FA1E417F0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2BFF22D-34B2-85AE-268B-8EB655AE3DC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26DB3C07-51F9-BC31-5A31-993650F7658F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9</xdr:col>
      <xdr:colOff>1704974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5D72D380-1CAB-4576-8118-147709D2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590550</xdr:colOff>
      <xdr:row>0</xdr:row>
      <xdr:rowOff>142875</xdr:rowOff>
    </xdr:from>
    <xdr:to>
      <xdr:col>5</xdr:col>
      <xdr:colOff>228600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2685B-CE50-4528-9F14-45143B124FBE}"/>
            </a:ext>
          </a:extLst>
        </xdr:cNvPr>
        <xdr:cNvGrpSpPr/>
      </xdr:nvGrpSpPr>
      <xdr:grpSpPr>
        <a:xfrm>
          <a:off x="3248025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904AA48-76A8-BF28-EF22-0078BF5F721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2D2119F1-5572-524B-D2E3-4F86D5FBD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609599</xdr:colOff>
      <xdr:row>0</xdr:row>
      <xdr:rowOff>142874</xdr:rowOff>
    </xdr:from>
    <xdr:to>
      <xdr:col>6</xdr:col>
      <xdr:colOff>409574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D6-33FB-44B2-8132-C3BC09354649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A891D226-535B-9130-D53C-B89EEB46F7C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AC4034D-35E8-CD47-48EE-A69419EF50F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410A43A9-8443-3F72-08C9-19B261B8FC1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D2DA9547-CCFC-AD37-7D64-CDDFBD110ABC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47472</xdr:colOff>
      <xdr:row>0</xdr:row>
      <xdr:rowOff>38100</xdr:rowOff>
    </xdr:from>
    <xdr:to>
      <xdr:col>9</xdr:col>
      <xdr:colOff>1838324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39F6750-0E2F-4F37-8AB0-EE3AC3E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742950</xdr:colOff>
      <xdr:row>0</xdr:row>
      <xdr:rowOff>133350</xdr:rowOff>
    </xdr:from>
    <xdr:to>
      <xdr:col>5</xdr:col>
      <xdr:colOff>381000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D092EA-E195-479E-89C4-2011915A5700}"/>
            </a:ext>
          </a:extLst>
        </xdr:cNvPr>
        <xdr:cNvGrpSpPr/>
      </xdr:nvGrpSpPr>
      <xdr:grpSpPr>
        <a:xfrm>
          <a:off x="326707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8D084A0-A4DA-0B26-CAB5-56A811B1BF13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D3BA5ED-1DA3-441F-4B25-66073789E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704849</xdr:colOff>
      <xdr:row>0</xdr:row>
      <xdr:rowOff>142874</xdr:rowOff>
    </xdr:from>
    <xdr:to>
      <xdr:col>6</xdr:col>
      <xdr:colOff>504824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432B-7FB9-4DA6-8C41-889A0C31BD9E}"/>
            </a:ext>
          </a:extLst>
        </xdr:cNvPr>
        <xdr:cNvGrpSpPr/>
      </xdr:nvGrpSpPr>
      <xdr:grpSpPr>
        <a:xfrm>
          <a:off x="4657724" y="142874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A5DA4C7-EBD3-F377-06EE-4F405CF66D89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3F32E51-3316-20E4-669D-DC5A54114ED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56CF83C-65A8-3EEC-1751-EDDF1BD8DF83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9FC729D9-23DB-B92C-EC99-B02D4CE63AC9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142722</xdr:colOff>
      <xdr:row>0</xdr:row>
      <xdr:rowOff>38100</xdr:rowOff>
    </xdr:from>
    <xdr:to>
      <xdr:col>9</xdr:col>
      <xdr:colOff>1933574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5AF08B5-3B6F-41AD-961E-11FCE9B4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76200</xdr:colOff>
      <xdr:row>0</xdr:row>
      <xdr:rowOff>133350</xdr:rowOff>
    </xdr:from>
    <xdr:to>
      <xdr:col>5</xdr:col>
      <xdr:colOff>495300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317C46-26BF-476B-AAF1-1CB17B6245DE}"/>
            </a:ext>
          </a:extLst>
        </xdr:cNvPr>
        <xdr:cNvGrpSpPr/>
      </xdr:nvGrpSpPr>
      <xdr:grpSpPr>
        <a:xfrm>
          <a:off x="3286125" y="133350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8BED857-B0DD-3067-6EDB-304F2B700E7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DC329C6-B579-DFCF-75BD-D67BB545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2143125</xdr:colOff>
      <xdr:row>0</xdr:row>
      <xdr:rowOff>66675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E1EDD-2E48-4D48-83CF-7534C68B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95925" y="6667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30</xdr:row>
      <xdr:rowOff>166687</xdr:rowOff>
    </xdr:from>
    <xdr:to>
      <xdr:col>1</xdr:col>
      <xdr:colOff>609600</xdr:colOff>
      <xdr:row>34</xdr:row>
      <xdr:rowOff>14287</xdr:rowOff>
    </xdr:to>
    <xdr:pic>
      <xdr:nvPicPr>
        <xdr:cNvPr id="2" name="Picture 1" descr="YouTube Chann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EBEA2D-61B1-8647-9985-591C6D34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822325</xdr:colOff>
      <xdr:row>30</xdr:row>
      <xdr:rowOff>166687</xdr:rowOff>
    </xdr:from>
    <xdr:to>
      <xdr:col>1</xdr:col>
      <xdr:colOff>1431925</xdr:colOff>
      <xdr:row>34</xdr:row>
      <xdr:rowOff>14287</xdr:rowOff>
    </xdr:to>
    <xdr:pic>
      <xdr:nvPicPr>
        <xdr:cNvPr id="4" name="Picture 3" descr="LinkedIn Profi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C1EC3B-96BA-10BE-5A67-67780FFD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890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1644650</xdr:colOff>
      <xdr:row>30</xdr:row>
      <xdr:rowOff>166687</xdr:rowOff>
    </xdr:from>
    <xdr:to>
      <xdr:col>1</xdr:col>
      <xdr:colOff>2254250</xdr:colOff>
      <xdr:row>34</xdr:row>
      <xdr:rowOff>14287</xdr:rowOff>
    </xdr:to>
    <xdr:pic>
      <xdr:nvPicPr>
        <xdr:cNvPr id="5" name="Picture 4" descr="Instagram Profi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A6C5BA-97A4-68A0-66DC-AA339DF8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1135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2466975</xdr:colOff>
      <xdr:row>30</xdr:row>
      <xdr:rowOff>180975</xdr:rowOff>
    </xdr:from>
    <xdr:to>
      <xdr:col>1</xdr:col>
      <xdr:colOff>3076575</xdr:colOff>
      <xdr:row>34</xdr:row>
      <xdr:rowOff>28575</xdr:rowOff>
    </xdr:to>
    <xdr:pic>
      <xdr:nvPicPr>
        <xdr:cNvPr id="6" name="Picture 5" descr="Pinterest Profi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E18769-A5D3-6C55-3EC6-5982D0D1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33675" y="63531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30</xdr:row>
      <xdr:rowOff>185737</xdr:rowOff>
    </xdr:from>
    <xdr:to>
      <xdr:col>2</xdr:col>
      <xdr:colOff>812800</xdr:colOff>
      <xdr:row>34</xdr:row>
      <xdr:rowOff>33337</xdr:rowOff>
    </xdr:to>
    <xdr:pic>
      <xdr:nvPicPr>
        <xdr:cNvPr id="7" name="Picture 6" descr="TikTok Profi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68A299-60D2-665D-713D-81C71F9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6000" y="635793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1025525</xdr:colOff>
      <xdr:row>30</xdr:row>
      <xdr:rowOff>166687</xdr:rowOff>
    </xdr:from>
    <xdr:to>
      <xdr:col>2</xdr:col>
      <xdr:colOff>1635125</xdr:colOff>
      <xdr:row>34</xdr:row>
      <xdr:rowOff>14287</xdr:rowOff>
    </xdr:to>
    <xdr:pic>
      <xdr:nvPicPr>
        <xdr:cNvPr id="8" name="Picture 7" descr="Facebook Pa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F04461-8449-2CB0-FBC7-BD134D0F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783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1866899</xdr:colOff>
      <xdr:row>30</xdr:row>
      <xdr:rowOff>172216</xdr:rowOff>
    </xdr:from>
    <xdr:to>
      <xdr:col>2</xdr:col>
      <xdr:colOff>2466975</xdr:colOff>
      <xdr:row>34</xdr:row>
      <xdr:rowOff>10292</xdr:rowOff>
    </xdr:to>
    <xdr:pic>
      <xdr:nvPicPr>
        <xdr:cNvPr id="13" name="Picture 12" descr="A black and white x in a black square&#10;&#10;Description automatically generate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E9550A-15C5-1404-FD2A-008F771E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9" y="6344416"/>
          <a:ext cx="600076" cy="60007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42.622744328706" createdVersion="8" refreshedVersion="8" minRefreshableVersion="3" recordCount="28" xr:uid="{7A06FE5B-D498-446C-B40E-E7803FEEDED9}">
  <cacheSource type="worksheet">
    <worksheetSource name="Table2"/>
  </cacheSource>
  <cacheFields count="9">
    <cacheField name="Date" numFmtId="14">
      <sharedItems containsSemiMixedTypes="0" containsNonDate="0" containsDate="1" containsString="0" minDate="2021-01-31T00:00:00" maxDate="2023-05-01T00:00:00"/>
    </cacheField>
    <cacheField name="ID" numFmtId="0">
      <sharedItems containsSemiMixedTypes="0" containsString="0" containsNumber="1" containsInteger="1" minValue="1" maxValue="28" count="2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</sharedItems>
    </cacheField>
    <cacheField name="Name" numFmtId="0">
      <sharedItems count="26">
        <s v="John Smith"/>
        <s v="Jane Doe"/>
        <s v="Mike Tyson"/>
        <s v="Anna Belle"/>
        <s v="Chris P. Bacon"/>
        <s v="Peter Parker"/>
        <s v="Mary Jane"/>
        <s v="Bruce Wayne"/>
        <s v="Clark Kent"/>
        <s v="Diana Prince"/>
        <s v="Tony Stark"/>
        <s v="Steve Rogers"/>
        <s v="Natasha Romanoff"/>
        <s v="Bruce Banner"/>
        <s v="Nick Fury"/>
        <s v="Phil Coulson"/>
        <s v="Peggy Carter"/>
        <s v="Howard Stark"/>
        <s v="Hank Pym"/>
        <s v="Janet Van Dyne"/>
        <s v="Kurt Busiek"/>
        <s v="George Perez"/>
        <s v="Roger Stern"/>
        <s v="Tom Defalco"/>
        <s v="Loki Laufeyson"/>
        <s v="Thor Odinson"/>
      </sharedItems>
    </cacheField>
    <cacheField name="Region" numFmtId="0">
      <sharedItems count="6">
        <s v="North"/>
        <s v="East"/>
        <s v="West"/>
        <s v="South"/>
        <s v="Tba"/>
        <s v="Asgard"/>
      </sharedItems>
    </cacheField>
    <cacheField name="Rating" numFmtId="0">
      <sharedItems count="8">
        <s v="Good"/>
        <s v="Excelent"/>
        <s v="Poor"/>
        <s v="Average"/>
        <s v="Mischief"/>
        <s v="Worthy"/>
        <s v="Spy"/>
        <s v="Leader"/>
      </sharedItems>
    </cacheField>
    <cacheField name="Product" numFmtId="0">
      <sharedItems count="28">
        <s v="Magic Wand"/>
        <s v="Unicorn Horn"/>
        <s v="Boxing Gloves"/>
        <s v="Fairy Dust"/>
        <s v="Bacon Scented Candle"/>
        <s v="Web Shooter"/>
        <s v="Potent Potion"/>
        <s v="Bat Signal"/>
        <s v="Glasses with X-ray Vision"/>
        <s v="Lasso of Truth"/>
        <s v="Iron Man Suit"/>
        <s v="Captain America Shield"/>
        <s v="Black Widow's Bite"/>
        <s v="Gamma Radiation Serum"/>
        <s v="Eye Patch"/>
        <s v="Agent ID Card"/>
        <s v="Vintage Pistol"/>
        <s v="Arc Reactor"/>
        <s v="Ant-Man Suit"/>
        <s v="Wasp's Wings"/>
        <s v="Comic Book"/>
        <s v="Drawing Pad"/>
        <s v="Notepads"/>
        <s v="Pen Set"/>
        <s v="Trickster's Hat"/>
        <s v="Mjolnir"/>
        <s v="Spy Kit"/>
        <s v="Leadership Manual"/>
      </sharedItems>
    </cacheField>
    <cacheField name="Quantity" numFmtId="3">
      <sharedItems containsSemiMixedTypes="0" containsString="0" containsNumber="1" containsInteger="1" minValue="0" maxValue="85" count="18">
        <n v="10"/>
        <n v="15"/>
        <n v="0"/>
        <n v="25"/>
        <n v="30"/>
        <n v="35"/>
        <n v="40"/>
        <n v="45"/>
        <n v="50"/>
        <n v="5"/>
        <n v="20"/>
        <n v="55"/>
        <n v="60"/>
        <n v="65"/>
        <n v="70"/>
        <n v="75"/>
        <n v="80"/>
        <n v="85"/>
      </sharedItems>
    </cacheField>
    <cacheField name="Price Per Unit" numFmtId="4">
      <sharedItems containsString="0" containsBlank="1" containsNumber="1" minValue="10" maxValue="160"/>
    </cacheField>
    <cacheField name="Total Sales" numFmtId="4">
      <sharedItems containsSemiMixedTypes="0" containsString="0" containsNumber="1" minValue="0" maxValue="2499.85" count="23">
        <n v="200"/>
        <n v="150"/>
        <n v="0"/>
        <n v="250"/>
        <n v="500.1"/>
        <n v="350"/>
        <n v="600"/>
        <n v="549.9"/>
        <n v="700"/>
        <n v="800"/>
        <n v="900"/>
        <n v="1100.1000000000001"/>
        <n v="1200.1499999999999"/>
        <n v="1400"/>
        <n v="1499.85"/>
        <n v="1600"/>
        <n v="1700.05"/>
        <n v="1800"/>
        <n v="2000.05"/>
        <n v="2100"/>
        <n v="2199.75"/>
        <n v="2300"/>
        <n v="2499.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21-01-31T00:00:00"/>
    <x v="0"/>
    <x v="0"/>
    <x v="0"/>
    <x v="0"/>
    <x v="0"/>
    <x v="0"/>
    <n v="20"/>
    <x v="0"/>
  </r>
  <r>
    <d v="2021-02-28T00:00:00"/>
    <x v="1"/>
    <x v="1"/>
    <x v="1"/>
    <x v="1"/>
    <x v="1"/>
    <x v="1"/>
    <n v="10"/>
    <x v="1"/>
  </r>
  <r>
    <d v="2021-03-31T00:00:00"/>
    <x v="2"/>
    <x v="2"/>
    <x v="2"/>
    <x v="2"/>
    <x v="2"/>
    <x v="2"/>
    <m/>
    <x v="2"/>
  </r>
  <r>
    <d v="2021-04-30T00:00:00"/>
    <x v="3"/>
    <x v="3"/>
    <x v="3"/>
    <x v="3"/>
    <x v="3"/>
    <x v="3"/>
    <n v="10"/>
    <x v="3"/>
  </r>
  <r>
    <d v="2021-05-31T00:00:00"/>
    <x v="4"/>
    <x v="4"/>
    <x v="1"/>
    <x v="0"/>
    <x v="4"/>
    <x v="4"/>
    <n v="16.670000000000002"/>
    <x v="4"/>
  </r>
  <r>
    <d v="2021-06-30T00:00:00"/>
    <x v="5"/>
    <x v="5"/>
    <x v="4"/>
    <x v="1"/>
    <x v="5"/>
    <x v="2"/>
    <m/>
    <x v="2"/>
  </r>
  <r>
    <d v="2021-07-31T00:00:00"/>
    <x v="6"/>
    <x v="6"/>
    <x v="2"/>
    <x v="2"/>
    <x v="6"/>
    <x v="5"/>
    <n v="10"/>
    <x v="5"/>
  </r>
  <r>
    <d v="2021-08-31T00:00:00"/>
    <x v="7"/>
    <x v="7"/>
    <x v="3"/>
    <x v="3"/>
    <x v="7"/>
    <x v="6"/>
    <n v="15"/>
    <x v="6"/>
  </r>
  <r>
    <d v="2021-09-30T00:00:00"/>
    <x v="8"/>
    <x v="8"/>
    <x v="1"/>
    <x v="0"/>
    <x v="8"/>
    <x v="7"/>
    <n v="12.22"/>
    <x v="7"/>
  </r>
  <r>
    <d v="2021-10-31T00:00:00"/>
    <x v="9"/>
    <x v="9"/>
    <x v="0"/>
    <x v="1"/>
    <x v="9"/>
    <x v="8"/>
    <n v="14"/>
    <x v="8"/>
  </r>
  <r>
    <d v="2021-11-30T00:00:00"/>
    <x v="10"/>
    <x v="10"/>
    <x v="2"/>
    <x v="2"/>
    <x v="10"/>
    <x v="9"/>
    <n v="160"/>
    <x v="9"/>
  </r>
  <r>
    <d v="2021-12-31T00:00:00"/>
    <x v="11"/>
    <x v="11"/>
    <x v="3"/>
    <x v="3"/>
    <x v="11"/>
    <x v="10"/>
    <n v="45"/>
    <x v="10"/>
  </r>
  <r>
    <d v="2022-01-31T00:00:00"/>
    <x v="12"/>
    <x v="12"/>
    <x v="1"/>
    <x v="0"/>
    <x v="12"/>
    <x v="2"/>
    <m/>
    <x v="2"/>
  </r>
  <r>
    <d v="2022-02-28T00:00:00"/>
    <x v="13"/>
    <x v="13"/>
    <x v="4"/>
    <x v="1"/>
    <x v="13"/>
    <x v="4"/>
    <n v="36.67"/>
    <x v="11"/>
  </r>
  <r>
    <d v="2022-03-31T00:00:00"/>
    <x v="14"/>
    <x v="14"/>
    <x v="2"/>
    <x v="2"/>
    <x v="14"/>
    <x v="5"/>
    <n v="34.29"/>
    <x v="12"/>
  </r>
  <r>
    <d v="2022-04-30T00:00:00"/>
    <x v="15"/>
    <x v="15"/>
    <x v="4"/>
    <x v="3"/>
    <x v="15"/>
    <x v="2"/>
    <m/>
    <x v="2"/>
  </r>
  <r>
    <d v="2022-05-31T00:00:00"/>
    <x v="16"/>
    <x v="16"/>
    <x v="1"/>
    <x v="0"/>
    <x v="16"/>
    <x v="6"/>
    <n v="35"/>
    <x v="13"/>
  </r>
  <r>
    <d v="2022-06-30T00:00:00"/>
    <x v="17"/>
    <x v="17"/>
    <x v="0"/>
    <x v="1"/>
    <x v="17"/>
    <x v="7"/>
    <n v="33.33"/>
    <x v="14"/>
  </r>
  <r>
    <d v="2022-07-31T00:00:00"/>
    <x v="18"/>
    <x v="18"/>
    <x v="2"/>
    <x v="2"/>
    <x v="18"/>
    <x v="8"/>
    <n v="32"/>
    <x v="15"/>
  </r>
  <r>
    <d v="2022-08-31T00:00:00"/>
    <x v="19"/>
    <x v="19"/>
    <x v="3"/>
    <x v="3"/>
    <x v="19"/>
    <x v="11"/>
    <n v="30.91"/>
    <x v="16"/>
  </r>
  <r>
    <d v="2022-09-30T00:00:00"/>
    <x v="20"/>
    <x v="20"/>
    <x v="1"/>
    <x v="0"/>
    <x v="20"/>
    <x v="12"/>
    <n v="30"/>
    <x v="17"/>
  </r>
  <r>
    <d v="2022-10-31T00:00:00"/>
    <x v="21"/>
    <x v="21"/>
    <x v="0"/>
    <x v="1"/>
    <x v="21"/>
    <x v="2"/>
    <m/>
    <x v="2"/>
  </r>
  <r>
    <d v="2022-11-30T00:00:00"/>
    <x v="22"/>
    <x v="22"/>
    <x v="2"/>
    <x v="2"/>
    <x v="22"/>
    <x v="13"/>
    <n v="30.77"/>
    <x v="18"/>
  </r>
  <r>
    <d v="2022-12-31T00:00:00"/>
    <x v="23"/>
    <x v="23"/>
    <x v="3"/>
    <x v="3"/>
    <x v="23"/>
    <x v="14"/>
    <n v="30"/>
    <x v="19"/>
  </r>
  <r>
    <d v="2023-01-31T00:00:00"/>
    <x v="24"/>
    <x v="24"/>
    <x v="5"/>
    <x v="4"/>
    <x v="24"/>
    <x v="15"/>
    <n v="29.33"/>
    <x v="20"/>
  </r>
  <r>
    <d v="2023-02-28T00:00:00"/>
    <x v="25"/>
    <x v="25"/>
    <x v="5"/>
    <x v="5"/>
    <x v="25"/>
    <x v="16"/>
    <n v="28.75"/>
    <x v="21"/>
  </r>
  <r>
    <d v="2023-03-31T00:00:00"/>
    <x v="26"/>
    <x v="12"/>
    <x v="1"/>
    <x v="6"/>
    <x v="26"/>
    <x v="2"/>
    <m/>
    <x v="2"/>
  </r>
  <r>
    <d v="2023-04-30T00:00:00"/>
    <x v="27"/>
    <x v="11"/>
    <x v="3"/>
    <x v="7"/>
    <x v="27"/>
    <x v="17"/>
    <n v="29.41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A550D-53DF-4E81-9154-8CD1ED558FC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2:B84" firstHeaderRow="1" firstDataRow="1" firstDataCol="1"/>
  <pivotFields count="9">
    <pivotField numFmtId="14" showAll="0" defaultSubtotal="0"/>
    <pivotField showAll="0" defaultSubtotal="0"/>
    <pivotField showAll="0" defaultSubtotal="0"/>
    <pivotField axis="axisRow" showAll="0" defaultSubtotal="0">
      <items count="6">
        <item x="5"/>
        <item x="1"/>
        <item x="0"/>
        <item x="3"/>
        <item x="4"/>
        <item x="2"/>
      </items>
    </pivotField>
    <pivotField showAll="0" defaultSubtotal="0"/>
    <pivotField showAll="0" defaultSubtotal="0"/>
    <pivotField axis="axisRow" numFmtId="3" showAll="0" defaultSubtotal="0">
      <items count="18">
        <item x="2"/>
        <item x="9"/>
        <item x="0"/>
        <item x="1"/>
        <item x="10"/>
        <item x="3"/>
        <item x="4"/>
        <item x="5"/>
        <item x="6"/>
        <item x="7"/>
        <item x="8"/>
        <item x="11"/>
        <item x="12"/>
        <item x="13"/>
        <item x="14"/>
        <item x="15"/>
        <item x="16"/>
        <item x="17"/>
      </items>
    </pivotField>
    <pivotField showAll="0" defaultSubtotal="0"/>
    <pivotField dataField="1" numFmtId="4" showAll="0" defaultSubtotal="0"/>
  </pivotFields>
  <rowFields count="2">
    <field x="3"/>
    <field x="6"/>
  </rowFields>
  <rowItems count="32">
    <i>
      <x/>
    </i>
    <i r="1">
      <x v="15"/>
    </i>
    <i r="1">
      <x v="16"/>
    </i>
    <i>
      <x v="1"/>
    </i>
    <i r="1">
      <x/>
    </i>
    <i r="1">
      <x v="3"/>
    </i>
    <i r="1">
      <x v="6"/>
    </i>
    <i r="1">
      <x v="8"/>
    </i>
    <i r="1">
      <x v="9"/>
    </i>
    <i r="1">
      <x v="12"/>
    </i>
    <i>
      <x v="2"/>
    </i>
    <i r="1">
      <x/>
    </i>
    <i r="1">
      <x v="2"/>
    </i>
    <i r="1">
      <x v="9"/>
    </i>
    <i r="1">
      <x v="10"/>
    </i>
    <i>
      <x v="3"/>
    </i>
    <i r="1">
      <x v="4"/>
    </i>
    <i r="1">
      <x v="5"/>
    </i>
    <i r="1">
      <x v="8"/>
    </i>
    <i r="1">
      <x v="11"/>
    </i>
    <i r="1">
      <x v="14"/>
    </i>
    <i r="1">
      <x v="17"/>
    </i>
    <i>
      <x v="4"/>
    </i>
    <i r="1">
      <x/>
    </i>
    <i r="1">
      <x v="6"/>
    </i>
    <i>
      <x v="5"/>
    </i>
    <i r="1">
      <x/>
    </i>
    <i r="1">
      <x v="1"/>
    </i>
    <i r="1">
      <x v="7"/>
    </i>
    <i r="1">
      <x v="10"/>
    </i>
    <i r="1">
      <x v="13"/>
    </i>
    <i t="grand">
      <x/>
    </i>
  </rowItems>
  <colItems count="1">
    <i/>
  </colItems>
  <dataFields count="1">
    <dataField name="Sum of Total Sales" fld="8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66145C-0B85-4500-9DB8-89627A6E3A4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39:H68" firstHeaderRow="1" firstDataRow="1" firstDataCol="1"/>
  <pivotFields count="9">
    <pivotField numFmtId="14" showAll="0"/>
    <pivotField showAll="0"/>
    <pivotField showAll="0"/>
    <pivotField showAll="0">
      <items count="7">
        <item x="5"/>
        <item x="1"/>
        <item x="0"/>
        <item x="3"/>
        <item x="4"/>
        <item x="2"/>
        <item t="default"/>
      </items>
    </pivotField>
    <pivotField showAll="0"/>
    <pivotField axis="axisRow" showAll="0">
      <items count="29">
        <item x="15"/>
        <item x="18"/>
        <item x="17"/>
        <item x="4"/>
        <item x="7"/>
        <item x="12"/>
        <item x="2"/>
        <item x="11"/>
        <item x="20"/>
        <item x="21"/>
        <item x="14"/>
        <item x="3"/>
        <item x="13"/>
        <item x="8"/>
        <item x="10"/>
        <item x="9"/>
        <item x="27"/>
        <item x="0"/>
        <item x="25"/>
        <item x="22"/>
        <item x="23"/>
        <item x="6"/>
        <item x="26"/>
        <item x="24"/>
        <item x="1"/>
        <item x="16"/>
        <item x="19"/>
        <item x="5"/>
        <item t="default"/>
      </items>
    </pivotField>
    <pivotField numFmtId="3" showAll="0"/>
    <pivotField showAll="0"/>
    <pivotField dataField="1" numFmtId="4" showAll="0"/>
  </pivotFields>
  <rowFields count="1">
    <field x="5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Total Sales" fld="8" baseField="0" baseItem="0" numFmtId="4"/>
  </dataFields>
  <chartFormats count="29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61B56-7D35-4DFE-8A9C-B0B3C48E6A2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G9:H36" firstHeaderRow="1" firstDataRow="1" firstDataCol="1"/>
  <pivotFields count="9">
    <pivotField numFmtId="14" showAll="0"/>
    <pivotField showAll="0"/>
    <pivotField axis="axisRow" showAll="0">
      <items count="27">
        <item x="3"/>
        <item x="13"/>
        <item x="7"/>
        <item x="4"/>
        <item x="8"/>
        <item x="9"/>
        <item x="21"/>
        <item x="18"/>
        <item x="17"/>
        <item x="1"/>
        <item x="19"/>
        <item x="0"/>
        <item x="20"/>
        <item x="24"/>
        <item x="6"/>
        <item x="2"/>
        <item x="12"/>
        <item x="14"/>
        <item x="16"/>
        <item x="5"/>
        <item x="15"/>
        <item x="22"/>
        <item x="11"/>
        <item x="25"/>
        <item x="23"/>
        <item x="10"/>
        <item t="default"/>
      </items>
    </pivotField>
    <pivotField showAll="0">
      <items count="7">
        <item x="5"/>
        <item x="1"/>
        <item x="0"/>
        <item x="3"/>
        <item x="4"/>
        <item x="2"/>
        <item t="default"/>
      </items>
    </pivotField>
    <pivotField showAll="0"/>
    <pivotField showAll="0"/>
    <pivotField numFmtId="3" showAll="0"/>
    <pivotField showAll="0"/>
    <pivotField dataField="1" numFmtId="4"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Total Sales" fld="8" baseField="0" baseItem="0" numFmtId="4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11D54-E90D-4C24-BDFE-394C7B2EDE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20:B49" firstHeaderRow="1" firstDataRow="1" firstDataCol="1"/>
  <pivotFields count="9">
    <pivotField numFmtId="14" showAll="0"/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>
      <items count="7">
        <item x="5"/>
        <item x="1"/>
        <item x="0"/>
        <item x="3"/>
        <item x="4"/>
        <item x="2"/>
        <item t="default"/>
      </items>
    </pivotField>
    <pivotField showAll="0">
      <items count="9">
        <item x="3"/>
        <item x="1"/>
        <item x="0"/>
        <item x="7"/>
        <item x="4"/>
        <item x="2"/>
        <item x="6"/>
        <item x="5"/>
        <item t="default"/>
      </items>
    </pivotField>
    <pivotField showAll="0"/>
    <pivotField numFmtId="3" showAll="0"/>
    <pivotField showAll="0"/>
    <pivotField dataField="1" numFmtId="4"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Total Sales" fld="8" baseField="0" baseItem="0" numFmtId="4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C3D79-139A-42DB-A933-0C4FFB570DD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9:C16" firstHeaderRow="0" firstDataRow="1" firstDataCol="1"/>
  <pivotFields count="9">
    <pivotField numFmtId="14" showAll="0"/>
    <pivotField showAll="0"/>
    <pivotField showAll="0"/>
    <pivotField axis="axisRow" showAll="0">
      <items count="7">
        <item x="5"/>
        <item x="1"/>
        <item x="0"/>
        <item x="3"/>
        <item x="4"/>
        <item x="2"/>
        <item t="default"/>
      </items>
    </pivotField>
    <pivotField showAll="0"/>
    <pivotField showAll="0"/>
    <pivotField numFmtId="3" showAll="0"/>
    <pivotField showAll="0"/>
    <pivotField dataField="1" numFmtId="4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8" baseField="0" baseItem="0" numFmtId="4"/>
    <dataField name="Percentage of Grand Total" fld="8" showDataAs="percentOfTotal" baseField="3" baseItem="0" numFmtId="1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4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4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4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2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7" format="53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7" format="54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7" format="55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7" format="56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7" format="57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AB74B-5EA5-4B99-84CC-8D13A78F4C9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39:K48" firstHeaderRow="1" firstDataRow="1" firstDataCol="1"/>
  <pivotFields count="9">
    <pivotField numFmtId="14" showAll="0" defaultSubtotal="0"/>
    <pivotField showAll="0" defaultSubtotal="0"/>
    <pivotField showAll="0" defaultSubtotal="0"/>
    <pivotField showAll="0" defaultSubtotal="0">
      <items count="6">
        <item x="5"/>
        <item x="1"/>
        <item x="0"/>
        <item x="3"/>
        <item x="4"/>
        <item x="2"/>
      </items>
    </pivotField>
    <pivotField axis="axisRow" showAll="0" defaultSubtotal="0">
      <items count="8">
        <item x="3"/>
        <item x="1"/>
        <item x="0"/>
        <item x="7"/>
        <item x="4"/>
        <item x="2"/>
        <item x="6"/>
        <item x="5"/>
      </items>
    </pivotField>
    <pivotField showAll="0" defaultSubtotal="0">
      <items count="28">
        <item x="15"/>
        <item x="18"/>
        <item x="17"/>
        <item x="4"/>
        <item x="7"/>
        <item x="12"/>
        <item x="2"/>
        <item x="11"/>
        <item x="20"/>
        <item x="21"/>
        <item x="14"/>
        <item x="3"/>
        <item x="13"/>
        <item x="8"/>
        <item x="10"/>
        <item x="9"/>
        <item x="27"/>
        <item x="0"/>
        <item x="25"/>
        <item x="22"/>
        <item x="23"/>
        <item x="6"/>
        <item x="26"/>
        <item x="24"/>
        <item x="1"/>
        <item x="16"/>
        <item x="19"/>
        <item x="5"/>
      </items>
    </pivotField>
    <pivotField numFmtId="3" showAll="0" defaultSubtotal="0"/>
    <pivotField showAll="0" defaultSubtotal="0"/>
    <pivotField dataField="1" numFmtId="4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 Sales" fld="8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B68D2-7532-4410-B583-C535E3720495}" name="Table2" displayName="Table2" ref="A1:I30" totalsRowCount="1" headerRowDxfId="120" dataDxfId="119">
  <autoFilter ref="A1:I29" xr:uid="{D31B68D2-7532-4410-B583-C535E3720495}"/>
  <tableColumns count="9">
    <tableColumn id="1" xr3:uid="{E10F7CFC-8DE5-4CF3-9507-444E231460E4}" name="Date" dataDxfId="118" totalsRowDxfId="117"/>
    <tableColumn id="2" xr3:uid="{5E43E0D6-4109-4BE7-901C-6B81AA428860}" name="ID" dataDxfId="116" totalsRowDxfId="115"/>
    <tableColumn id="3" xr3:uid="{DAFF490D-43A5-452C-9BFB-915EF1405C72}" name="Name" dataDxfId="114" totalsRowDxfId="113"/>
    <tableColumn id="4" xr3:uid="{4448D73E-87FF-4B1E-9D62-0691800BE9A7}" name="Region" dataDxfId="112" totalsRowDxfId="111"/>
    <tableColumn id="5" xr3:uid="{88A528AF-C116-4D28-A7FA-B028CA46C121}" name="Rating" dataDxfId="110" totalsRowDxfId="109"/>
    <tableColumn id="6" xr3:uid="{A0800EFC-BCA2-443B-B356-8F8DF059937B}" name="Product" dataDxfId="108" totalsRowDxfId="107"/>
    <tableColumn id="7" xr3:uid="{4F2215CC-C8AD-4655-91DA-CD504335C3BF}" name="Quantity" totalsRowFunction="custom" dataDxfId="106" totalsRowDxfId="105">
      <totalsRowFormula>SUM(G2:G29)</totalsRowFormula>
    </tableColumn>
    <tableColumn id="8" xr3:uid="{886A7F48-EF6D-4082-A13B-894F7014E036}" name="Price Per Unit" totalsRowFunction="custom" dataDxfId="104" totalsRowDxfId="103">
      <totalsRowFormula>SUM(H2:H29)</totalsRowFormula>
    </tableColumn>
    <tableColumn id="9" xr3:uid="{4549B4EE-F6D3-4BE9-A49C-D35D56BBDE36}" name="Total Sales" totalsRowFunction="custom" dataDxfId="102" totalsRowDxfId="101">
      <calculatedColumnFormula>Table2[[#This Row],[Quantity]]*Table2[[#This Row],[Price Per Unit]]</calculatedColumnFormula>
      <totalsRowFormula>SUM(I2:I29)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2899B-30A0-41C8-A78E-21DD910DFB42}" name="Table6" displayName="Table6" ref="C32:J33" totalsRowShown="0" headerRowDxfId="100" headerRowBorderDxfId="99" tableBorderDxfId="98" totalsRowBorderDxfId="97">
  <autoFilter ref="C32:J33" xr:uid="{EDE2899B-30A0-41C8-A78E-21DD910DFB42}"/>
  <tableColumns count="8">
    <tableColumn id="1" xr3:uid="{CB6EDA37-DF8A-45EF-AD9C-A886D0F2112C}" name="Total Quantity" dataDxfId="96">
      <calculatedColumnFormula>SUM(Table2[Quantity])</calculatedColumnFormula>
    </tableColumn>
    <tableColumn id="2" xr3:uid="{1B15F89B-014B-492A-8CC4-5A3A21FE774C}" name="Max Price" dataDxfId="95">
      <calculatedColumnFormula>MAX(Table2[Price Per Unit])</calculatedColumnFormula>
    </tableColumn>
    <tableColumn id="3" xr3:uid="{8D2D5DA8-E0B4-4FD6-A2DC-793685ACC1B1}" name="Min Price" dataDxfId="94">
      <calculatedColumnFormula>MIN(Table2[Price Per Unit])</calculatedColumnFormula>
    </tableColumn>
    <tableColumn id="4" xr3:uid="{4847B42D-313F-42E7-B6A1-161EF0D9C80E}" name="Average Price" dataDxfId="93">
      <calculatedColumnFormula>AVERAGE(Table2[Price Per Unit])</calculatedColumnFormula>
    </tableColumn>
    <tableColumn id="5" xr3:uid="{154AC4D7-9126-4361-B783-A08DB795CBF0}" name="Total Sales" dataDxfId="92">
      <calculatedColumnFormula>SUM(Table2[Total Sales])</calculatedColumnFormula>
    </tableColumn>
    <tableColumn id="6" xr3:uid="{4629D2E9-B139-45E7-B05F-05B69883C3DB}" name="Min Sales" dataDxfId="91">
      <calculatedColumnFormula>MIN(Table2[[#Headers],[#Data],[Total Sales]])</calculatedColumnFormula>
    </tableColumn>
    <tableColumn id="7" xr3:uid="{20AE5F0C-433A-4342-AD06-0C3FD89D0298}" name="Max sales" dataDxfId="90">
      <calculatedColumnFormula>MAX(Table2[[#Headers],[#Data],[Total Sales]])</calculatedColumnFormula>
    </tableColumn>
    <tableColumn id="8" xr3:uid="{7A5713C4-3C64-4B52-A141-57E494CFBFF8}" name="Quantity Count" dataDxfId="89">
      <calculatedColumnFormula>COUNT(Table2[Quantity])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A145-A723-457E-812B-65E723E9F8CD}" name="Table1" displayName="Table1" ref="A2:H31" totalsRowCount="1" headerRowDxfId="88" dataDxfId="87">
  <autoFilter ref="A2:H30" xr:uid="{683DA145-A723-457E-812B-65E723E9F8CD}"/>
  <tableColumns count="8">
    <tableColumn id="1" xr3:uid="{C49042CD-BF60-4C44-A0B4-176EFEE5C15D}" name="Date" totalsRowLabel="Total" dataDxfId="86" totalsRowDxfId="85"/>
    <tableColumn id="2" xr3:uid="{A66F44FB-46D3-4613-B3A6-513FEAB609A2}" name="ID" dataDxfId="84" totalsRowDxfId="83"/>
    <tableColumn id="3" xr3:uid="{9577779F-29EA-4942-B44D-8493D11525AB}" name="Name" dataDxfId="82" totalsRowDxfId="81"/>
    <tableColumn id="4" xr3:uid="{25150164-E3A0-4827-9A32-86C4C44B9A28}" name="Region" dataDxfId="80" totalsRowDxfId="79"/>
    <tableColumn id="5" xr3:uid="{90C53DBE-DE01-4CBD-89AB-8BEA69F9E214}" name="Rating" dataDxfId="78" totalsRowDxfId="77"/>
    <tableColumn id="6" xr3:uid="{630BC295-BE07-4A5D-84CD-3481157C7764}" name="Product" dataDxfId="76" totalsRowDxfId="75"/>
    <tableColumn id="7" xr3:uid="{F438AABA-03F8-4DBE-A2DF-FC280AE99F37}" name="Quantity" dataDxfId="74" totalsRowDxfId="73"/>
    <tableColumn id="8" xr3:uid="{BBBF0446-E1C0-4670-8A40-7D560DC49FB3}" name="Price Per Unit" totalsRowFunction="max" dataDxfId="72" totalsRow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E7A5-0E82-4DE4-B014-5756275FE58B}" name="Table134" displayName="Table134" ref="A2:I31" totalsRowCount="1" headerRowDxfId="70" dataDxfId="69">
  <autoFilter ref="A2:I30" xr:uid="{683DA145-A723-457E-812B-65E723E9F8CD}"/>
  <tableColumns count="9">
    <tableColumn id="1" xr3:uid="{E3557137-BC1F-4ABB-B2CA-7D0E20ACAA7D}" name="Date" totalsRowLabel="Total" dataDxfId="68" totalsRowDxfId="67"/>
    <tableColumn id="2" xr3:uid="{01B1FA8C-A9CE-4351-871F-866166D38A61}" name="ID" dataDxfId="66" totalsRowDxfId="65"/>
    <tableColumn id="3" xr3:uid="{FC0C5982-3031-417A-91B6-2499D37DAC99}" name="Name" dataDxfId="64" totalsRowDxfId="63"/>
    <tableColumn id="4" xr3:uid="{FB63233C-B3CD-4EE7-A61A-9C1F2FA41396}" name="Region" dataDxfId="62" totalsRowDxfId="61"/>
    <tableColumn id="5" xr3:uid="{6390FFA4-2CCC-4D74-87BC-781CFBC61821}" name="Rating" dataDxfId="60" totalsRowDxfId="59"/>
    <tableColumn id="6" xr3:uid="{1002335C-C6BC-4757-AD1C-D69CF37D0BF9}" name="Product" dataDxfId="58" totalsRowDxfId="57"/>
    <tableColumn id="7" xr3:uid="{DED88F5D-5927-442D-B92B-78B9617AEC8E}" name="Quantity" dataDxfId="56" totalsRowDxfId="55"/>
    <tableColumn id="8" xr3:uid="{48062C4E-095B-4246-8691-576922D43763}" name="Price Per Unit" totalsRowFunction="max" dataDxfId="54" totalsRowDxfId="53"/>
    <tableColumn id="9" xr3:uid="{A0B2C8F9-B62F-470D-95E7-445F62EFDE89}" name="Sales" totalsRowFunction="sum" dataDxfId="52" totalsRowDxfId="51">
      <calculatedColumnFormula>IFERROR( Table134[[#This Row],[Quantity]]*Table134[[#This Row],[Price Per Unit]],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8ACEF-0034-4C76-BC08-522BC807026B}" name="Table1345" displayName="Table1345" ref="A2:I31" totalsRowCount="1" headerRowDxfId="50" dataDxfId="49">
  <autoFilter ref="A2:I30" xr:uid="{683DA145-A723-457E-812B-65E723E9F8CD}"/>
  <tableColumns count="9">
    <tableColumn id="1" xr3:uid="{4EE4F555-68A0-412F-9208-F5F87F04B619}" name="Date" totalsRowLabel="Total" dataDxfId="48" totalsRowDxfId="47"/>
    <tableColumn id="2" xr3:uid="{DC93704D-60A7-4CE8-BBEF-A6837F28930E}" name="ID" dataDxfId="46" totalsRowDxfId="45"/>
    <tableColumn id="3" xr3:uid="{6473E714-0516-4F7F-95E0-9E5CE02ADC3B}" name="Name" dataDxfId="44" totalsRowDxfId="43"/>
    <tableColumn id="4" xr3:uid="{BE31A188-0E7C-4D3B-8371-072C3D86BF2D}" name="Region" dataDxfId="42" totalsRowDxfId="41"/>
    <tableColumn id="5" xr3:uid="{6C2FFAD1-E2D8-484E-94F2-760E17A9CD45}" name="Rating" dataDxfId="40" totalsRowDxfId="39"/>
    <tableColumn id="6" xr3:uid="{2B69B1E8-D8CE-44BD-917D-5EE33F11F873}" name="Product" dataDxfId="38" totalsRowDxfId="37"/>
    <tableColumn id="7" xr3:uid="{1EA5FAAB-313E-46FC-BF7B-AC74D3BCA5F0}" name="Quantity" dataDxfId="36" totalsRowDxfId="35"/>
    <tableColumn id="8" xr3:uid="{A38E3D75-87BD-4B62-A5B7-847826AC7465}" name="Price Per Unit" totalsRowFunction="max" dataDxfId="34" totalsRowDxfId="33"/>
    <tableColumn id="9" xr3:uid="{2B2ED7A8-8CC1-4A34-8B3B-30401267EB73}" name="Sales" totalsRowFunction="sum" dataDxfId="32" totalsRowDxfId="31">
      <calculatedColumnFormula>IFERROR( Table1345[[#This Row],[Quantity]]*Table1345[[#This Row],[Price Per Unit]],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1D2B2-020E-4C92-B2FB-BE08D612B21D}" name="Table13456" displayName="Table13456" ref="A2:I31" totalsRowCount="1" headerRowDxfId="30" dataDxfId="29">
  <autoFilter ref="A2:I30" xr:uid="{683DA145-A723-457E-812B-65E723E9F8CD}"/>
  <tableColumns count="9">
    <tableColumn id="1" xr3:uid="{E91001D3-E6AE-449F-BF3C-A5A69FFFC92B}" name="Date" totalsRowLabel="Total" dataDxfId="28" totalsRowDxfId="27"/>
    <tableColumn id="2" xr3:uid="{866719AB-7435-4785-AEA7-84C494E2B56B}" name="ID" dataDxfId="26" totalsRowDxfId="25"/>
    <tableColumn id="3" xr3:uid="{575A0FAC-BB6B-4BC8-B037-DEFC18B16961}" name="Name" dataDxfId="24" totalsRowDxfId="23"/>
    <tableColumn id="4" xr3:uid="{BDD26564-6751-4862-B6AB-60CBB9DF3778}" name="Region" dataDxfId="22" totalsRowDxfId="21"/>
    <tableColumn id="5" xr3:uid="{0B2AAE18-425A-48DF-A485-D935C0A207CC}" name="Rating" dataDxfId="20" totalsRowDxfId="19"/>
    <tableColumn id="6" xr3:uid="{C0351C81-A9A9-4A9A-8782-631681CB104E}" name="Product" dataDxfId="18" totalsRowDxfId="17"/>
    <tableColumn id="7" xr3:uid="{F3E18428-543D-4DC6-AC67-C49C626E43EC}" name="Quantity" dataDxfId="16" totalsRowDxfId="15"/>
    <tableColumn id="8" xr3:uid="{7E04434A-F770-4052-9A89-08A6C409913D}" name="Price Per Unit" totalsRowFunction="max" dataDxfId="14" totalsRowDxfId="13"/>
    <tableColumn id="9" xr3:uid="{E09B3537-518E-4642-A78D-917EA0B588AD}" name="Sales" totalsRowFunction="sum" dataDxfId="12" totalsRowDxfId="11">
      <calculatedColumnFormula>IFERROR( Table13456[[#This Row],[Quantity]]*Table13456[[#This Row],[Price Per Unit]],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13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689-294F-425B-92D5-0A64A793B10E}">
  <dimension ref="A1:Q30"/>
  <sheetViews>
    <sheetView showGridLines="0" showRowColHeaders="0" workbookViewId="0">
      <selection activeCell="G12" sqref="G12"/>
    </sheetView>
  </sheetViews>
  <sheetFormatPr defaultColWidth="0" defaultRowHeight="15" zeroHeight="1"/>
  <cols>
    <col min="1" max="1" width="4.85546875" customWidth="1"/>
    <col min="2" max="17" width="9.140625" customWidth="1"/>
    <col min="18" max="16384" width="9.140625" hidden="1"/>
  </cols>
  <sheetData>
    <row r="1" spans="1:17" ht="52.5" customHeight="1">
      <c r="A1" s="6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/>
    <row r="3" spans="1:17" ht="18.75">
      <c r="B3" s="4" t="s">
        <v>1</v>
      </c>
    </row>
    <row r="4" spans="1:17" ht="18.75">
      <c r="B4" s="5" t="s">
        <v>2</v>
      </c>
    </row>
    <row r="5" spans="1:17" ht="18.75">
      <c r="B5" s="5" t="s">
        <v>3</v>
      </c>
    </row>
    <row r="6" spans="1:17" ht="18.75">
      <c r="B6" s="5" t="s">
        <v>4</v>
      </c>
    </row>
    <row r="7" spans="1:17" ht="18.75">
      <c r="B7" s="5"/>
    </row>
    <row r="8" spans="1:17" ht="18.75">
      <c r="B8" s="5" t="s">
        <v>5</v>
      </c>
    </row>
    <row r="9" spans="1:17"/>
    <row r="10" spans="1:17" ht="18.75">
      <c r="B10" s="5" t="s">
        <v>6</v>
      </c>
    </row>
    <row r="11" spans="1:17" ht="18.75">
      <c r="B11" s="5" t="s">
        <v>7</v>
      </c>
    </row>
    <row r="30" spans="2:2" hidden="1">
      <c r="B3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workbookViewId="0">
      <selection sqref="A1:XFD1048576"/>
    </sheetView>
  </sheetViews>
  <sheetFormatPr defaultRowHeight="15"/>
  <cols>
    <col min="1" max="1" width="24.85546875" bestFit="1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8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ht="9.9499999999999993" customHeight="1">
      <c r="A2" s="9">
        <v>44227</v>
      </c>
      <c r="B2" s="10">
        <v>1</v>
      </c>
      <c r="C2" s="10" t="s">
        <v>17</v>
      </c>
      <c r="D2" s="10" t="s">
        <v>18</v>
      </c>
      <c r="E2" s="10" t="s">
        <v>19</v>
      </c>
      <c r="F2" s="10" t="s">
        <v>20</v>
      </c>
      <c r="G2" s="10">
        <v>10</v>
      </c>
      <c r="H2" s="11">
        <v>20</v>
      </c>
    </row>
    <row r="3" spans="1:8" ht="9.9499999999999993" customHeight="1">
      <c r="A3" s="9">
        <v>44255</v>
      </c>
      <c r="B3" s="10">
        <v>2</v>
      </c>
      <c r="C3" s="10" t="s">
        <v>21</v>
      </c>
      <c r="D3" s="10" t="s">
        <v>22</v>
      </c>
      <c r="E3" s="10" t="s">
        <v>23</v>
      </c>
      <c r="F3" s="10" t="s">
        <v>24</v>
      </c>
      <c r="G3" s="10">
        <v>15</v>
      </c>
      <c r="H3" s="11">
        <v>10</v>
      </c>
    </row>
    <row r="4" spans="1:8" ht="9.9499999999999993" customHeight="1">
      <c r="A4" s="9">
        <v>44286</v>
      </c>
      <c r="B4" s="10">
        <v>3</v>
      </c>
      <c r="C4" s="10" t="s">
        <v>25</v>
      </c>
      <c r="D4" s="10" t="s">
        <v>26</v>
      </c>
      <c r="E4" s="10" t="s">
        <v>27</v>
      </c>
      <c r="F4" s="10" t="s">
        <v>28</v>
      </c>
      <c r="G4" s="10">
        <v>0</v>
      </c>
      <c r="H4" s="10" t="s">
        <v>29</v>
      </c>
    </row>
    <row r="5" spans="1:8" ht="9.9499999999999993" customHeight="1">
      <c r="A5" s="9">
        <v>44316</v>
      </c>
      <c r="B5" s="10">
        <v>4</v>
      </c>
      <c r="C5" s="10" t="s">
        <v>30</v>
      </c>
      <c r="D5" s="10" t="s">
        <v>31</v>
      </c>
      <c r="E5" s="10" t="s">
        <v>32</v>
      </c>
      <c r="F5" s="10" t="s">
        <v>33</v>
      </c>
      <c r="G5" s="10">
        <v>25</v>
      </c>
      <c r="H5" s="11">
        <v>10</v>
      </c>
    </row>
    <row r="6" spans="1:8">
      <c r="A6" s="9">
        <v>44347</v>
      </c>
      <c r="B6" s="10">
        <v>5</v>
      </c>
      <c r="C6" s="10" t="s">
        <v>34</v>
      </c>
      <c r="D6" s="10" t="s">
        <v>22</v>
      </c>
      <c r="E6" s="10" t="s">
        <v>19</v>
      </c>
      <c r="F6" s="10" t="s">
        <v>35</v>
      </c>
      <c r="G6" s="10">
        <v>30</v>
      </c>
      <c r="H6" s="11">
        <v>16.670000000000002</v>
      </c>
    </row>
    <row r="7" spans="1:8">
      <c r="A7" s="9">
        <v>44377</v>
      </c>
      <c r="B7" s="10">
        <v>6</v>
      </c>
      <c r="C7" s="10" t="s">
        <v>36</v>
      </c>
      <c r="D7" s="10"/>
      <c r="E7" s="10" t="s">
        <v>23</v>
      </c>
      <c r="F7" s="10" t="s">
        <v>37</v>
      </c>
      <c r="G7" s="10">
        <v>0</v>
      </c>
      <c r="H7" s="10" t="s">
        <v>29</v>
      </c>
    </row>
    <row r="8" spans="1:8">
      <c r="A8" s="9">
        <v>44408</v>
      </c>
      <c r="B8" s="10">
        <v>7</v>
      </c>
      <c r="C8" s="10" t="s">
        <v>38</v>
      </c>
      <c r="D8" s="10" t="s">
        <v>26</v>
      </c>
      <c r="E8" s="10" t="s">
        <v>27</v>
      </c>
      <c r="F8" s="10" t="s">
        <v>39</v>
      </c>
      <c r="G8" s="10">
        <v>35</v>
      </c>
      <c r="H8" s="11">
        <v>10</v>
      </c>
    </row>
    <row r="9" spans="1:8">
      <c r="A9" s="9">
        <v>44439</v>
      </c>
      <c r="B9" s="10">
        <v>8</v>
      </c>
      <c r="C9" s="10" t="s">
        <v>40</v>
      </c>
      <c r="D9" s="10" t="s">
        <v>31</v>
      </c>
      <c r="E9" s="10" t="s">
        <v>32</v>
      </c>
      <c r="F9" s="10" t="s">
        <v>41</v>
      </c>
      <c r="G9" s="10">
        <v>40</v>
      </c>
      <c r="H9" s="11">
        <v>15</v>
      </c>
    </row>
    <row r="10" spans="1:8">
      <c r="A10" s="9">
        <v>44469</v>
      </c>
      <c r="B10" s="10">
        <v>9</v>
      </c>
      <c r="C10" s="10" t="s">
        <v>42</v>
      </c>
      <c r="D10" s="10" t="s">
        <v>22</v>
      </c>
      <c r="E10" s="10" t="s">
        <v>19</v>
      </c>
      <c r="F10" s="10" t="s">
        <v>43</v>
      </c>
      <c r="G10" s="10">
        <v>45</v>
      </c>
      <c r="H10" s="11">
        <v>12.22</v>
      </c>
    </row>
    <row r="11" spans="1:8" ht="9.9499999999999993" customHeight="1">
      <c r="A11" s="9">
        <v>44500</v>
      </c>
      <c r="B11" s="10">
        <v>10</v>
      </c>
      <c r="C11" s="10" t="s">
        <v>44</v>
      </c>
      <c r="D11" s="10" t="s">
        <v>18</v>
      </c>
      <c r="E11" s="10" t="s">
        <v>23</v>
      </c>
      <c r="F11" s="10" t="s">
        <v>45</v>
      </c>
      <c r="G11" s="10">
        <v>50</v>
      </c>
      <c r="H11" s="11">
        <v>14</v>
      </c>
    </row>
    <row r="12" spans="1:8" ht="9.9499999999999993" customHeight="1">
      <c r="A12" s="9">
        <v>44530</v>
      </c>
      <c r="B12" s="10">
        <v>11</v>
      </c>
      <c r="C12" s="10" t="s">
        <v>46</v>
      </c>
      <c r="D12" s="10" t="s">
        <v>26</v>
      </c>
      <c r="E12" s="10" t="s">
        <v>27</v>
      </c>
      <c r="F12" s="10" t="s">
        <v>47</v>
      </c>
      <c r="G12" s="10">
        <v>5</v>
      </c>
      <c r="H12" s="11">
        <v>160</v>
      </c>
    </row>
    <row r="13" spans="1:8" ht="9.9499999999999993" customHeight="1">
      <c r="A13" s="9">
        <v>44561</v>
      </c>
      <c r="B13" s="10">
        <v>12</v>
      </c>
      <c r="C13" s="10" t="s">
        <v>48</v>
      </c>
      <c r="D13" s="10" t="s">
        <v>31</v>
      </c>
      <c r="E13" s="10" t="s">
        <v>32</v>
      </c>
      <c r="F13" s="10" t="s">
        <v>49</v>
      </c>
      <c r="G13" s="10">
        <v>20</v>
      </c>
      <c r="H13" s="11">
        <v>45</v>
      </c>
    </row>
    <row r="14" spans="1:8" ht="20.100000000000001" customHeight="1">
      <c r="A14" s="9">
        <v>44592</v>
      </c>
      <c r="B14" s="10">
        <v>13</v>
      </c>
      <c r="C14" s="10" t="s">
        <v>50</v>
      </c>
      <c r="D14" s="10" t="s">
        <v>22</v>
      </c>
      <c r="E14" s="10" t="s">
        <v>19</v>
      </c>
      <c r="F14" s="10" t="s">
        <v>51</v>
      </c>
      <c r="G14" s="10">
        <v>0</v>
      </c>
      <c r="H14" s="10" t="s">
        <v>29</v>
      </c>
    </row>
    <row r="15" spans="1:8" ht="20.100000000000001" customHeight="1">
      <c r="A15" s="9">
        <v>44620</v>
      </c>
      <c r="B15" s="10">
        <v>14</v>
      </c>
      <c r="C15" s="10" t="s">
        <v>52</v>
      </c>
      <c r="D15" s="10"/>
      <c r="E15" s="10" t="s">
        <v>23</v>
      </c>
      <c r="F15" s="10" t="s">
        <v>53</v>
      </c>
      <c r="G15" s="10">
        <v>30</v>
      </c>
      <c r="H15" s="11">
        <v>36.67</v>
      </c>
    </row>
    <row r="16" spans="1:8" ht="20.100000000000001" customHeight="1">
      <c r="A16" s="9">
        <v>44316</v>
      </c>
      <c r="B16" s="10">
        <v>4</v>
      </c>
      <c r="C16" s="10" t="s">
        <v>30</v>
      </c>
      <c r="D16" s="10" t="s">
        <v>31</v>
      </c>
      <c r="E16" s="10" t="s">
        <v>32</v>
      </c>
      <c r="F16" s="10" t="s">
        <v>33</v>
      </c>
      <c r="G16" s="10">
        <v>25</v>
      </c>
      <c r="H16" s="11">
        <v>10</v>
      </c>
    </row>
    <row r="17" spans="1:8" ht="20.100000000000001" customHeight="1">
      <c r="A17" s="9">
        <v>44347</v>
      </c>
      <c r="B17" s="10">
        <v>5</v>
      </c>
      <c r="C17" s="10" t="s">
        <v>34</v>
      </c>
      <c r="D17" s="10" t="s">
        <v>22</v>
      </c>
      <c r="E17" s="10" t="s">
        <v>19</v>
      </c>
      <c r="F17" s="10" t="s">
        <v>35</v>
      </c>
      <c r="G17" s="10">
        <v>30</v>
      </c>
      <c r="H17" s="11">
        <v>16.670000000000002</v>
      </c>
    </row>
    <row r="18" spans="1:8" ht="20.100000000000001" customHeight="1">
      <c r="A18" s="9">
        <v>44377</v>
      </c>
      <c r="B18" s="10">
        <v>6</v>
      </c>
      <c r="C18" s="10" t="s">
        <v>36</v>
      </c>
      <c r="D18" s="10"/>
      <c r="E18" s="10" t="s">
        <v>23</v>
      </c>
      <c r="F18" s="10" t="s">
        <v>37</v>
      </c>
      <c r="G18" s="10">
        <v>0</v>
      </c>
      <c r="H18" s="10" t="s">
        <v>29</v>
      </c>
    </row>
    <row r="19" spans="1:8" ht="20.100000000000001" customHeight="1">
      <c r="A19" s="9">
        <v>44651</v>
      </c>
      <c r="B19" s="10">
        <v>15</v>
      </c>
      <c r="C19" s="10" t="s">
        <v>54</v>
      </c>
      <c r="D19" s="10" t="s">
        <v>26</v>
      </c>
      <c r="E19" s="10" t="s">
        <v>27</v>
      </c>
      <c r="F19" s="10" t="s">
        <v>55</v>
      </c>
      <c r="G19" s="10">
        <v>35</v>
      </c>
      <c r="H19" s="11">
        <v>34.29</v>
      </c>
    </row>
    <row r="20" spans="1:8" ht="20.100000000000001" customHeight="1">
      <c r="A20" s="9">
        <v>44681</v>
      </c>
      <c r="B20" s="10">
        <v>16</v>
      </c>
      <c r="C20" s="10" t="s">
        <v>56</v>
      </c>
      <c r="D20" s="10"/>
      <c r="E20" s="10" t="s">
        <v>32</v>
      </c>
      <c r="F20" s="10" t="s">
        <v>57</v>
      </c>
      <c r="G20" s="10">
        <v>0</v>
      </c>
      <c r="H20" s="10" t="s">
        <v>29</v>
      </c>
    </row>
    <row r="21" spans="1:8" ht="20.100000000000001" customHeight="1">
      <c r="A21" s="9">
        <v>44712</v>
      </c>
      <c r="B21" s="10">
        <v>17</v>
      </c>
      <c r="C21" s="10" t="s">
        <v>58</v>
      </c>
      <c r="D21" s="10" t="s">
        <v>22</v>
      </c>
      <c r="E21" s="10" t="s">
        <v>19</v>
      </c>
      <c r="F21" s="10" t="s">
        <v>59</v>
      </c>
      <c r="G21" s="10">
        <v>40</v>
      </c>
      <c r="H21" s="11">
        <v>35</v>
      </c>
    </row>
    <row r="22" spans="1:8" ht="20.100000000000001" customHeight="1">
      <c r="A22" s="9">
        <v>44742</v>
      </c>
      <c r="B22" s="10">
        <v>18</v>
      </c>
      <c r="C22" s="10" t="s">
        <v>60</v>
      </c>
      <c r="D22" s="10" t="s">
        <v>18</v>
      </c>
      <c r="E22" s="10" t="s">
        <v>23</v>
      </c>
      <c r="F22" s="10" t="s">
        <v>61</v>
      </c>
      <c r="G22" s="10">
        <v>45</v>
      </c>
      <c r="H22" s="11">
        <v>33.33</v>
      </c>
    </row>
    <row r="23" spans="1:8" ht="20.100000000000001" customHeight="1">
      <c r="A23" s="9">
        <v>44773</v>
      </c>
      <c r="B23" s="10">
        <v>19</v>
      </c>
      <c r="C23" s="10" t="s">
        <v>62</v>
      </c>
      <c r="D23" s="10" t="s">
        <v>26</v>
      </c>
      <c r="E23" s="10" t="s">
        <v>27</v>
      </c>
      <c r="F23" s="10" t="s">
        <v>63</v>
      </c>
      <c r="G23" s="10">
        <v>50</v>
      </c>
      <c r="H23" s="11">
        <v>32</v>
      </c>
    </row>
    <row r="24" spans="1:8" ht="20.100000000000001" customHeight="1">
      <c r="A24" s="9">
        <v>44804</v>
      </c>
      <c r="B24" s="10">
        <v>20</v>
      </c>
      <c r="C24" s="10" t="s">
        <v>64</v>
      </c>
      <c r="D24" s="10" t="s">
        <v>31</v>
      </c>
      <c r="E24" s="10" t="s">
        <v>32</v>
      </c>
      <c r="F24" s="10" t="s">
        <v>65</v>
      </c>
      <c r="G24" s="10">
        <v>55</v>
      </c>
      <c r="H24" s="11">
        <v>30.91</v>
      </c>
    </row>
    <row r="25" spans="1:8" ht="20.100000000000001" customHeight="1">
      <c r="A25" s="9">
        <v>44834</v>
      </c>
      <c r="B25" s="10">
        <v>21</v>
      </c>
      <c r="C25" s="10" t="s">
        <v>66</v>
      </c>
      <c r="D25" s="10" t="s">
        <v>22</v>
      </c>
      <c r="E25" s="10" t="s">
        <v>19</v>
      </c>
      <c r="F25" s="10" t="s">
        <v>67</v>
      </c>
      <c r="G25" s="10">
        <v>60</v>
      </c>
      <c r="H25" s="11">
        <v>30</v>
      </c>
    </row>
    <row r="26" spans="1:8" ht="20.100000000000001" customHeight="1">
      <c r="A26" s="9">
        <v>44865</v>
      </c>
      <c r="B26" s="10">
        <v>22</v>
      </c>
      <c r="C26" s="10" t="s">
        <v>68</v>
      </c>
      <c r="D26" s="10" t="s">
        <v>18</v>
      </c>
      <c r="E26" s="10" t="s">
        <v>23</v>
      </c>
      <c r="F26" s="10" t="s">
        <v>69</v>
      </c>
      <c r="G26" s="10">
        <v>0</v>
      </c>
      <c r="H26" s="10" t="s">
        <v>29</v>
      </c>
    </row>
    <row r="27" spans="1:8" ht="20.100000000000001" customHeight="1">
      <c r="A27" s="9">
        <v>44895</v>
      </c>
      <c r="B27" s="10">
        <v>23</v>
      </c>
      <c r="C27" s="10" t="s">
        <v>70</v>
      </c>
      <c r="D27" s="10" t="s">
        <v>26</v>
      </c>
      <c r="E27" s="10" t="s">
        <v>27</v>
      </c>
      <c r="F27" s="10" t="s">
        <v>71</v>
      </c>
      <c r="G27" s="10">
        <v>65</v>
      </c>
      <c r="H27" s="11">
        <v>30.77</v>
      </c>
    </row>
    <row r="28" spans="1:8" ht="20.100000000000001" customHeight="1">
      <c r="A28" s="9">
        <v>44926</v>
      </c>
      <c r="B28" s="10">
        <v>24</v>
      </c>
      <c r="C28" s="10" t="s">
        <v>72</v>
      </c>
      <c r="D28" s="10" t="s">
        <v>31</v>
      </c>
      <c r="E28" s="10" t="s">
        <v>32</v>
      </c>
      <c r="F28" s="10" t="s">
        <v>73</v>
      </c>
      <c r="G28" s="10">
        <v>70</v>
      </c>
      <c r="H28" s="11">
        <v>30</v>
      </c>
    </row>
    <row r="29" spans="1:8" ht="20.100000000000001" customHeight="1">
      <c r="A29" s="9">
        <v>44957</v>
      </c>
      <c r="B29" s="10">
        <v>25</v>
      </c>
      <c r="C29" s="10" t="s">
        <v>74</v>
      </c>
      <c r="D29" s="10" t="s">
        <v>75</v>
      </c>
      <c r="E29" s="10" t="s">
        <v>76</v>
      </c>
      <c r="F29" s="10" t="s">
        <v>77</v>
      </c>
      <c r="G29" s="10">
        <v>75</v>
      </c>
      <c r="H29" s="11">
        <v>29.33</v>
      </c>
    </row>
    <row r="30" spans="1:8" ht="20.100000000000001" customHeight="1">
      <c r="A30" s="9">
        <v>44985</v>
      </c>
      <c r="B30" s="10">
        <v>26</v>
      </c>
      <c r="C30" s="10" t="s">
        <v>78</v>
      </c>
      <c r="D30" s="10" t="s">
        <v>75</v>
      </c>
      <c r="E30" s="10" t="s">
        <v>79</v>
      </c>
      <c r="F30" s="10" t="s">
        <v>80</v>
      </c>
      <c r="G30" s="10">
        <v>80</v>
      </c>
      <c r="H30" s="11">
        <v>28.75</v>
      </c>
    </row>
    <row r="31" spans="1:8" ht="20.100000000000001" customHeight="1">
      <c r="A31" s="9">
        <v>45016</v>
      </c>
      <c r="B31" s="10">
        <v>27</v>
      </c>
      <c r="C31" s="10" t="s">
        <v>50</v>
      </c>
      <c r="D31" s="10" t="s">
        <v>22</v>
      </c>
      <c r="E31" s="10" t="s">
        <v>81</v>
      </c>
      <c r="F31" s="10" t="s">
        <v>82</v>
      </c>
      <c r="G31" s="10">
        <v>0</v>
      </c>
      <c r="H31" s="10" t="s">
        <v>29</v>
      </c>
    </row>
    <row r="32" spans="1:8" ht="20.100000000000001" customHeight="1">
      <c r="A32" s="9">
        <v>45046</v>
      </c>
      <c r="B32" s="10">
        <v>28</v>
      </c>
      <c r="C32" s="10" t="s">
        <v>48</v>
      </c>
      <c r="D32" s="10" t="s">
        <v>31</v>
      </c>
      <c r="E32" s="10" t="s">
        <v>83</v>
      </c>
      <c r="F32" s="10" t="s">
        <v>84</v>
      </c>
      <c r="G32" s="10">
        <v>85</v>
      </c>
      <c r="H32" s="11">
        <v>29.41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DE1-2022-4007-903C-01151E7E3847}">
  <dimension ref="E2:K19"/>
  <sheetViews>
    <sheetView workbookViewId="0">
      <selection activeCell="E21" sqref="E21"/>
    </sheetView>
  </sheetViews>
  <sheetFormatPr defaultRowHeight="15"/>
  <cols>
    <col min="5" max="5" width="90.42578125" customWidth="1"/>
    <col min="10" max="10" width="25" customWidth="1"/>
  </cols>
  <sheetData>
    <row r="2" spans="5:11" ht="18">
      <c r="E2" s="39" t="s">
        <v>148</v>
      </c>
    </row>
    <row r="3" spans="5:11">
      <c r="E3" s="40"/>
    </row>
    <row r="4" spans="5:11">
      <c r="E4" s="41" t="s">
        <v>149</v>
      </c>
    </row>
    <row r="5" spans="5:11" ht="45">
      <c r="E5" s="42" t="s">
        <v>150</v>
      </c>
    </row>
    <row r="6" spans="5:11">
      <c r="E6" s="40"/>
    </row>
    <row r="7" spans="5:11" ht="18">
      <c r="E7" s="43" t="s">
        <v>151</v>
      </c>
    </row>
    <row r="8" spans="5:11">
      <c r="E8" s="44"/>
    </row>
    <row r="9" spans="5:11" ht="30">
      <c r="E9" s="45" t="s">
        <v>152</v>
      </c>
    </row>
    <row r="10" spans="5:11" ht="30">
      <c r="E10" s="45" t="s">
        <v>153</v>
      </c>
      <c r="J10" s="38"/>
      <c r="K10" s="38"/>
    </row>
    <row r="11" spans="5:11" ht="30">
      <c r="E11" s="45" t="s">
        <v>154</v>
      </c>
      <c r="J11" s="38"/>
      <c r="K11" s="38"/>
    </row>
    <row r="12" spans="5:11">
      <c r="E12" s="40"/>
      <c r="J12" s="38"/>
      <c r="K12" s="38"/>
    </row>
    <row r="13" spans="5:11" ht="18">
      <c r="E13" s="39" t="s">
        <v>155</v>
      </c>
    </row>
    <row r="14" spans="5:11">
      <c r="E14" s="46"/>
    </row>
    <row r="15" spans="5:11">
      <c r="E15" s="46" t="s">
        <v>156</v>
      </c>
    </row>
    <row r="16" spans="5:11">
      <c r="E16" s="46" t="s">
        <v>157</v>
      </c>
    </row>
    <row r="17" spans="5:5">
      <c r="E17" s="46" t="s">
        <v>158</v>
      </c>
    </row>
    <row r="18" spans="5:5">
      <c r="E18" s="40"/>
    </row>
    <row r="19" spans="5:5">
      <c r="E19" s="40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5AE7-0A10-4B79-9A06-F0666763E6BA}">
  <dimension ref="A1:J33"/>
  <sheetViews>
    <sheetView topLeftCell="A16" workbookViewId="0">
      <selection activeCell="J26" sqref="J26"/>
    </sheetView>
  </sheetViews>
  <sheetFormatPr defaultRowHeight="15"/>
  <cols>
    <col min="1" max="1" width="12" style="36" customWidth="1"/>
    <col min="2" max="2" width="5" customWidth="1"/>
    <col min="3" max="3" width="17.5703125" bestFit="1" customWidth="1"/>
    <col min="4" max="4" width="11.85546875" customWidth="1"/>
    <col min="5" max="5" width="11.5703125" customWidth="1"/>
    <col min="6" max="6" width="23.42578125" bestFit="1" customWidth="1"/>
    <col min="7" max="7" width="12.5703125" customWidth="1"/>
    <col min="8" max="8" width="15.28515625" customWidth="1"/>
    <col min="9" max="9" width="12.42578125" customWidth="1"/>
    <col min="10" max="10" width="17" customWidth="1"/>
  </cols>
  <sheetData>
    <row r="1" spans="1:9">
      <c r="A1" s="4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49" t="s">
        <v>15</v>
      </c>
      <c r="H1" s="8" t="s">
        <v>16</v>
      </c>
      <c r="I1" s="8" t="s">
        <v>163</v>
      </c>
    </row>
    <row r="2" spans="1:9">
      <c r="A2" s="35">
        <v>44227</v>
      </c>
      <c r="B2" s="10">
        <v>1</v>
      </c>
      <c r="C2" s="10" t="s">
        <v>90</v>
      </c>
      <c r="D2" s="10" t="s">
        <v>18</v>
      </c>
      <c r="E2" s="10" t="s">
        <v>19</v>
      </c>
      <c r="F2" s="10" t="s">
        <v>20</v>
      </c>
      <c r="G2" s="50">
        <v>10</v>
      </c>
      <c r="H2" s="48">
        <v>20</v>
      </c>
      <c r="I2" s="48">
        <f>Table2[[#This Row],[Quantity]]*Table2[[#This Row],[Price Per Unit]]</f>
        <v>200</v>
      </c>
    </row>
    <row r="3" spans="1:9">
      <c r="A3" s="35">
        <v>44255</v>
      </c>
      <c r="B3" s="10">
        <v>2</v>
      </c>
      <c r="C3" s="10" t="s">
        <v>21</v>
      </c>
      <c r="D3" s="10" t="s">
        <v>22</v>
      </c>
      <c r="E3" s="10" t="s">
        <v>23</v>
      </c>
      <c r="F3" s="10" t="s">
        <v>24</v>
      </c>
      <c r="G3" s="50">
        <v>15</v>
      </c>
      <c r="H3" s="48">
        <v>10</v>
      </c>
      <c r="I3" s="48">
        <f>Table2[[#This Row],[Quantity]]*Table2[[#This Row],[Price Per Unit]]</f>
        <v>150</v>
      </c>
    </row>
    <row r="4" spans="1:9">
      <c r="A4" s="35">
        <v>44286</v>
      </c>
      <c r="B4" s="10">
        <v>3</v>
      </c>
      <c r="C4" s="10" t="s">
        <v>91</v>
      </c>
      <c r="D4" s="10" t="s">
        <v>26</v>
      </c>
      <c r="E4" s="10" t="s">
        <v>27</v>
      </c>
      <c r="F4" s="10" t="s">
        <v>28</v>
      </c>
      <c r="G4" s="50">
        <v>0</v>
      </c>
      <c r="H4" s="48"/>
      <c r="I4" s="48">
        <f>Table2[[#This Row],[Quantity]]*Table2[[#This Row],[Price Per Unit]]</f>
        <v>0</v>
      </c>
    </row>
    <row r="5" spans="1:9">
      <c r="A5" s="35">
        <v>44316</v>
      </c>
      <c r="B5" s="10">
        <v>4</v>
      </c>
      <c r="C5" s="10" t="s">
        <v>92</v>
      </c>
      <c r="D5" s="10" t="s">
        <v>31</v>
      </c>
      <c r="E5" s="10" t="s">
        <v>32</v>
      </c>
      <c r="F5" s="10" t="s">
        <v>33</v>
      </c>
      <c r="G5" s="50">
        <v>25</v>
      </c>
      <c r="H5" s="48">
        <v>10</v>
      </c>
      <c r="I5" s="48">
        <f>Table2[[#This Row],[Quantity]]*Table2[[#This Row],[Price Per Unit]]</f>
        <v>250</v>
      </c>
    </row>
    <row r="6" spans="1:9">
      <c r="A6" s="35">
        <v>44347</v>
      </c>
      <c r="B6" s="10">
        <v>5</v>
      </c>
      <c r="C6" s="10" t="s">
        <v>34</v>
      </c>
      <c r="D6" s="10" t="s">
        <v>22</v>
      </c>
      <c r="E6" s="10" t="s">
        <v>19</v>
      </c>
      <c r="F6" s="10" t="s">
        <v>35</v>
      </c>
      <c r="G6" s="50">
        <v>30</v>
      </c>
      <c r="H6" s="48">
        <v>16.670000000000002</v>
      </c>
      <c r="I6" s="48">
        <f>Table2[[#This Row],[Quantity]]*Table2[[#This Row],[Price Per Unit]]</f>
        <v>500.1</v>
      </c>
    </row>
    <row r="7" spans="1:9">
      <c r="A7" s="35">
        <v>44377</v>
      </c>
      <c r="B7" s="10">
        <v>6</v>
      </c>
      <c r="C7" s="10" t="s">
        <v>93</v>
      </c>
      <c r="D7" s="10" t="s">
        <v>162</v>
      </c>
      <c r="E7" s="10" t="s">
        <v>23</v>
      </c>
      <c r="F7" s="10" t="s">
        <v>37</v>
      </c>
      <c r="G7" s="50">
        <v>0</v>
      </c>
      <c r="H7" s="48"/>
      <c r="I7" s="48">
        <f>Table2[[#This Row],[Quantity]]*Table2[[#This Row],[Price Per Unit]]</f>
        <v>0</v>
      </c>
    </row>
    <row r="8" spans="1:9">
      <c r="A8" s="35">
        <v>44408</v>
      </c>
      <c r="B8" s="10">
        <v>7</v>
      </c>
      <c r="C8" s="10" t="s">
        <v>38</v>
      </c>
      <c r="D8" s="10" t="s">
        <v>26</v>
      </c>
      <c r="E8" s="10" t="s">
        <v>27</v>
      </c>
      <c r="F8" s="10" t="s">
        <v>39</v>
      </c>
      <c r="G8" s="50">
        <v>35</v>
      </c>
      <c r="H8" s="48">
        <v>10</v>
      </c>
      <c r="I8" s="48">
        <f>Table2[[#This Row],[Quantity]]*Table2[[#This Row],[Price Per Unit]]</f>
        <v>350</v>
      </c>
    </row>
    <row r="9" spans="1:9">
      <c r="A9" s="35">
        <v>44439</v>
      </c>
      <c r="B9" s="10">
        <v>8</v>
      </c>
      <c r="C9" s="10" t="s">
        <v>40</v>
      </c>
      <c r="D9" s="10" t="s">
        <v>31</v>
      </c>
      <c r="E9" s="10" t="s">
        <v>32</v>
      </c>
      <c r="F9" s="10" t="s">
        <v>41</v>
      </c>
      <c r="G9" s="50">
        <v>40</v>
      </c>
      <c r="H9" s="48">
        <v>15</v>
      </c>
      <c r="I9" s="48">
        <f>Table2[[#This Row],[Quantity]]*Table2[[#This Row],[Price Per Unit]]</f>
        <v>600</v>
      </c>
    </row>
    <row r="10" spans="1:9">
      <c r="A10" s="35">
        <v>44469</v>
      </c>
      <c r="B10" s="10">
        <v>9</v>
      </c>
      <c r="C10" s="10" t="s">
        <v>42</v>
      </c>
      <c r="D10" s="10" t="s">
        <v>22</v>
      </c>
      <c r="E10" s="10" t="s">
        <v>19</v>
      </c>
      <c r="F10" s="10" t="s">
        <v>43</v>
      </c>
      <c r="G10" s="50">
        <v>45</v>
      </c>
      <c r="H10" s="48">
        <v>12.22</v>
      </c>
      <c r="I10" s="48">
        <f>Table2[[#This Row],[Quantity]]*Table2[[#This Row],[Price Per Unit]]</f>
        <v>549.9</v>
      </c>
    </row>
    <row r="11" spans="1:9">
      <c r="A11" s="35">
        <v>44500</v>
      </c>
      <c r="B11" s="10">
        <v>10</v>
      </c>
      <c r="C11" s="10" t="s">
        <v>44</v>
      </c>
      <c r="D11" s="10" t="s">
        <v>18</v>
      </c>
      <c r="E11" s="10" t="s">
        <v>23</v>
      </c>
      <c r="F11" s="10" t="s">
        <v>45</v>
      </c>
      <c r="G11" s="50">
        <v>50</v>
      </c>
      <c r="H11" s="48">
        <v>14</v>
      </c>
      <c r="I11" s="48">
        <f>Table2[[#This Row],[Quantity]]*Table2[[#This Row],[Price Per Unit]]</f>
        <v>700</v>
      </c>
    </row>
    <row r="12" spans="1:9">
      <c r="A12" s="35">
        <v>44530</v>
      </c>
      <c r="B12" s="10">
        <v>11</v>
      </c>
      <c r="C12" s="10" t="s">
        <v>46</v>
      </c>
      <c r="D12" s="10" t="s">
        <v>26</v>
      </c>
      <c r="E12" s="10" t="s">
        <v>27</v>
      </c>
      <c r="F12" s="10" t="s">
        <v>47</v>
      </c>
      <c r="G12" s="50">
        <v>5</v>
      </c>
      <c r="H12" s="48">
        <v>160</v>
      </c>
      <c r="I12" s="48">
        <f>Table2[[#This Row],[Quantity]]*Table2[[#This Row],[Price Per Unit]]</f>
        <v>800</v>
      </c>
    </row>
    <row r="13" spans="1:9">
      <c r="A13" s="35">
        <v>44561</v>
      </c>
      <c r="B13" s="10">
        <v>12</v>
      </c>
      <c r="C13" s="10" t="s">
        <v>48</v>
      </c>
      <c r="D13" s="10" t="s">
        <v>31</v>
      </c>
      <c r="E13" s="10" t="s">
        <v>32</v>
      </c>
      <c r="F13" s="10" t="s">
        <v>49</v>
      </c>
      <c r="G13" s="50">
        <v>20</v>
      </c>
      <c r="H13" s="48">
        <v>45</v>
      </c>
      <c r="I13" s="48">
        <f>Table2[[#This Row],[Quantity]]*Table2[[#This Row],[Price Per Unit]]</f>
        <v>900</v>
      </c>
    </row>
    <row r="14" spans="1:9">
      <c r="A14" s="35">
        <v>44592</v>
      </c>
      <c r="B14" s="10">
        <v>13</v>
      </c>
      <c r="C14" s="10" t="s">
        <v>50</v>
      </c>
      <c r="D14" s="10" t="s">
        <v>22</v>
      </c>
      <c r="E14" s="10" t="s">
        <v>19</v>
      </c>
      <c r="F14" s="10" t="s">
        <v>51</v>
      </c>
      <c r="G14" s="50">
        <v>0</v>
      </c>
      <c r="H14" s="48"/>
      <c r="I14" s="48">
        <f>Table2[[#This Row],[Quantity]]*Table2[[#This Row],[Price Per Unit]]</f>
        <v>0</v>
      </c>
    </row>
    <row r="15" spans="1:9">
      <c r="A15" s="35">
        <v>44620</v>
      </c>
      <c r="B15" s="10">
        <v>14</v>
      </c>
      <c r="C15" s="10" t="s">
        <v>52</v>
      </c>
      <c r="D15" s="10" t="s">
        <v>162</v>
      </c>
      <c r="E15" s="10" t="s">
        <v>23</v>
      </c>
      <c r="F15" s="10" t="s">
        <v>53</v>
      </c>
      <c r="G15" s="50">
        <v>30</v>
      </c>
      <c r="H15" s="48">
        <v>36.67</v>
      </c>
      <c r="I15" s="48">
        <f>Table2[[#This Row],[Quantity]]*Table2[[#This Row],[Price Per Unit]]</f>
        <v>1100.1000000000001</v>
      </c>
    </row>
    <row r="16" spans="1:9">
      <c r="A16" s="35">
        <v>44651</v>
      </c>
      <c r="B16" s="10">
        <v>15</v>
      </c>
      <c r="C16" s="10" t="s">
        <v>54</v>
      </c>
      <c r="D16" s="10" t="s">
        <v>26</v>
      </c>
      <c r="E16" s="10" t="s">
        <v>27</v>
      </c>
      <c r="F16" s="10" t="s">
        <v>55</v>
      </c>
      <c r="G16" s="50">
        <v>35</v>
      </c>
      <c r="H16" s="48">
        <v>34.29</v>
      </c>
      <c r="I16" s="48">
        <f>Table2[[#This Row],[Quantity]]*Table2[[#This Row],[Price Per Unit]]</f>
        <v>1200.1499999999999</v>
      </c>
    </row>
    <row r="17" spans="1:10">
      <c r="A17" s="35">
        <v>44681</v>
      </c>
      <c r="B17" s="10">
        <v>16</v>
      </c>
      <c r="C17" s="10" t="s">
        <v>56</v>
      </c>
      <c r="D17" s="10" t="s">
        <v>162</v>
      </c>
      <c r="E17" s="10" t="s">
        <v>32</v>
      </c>
      <c r="F17" s="10" t="s">
        <v>57</v>
      </c>
      <c r="G17" s="50">
        <v>0</v>
      </c>
      <c r="H17" s="48"/>
      <c r="I17" s="48">
        <f>Table2[[#This Row],[Quantity]]*Table2[[#This Row],[Price Per Unit]]</f>
        <v>0</v>
      </c>
    </row>
    <row r="18" spans="1:10">
      <c r="A18" s="35">
        <v>44712</v>
      </c>
      <c r="B18" s="10">
        <v>17</v>
      </c>
      <c r="C18" s="10" t="s">
        <v>58</v>
      </c>
      <c r="D18" s="10" t="s">
        <v>22</v>
      </c>
      <c r="E18" s="10" t="s">
        <v>19</v>
      </c>
      <c r="F18" s="10" t="s">
        <v>59</v>
      </c>
      <c r="G18" s="50">
        <v>40</v>
      </c>
      <c r="H18" s="48">
        <v>35</v>
      </c>
      <c r="I18" s="48">
        <f>Table2[[#This Row],[Quantity]]*Table2[[#This Row],[Price Per Unit]]</f>
        <v>1400</v>
      </c>
    </row>
    <row r="19" spans="1:10">
      <c r="A19" s="35">
        <v>44742</v>
      </c>
      <c r="B19" s="10">
        <v>18</v>
      </c>
      <c r="C19" s="10" t="s">
        <v>60</v>
      </c>
      <c r="D19" s="10" t="s">
        <v>18</v>
      </c>
      <c r="E19" s="10" t="s">
        <v>23</v>
      </c>
      <c r="F19" s="10" t="s">
        <v>61</v>
      </c>
      <c r="G19" s="50">
        <v>45</v>
      </c>
      <c r="H19" s="48">
        <v>33.33</v>
      </c>
      <c r="I19" s="48">
        <f>Table2[[#This Row],[Quantity]]*Table2[[#This Row],[Price Per Unit]]</f>
        <v>1499.85</v>
      </c>
    </row>
    <row r="20" spans="1:10">
      <c r="A20" s="35">
        <v>44773</v>
      </c>
      <c r="B20" s="10">
        <v>19</v>
      </c>
      <c r="C20" s="10" t="s">
        <v>62</v>
      </c>
      <c r="D20" s="10" t="s">
        <v>26</v>
      </c>
      <c r="E20" s="10" t="s">
        <v>27</v>
      </c>
      <c r="F20" s="10" t="s">
        <v>63</v>
      </c>
      <c r="G20" s="50">
        <v>50</v>
      </c>
      <c r="H20" s="48">
        <v>32</v>
      </c>
      <c r="I20" s="48">
        <f>Table2[[#This Row],[Quantity]]*Table2[[#This Row],[Price Per Unit]]</f>
        <v>1600</v>
      </c>
    </row>
    <row r="21" spans="1:10">
      <c r="A21" s="35">
        <v>44804</v>
      </c>
      <c r="B21" s="10">
        <v>20</v>
      </c>
      <c r="C21" s="10" t="s">
        <v>160</v>
      </c>
      <c r="D21" s="10" t="s">
        <v>31</v>
      </c>
      <c r="E21" s="10" t="s">
        <v>32</v>
      </c>
      <c r="F21" s="10" t="s">
        <v>65</v>
      </c>
      <c r="G21" s="50">
        <v>55</v>
      </c>
      <c r="H21" s="48">
        <v>30.91</v>
      </c>
      <c r="I21" s="48">
        <f>Table2[[#This Row],[Quantity]]*Table2[[#This Row],[Price Per Unit]]</f>
        <v>1700.05</v>
      </c>
    </row>
    <row r="22" spans="1:10">
      <c r="A22" s="35">
        <v>44834</v>
      </c>
      <c r="B22" s="10">
        <v>21</v>
      </c>
      <c r="C22" s="10" t="s">
        <v>66</v>
      </c>
      <c r="D22" s="10" t="s">
        <v>22</v>
      </c>
      <c r="E22" s="10" t="s">
        <v>19</v>
      </c>
      <c r="F22" s="10" t="s">
        <v>67</v>
      </c>
      <c r="G22" s="50">
        <v>60</v>
      </c>
      <c r="H22" s="48">
        <v>30</v>
      </c>
      <c r="I22" s="48">
        <f>Table2[[#This Row],[Quantity]]*Table2[[#This Row],[Price Per Unit]]</f>
        <v>1800</v>
      </c>
    </row>
    <row r="23" spans="1:10">
      <c r="A23" s="35">
        <v>44865</v>
      </c>
      <c r="B23" s="10">
        <v>22</v>
      </c>
      <c r="C23" s="10" t="s">
        <v>68</v>
      </c>
      <c r="D23" s="10" t="s">
        <v>18</v>
      </c>
      <c r="E23" s="10" t="s">
        <v>23</v>
      </c>
      <c r="F23" s="10" t="s">
        <v>69</v>
      </c>
      <c r="G23" s="50">
        <v>0</v>
      </c>
      <c r="H23" s="48"/>
      <c r="I23" s="48">
        <f>Table2[[#This Row],[Quantity]]*Table2[[#This Row],[Price Per Unit]]</f>
        <v>0</v>
      </c>
    </row>
    <row r="24" spans="1:10">
      <c r="A24" s="35">
        <v>44895</v>
      </c>
      <c r="B24" s="10">
        <v>23</v>
      </c>
      <c r="C24" s="10" t="s">
        <v>70</v>
      </c>
      <c r="D24" s="10" t="s">
        <v>26</v>
      </c>
      <c r="E24" s="10" t="s">
        <v>27</v>
      </c>
      <c r="F24" s="10" t="s">
        <v>71</v>
      </c>
      <c r="G24" s="50">
        <v>65</v>
      </c>
      <c r="H24" s="48">
        <v>30.77</v>
      </c>
      <c r="I24" s="48">
        <f>Table2[[#This Row],[Quantity]]*Table2[[#This Row],[Price Per Unit]]</f>
        <v>2000.05</v>
      </c>
    </row>
    <row r="25" spans="1:10">
      <c r="A25" s="35">
        <v>44926</v>
      </c>
      <c r="B25" s="10">
        <v>24</v>
      </c>
      <c r="C25" s="10" t="s">
        <v>161</v>
      </c>
      <c r="D25" s="10" t="s">
        <v>31</v>
      </c>
      <c r="E25" s="10" t="s">
        <v>32</v>
      </c>
      <c r="F25" s="10" t="s">
        <v>73</v>
      </c>
      <c r="G25" s="50">
        <v>70</v>
      </c>
      <c r="H25" s="48">
        <v>30</v>
      </c>
      <c r="I25" s="48">
        <f>Table2[[#This Row],[Quantity]]*Table2[[#This Row],[Price Per Unit]]</f>
        <v>2100</v>
      </c>
    </row>
    <row r="26" spans="1:10">
      <c r="A26" s="35">
        <v>44957</v>
      </c>
      <c r="B26" s="10">
        <v>25</v>
      </c>
      <c r="C26" s="10" t="s">
        <v>74</v>
      </c>
      <c r="D26" s="10" t="s">
        <v>75</v>
      </c>
      <c r="E26" s="10" t="s">
        <v>76</v>
      </c>
      <c r="F26" s="10" t="s">
        <v>77</v>
      </c>
      <c r="G26" s="50">
        <v>75</v>
      </c>
      <c r="H26" s="48">
        <v>29.33</v>
      </c>
      <c r="I26" s="48">
        <f>Table2[[#This Row],[Quantity]]*Table2[[#This Row],[Price Per Unit]]</f>
        <v>2199.75</v>
      </c>
    </row>
    <row r="27" spans="1:10">
      <c r="A27" s="35">
        <v>44985</v>
      </c>
      <c r="B27" s="10">
        <v>26</v>
      </c>
      <c r="C27" s="10" t="s">
        <v>78</v>
      </c>
      <c r="D27" s="10" t="s">
        <v>75</v>
      </c>
      <c r="E27" s="10" t="s">
        <v>79</v>
      </c>
      <c r="F27" s="10" t="s">
        <v>80</v>
      </c>
      <c r="G27" s="50">
        <v>80</v>
      </c>
      <c r="H27" s="48">
        <v>28.75</v>
      </c>
      <c r="I27" s="48">
        <f>Table2[[#This Row],[Quantity]]*Table2[[#This Row],[Price Per Unit]]</f>
        <v>2300</v>
      </c>
    </row>
    <row r="28" spans="1:10">
      <c r="A28" s="35">
        <v>45016</v>
      </c>
      <c r="B28" s="10">
        <v>27</v>
      </c>
      <c r="C28" s="10" t="s">
        <v>50</v>
      </c>
      <c r="D28" s="10" t="s">
        <v>22</v>
      </c>
      <c r="E28" s="10" t="s">
        <v>81</v>
      </c>
      <c r="F28" s="10" t="s">
        <v>82</v>
      </c>
      <c r="G28" s="50">
        <v>0</v>
      </c>
      <c r="H28" s="48"/>
      <c r="I28" s="48">
        <f>Table2[[#This Row],[Quantity]]*Table2[[#This Row],[Price Per Unit]]</f>
        <v>0</v>
      </c>
    </row>
    <row r="29" spans="1:10">
      <c r="A29" s="35">
        <v>45046</v>
      </c>
      <c r="B29" s="10">
        <v>28</v>
      </c>
      <c r="C29" s="10" t="s">
        <v>48</v>
      </c>
      <c r="D29" s="10" t="s">
        <v>31</v>
      </c>
      <c r="E29" s="10" t="s">
        <v>83</v>
      </c>
      <c r="F29" s="10" t="s">
        <v>84</v>
      </c>
      <c r="G29" s="50">
        <v>85</v>
      </c>
      <c r="H29" s="48">
        <v>29.41</v>
      </c>
      <c r="I29" s="48">
        <f>Table2[[#This Row],[Quantity]]*Table2[[#This Row],[Price Per Unit]]</f>
        <v>2499.85</v>
      </c>
    </row>
    <row r="30" spans="1:10">
      <c r="A30" s="35"/>
      <c r="B30" s="10"/>
      <c r="C30" s="10"/>
      <c r="D30" s="10"/>
      <c r="E30" s="10"/>
      <c r="F30" s="10"/>
      <c r="G30" s="50">
        <f>SUM(G2:G29)</f>
        <v>965</v>
      </c>
      <c r="H30" s="48">
        <f>SUM(H2:H29)</f>
        <v>693.35</v>
      </c>
      <c r="I30" s="48">
        <f>SUM(I2:I29)</f>
        <v>26399.8</v>
      </c>
    </row>
    <row r="31" spans="1:10">
      <c r="A31" s="35"/>
      <c r="B31" s="10"/>
      <c r="C31" s="10"/>
      <c r="D31" s="10"/>
      <c r="E31" s="10"/>
      <c r="F31" s="10"/>
      <c r="G31" s="50"/>
      <c r="H31" s="48"/>
      <c r="I31" s="48"/>
    </row>
    <row r="32" spans="1:10">
      <c r="C32" s="58" t="s">
        <v>168</v>
      </c>
      <c r="D32" s="59" t="s">
        <v>167</v>
      </c>
      <c r="E32" s="59" t="s">
        <v>169</v>
      </c>
      <c r="F32" s="59" t="s">
        <v>164</v>
      </c>
      <c r="G32" s="59" t="s">
        <v>163</v>
      </c>
      <c r="H32" s="59" t="s">
        <v>166</v>
      </c>
      <c r="I32" s="59" t="s">
        <v>165</v>
      </c>
      <c r="J32" s="60" t="s">
        <v>177</v>
      </c>
    </row>
    <row r="33" spans="3:10">
      <c r="C33" s="61">
        <f>SUM(Table2[Quantity])</f>
        <v>965</v>
      </c>
      <c r="D33" s="62">
        <f>MAX(Table2[Price Per Unit])</f>
        <v>160</v>
      </c>
      <c r="E33" s="62">
        <f>MIN(Table2[Price Per Unit])</f>
        <v>10</v>
      </c>
      <c r="F33" s="63">
        <f>AVERAGE(Table2[Price Per Unit])</f>
        <v>31.515909090909091</v>
      </c>
      <c r="G33" s="55">
        <f>SUM(Table2[Total Sales])</f>
        <v>26399.8</v>
      </c>
      <c r="H33" s="64">
        <f>MIN(Table2[[#Headers],[#Data],[Total Sales]])</f>
        <v>0</v>
      </c>
      <c r="I33" s="55">
        <f>MAX(Table2[[#Headers],[#Data],[Total Sales]])</f>
        <v>2499.85</v>
      </c>
      <c r="J33" s="65">
        <f>COUNT(Table2[Quantity])</f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9956-C618-4C50-8612-551D6F38A3D9}">
  <dimension ref="A8:K84"/>
  <sheetViews>
    <sheetView showGridLines="0" topLeftCell="I37" workbookViewId="0">
      <selection activeCell="N52" sqref="N52"/>
    </sheetView>
  </sheetViews>
  <sheetFormatPr defaultRowHeight="15"/>
  <cols>
    <col min="1" max="1" width="13.140625" bestFit="1" customWidth="1"/>
    <col min="2" max="2" width="17.28515625" bestFit="1" customWidth="1"/>
    <col min="3" max="3" width="8.5703125" bestFit="1" customWidth="1"/>
    <col min="4" max="5" width="8.140625" bestFit="1" customWidth="1"/>
    <col min="6" max="6" width="8.7109375" bestFit="1" customWidth="1"/>
    <col min="7" max="7" width="23.42578125" bestFit="1" customWidth="1"/>
    <col min="8" max="8" width="17.28515625" bestFit="1" customWidth="1"/>
    <col min="9" max="9" width="8.140625" bestFit="1" customWidth="1"/>
    <col min="10" max="10" width="13.140625" bestFit="1" customWidth="1"/>
    <col min="11" max="11" width="17.28515625" bestFit="1" customWidth="1"/>
    <col min="12" max="12" width="12.7109375" bestFit="1" customWidth="1"/>
    <col min="13" max="13" width="11" bestFit="1" customWidth="1"/>
    <col min="14" max="14" width="20.7109375" bestFit="1" customWidth="1"/>
    <col min="15" max="15" width="9.5703125" bestFit="1" customWidth="1"/>
    <col min="16" max="16" width="18.140625" bestFit="1" customWidth="1"/>
    <col min="17" max="17" width="13.7109375" bestFit="1" customWidth="1"/>
    <col min="18" max="18" width="21.85546875" bestFit="1" customWidth="1"/>
    <col min="19" max="19" width="11.28515625" bestFit="1" customWidth="1"/>
    <col min="20" max="20" width="12" bestFit="1" customWidth="1"/>
    <col min="21" max="21" width="9.42578125" bestFit="1" customWidth="1"/>
    <col min="22" max="22" width="9.7109375" bestFit="1" customWidth="1"/>
    <col min="23" max="23" width="23.28515625" bestFit="1" customWidth="1"/>
    <col min="24" max="24" width="23.5703125" bestFit="1" customWidth="1"/>
    <col min="25" max="25" width="12.85546875" bestFit="1" customWidth="1"/>
    <col min="26" max="26" width="13.28515625" bestFit="1" customWidth="1"/>
    <col min="27" max="27" width="18.140625" bestFit="1" customWidth="1"/>
    <col min="28" max="28" width="12" bestFit="1" customWidth="1"/>
    <col min="29" max="29" width="7.5703125" bestFit="1" customWidth="1"/>
    <col min="30" max="30" width="9.5703125" bestFit="1" customWidth="1"/>
    <col min="31" max="31" width="7.7109375" bestFit="1" customWidth="1"/>
    <col min="32" max="32" width="13.42578125" bestFit="1" customWidth="1"/>
    <col min="33" max="33" width="7" bestFit="1" customWidth="1"/>
    <col min="34" max="34" width="13.5703125" bestFit="1" customWidth="1"/>
    <col min="35" max="35" width="12.7109375" bestFit="1" customWidth="1"/>
    <col min="36" max="36" width="13.42578125" bestFit="1" customWidth="1"/>
    <col min="37" max="37" width="13.5703125" bestFit="1" customWidth="1"/>
    <col min="38" max="38" width="12.7109375" bestFit="1" customWidth="1"/>
    <col min="39" max="39" width="11.28515625" bestFit="1" customWidth="1"/>
  </cols>
  <sheetData>
    <row r="8" spans="1:8" ht="21">
      <c r="A8" s="68" t="s">
        <v>175</v>
      </c>
      <c r="B8" s="68"/>
      <c r="C8" s="68"/>
      <c r="G8" s="66" t="s">
        <v>191</v>
      </c>
      <c r="H8" s="66"/>
    </row>
    <row r="9" spans="1:8">
      <c r="A9" s="51" t="s">
        <v>172</v>
      </c>
      <c r="B9" t="s">
        <v>170</v>
      </c>
      <c r="C9" t="s">
        <v>173</v>
      </c>
      <c r="G9" s="51" t="s">
        <v>172</v>
      </c>
      <c r="H9" t="s">
        <v>170</v>
      </c>
    </row>
    <row r="10" spans="1:8">
      <c r="A10" s="52" t="s">
        <v>75</v>
      </c>
      <c r="B10" s="30">
        <v>4499.75</v>
      </c>
      <c r="C10" s="53">
        <v>0.17044636701793195</v>
      </c>
      <c r="G10" s="52" t="s">
        <v>92</v>
      </c>
      <c r="H10" s="30">
        <v>250</v>
      </c>
    </row>
    <row r="11" spans="1:8">
      <c r="A11" s="52" t="s">
        <v>22</v>
      </c>
      <c r="B11" s="30">
        <v>4400</v>
      </c>
      <c r="C11" s="53">
        <v>0.16666792930249472</v>
      </c>
      <c r="G11" s="52" t="s">
        <v>52</v>
      </c>
      <c r="H11" s="30">
        <v>1100.1000000000001</v>
      </c>
    </row>
    <row r="12" spans="1:8">
      <c r="A12" s="52" t="s">
        <v>18</v>
      </c>
      <c r="B12" s="30">
        <v>2399.85</v>
      </c>
      <c r="C12" s="53">
        <v>9.0904097758316343E-2</v>
      </c>
      <c r="G12" s="52" t="s">
        <v>40</v>
      </c>
      <c r="H12" s="30">
        <v>600</v>
      </c>
    </row>
    <row r="13" spans="1:8">
      <c r="A13" s="52" t="s">
        <v>31</v>
      </c>
      <c r="B13" s="30">
        <v>8049.9</v>
      </c>
      <c r="C13" s="53">
        <v>0.30492276456639822</v>
      </c>
      <c r="G13" s="52" t="s">
        <v>34</v>
      </c>
      <c r="H13" s="30">
        <v>500.1</v>
      </c>
    </row>
    <row r="14" spans="1:8">
      <c r="A14" s="52" t="s">
        <v>162</v>
      </c>
      <c r="B14" s="30">
        <v>1100.1000000000001</v>
      </c>
      <c r="C14" s="53">
        <v>4.1670770233107834E-2</v>
      </c>
      <c r="G14" s="52" t="s">
        <v>42</v>
      </c>
      <c r="H14" s="30">
        <v>549.9</v>
      </c>
    </row>
    <row r="15" spans="1:8">
      <c r="A15" s="52" t="s">
        <v>26</v>
      </c>
      <c r="B15" s="30">
        <v>5950.2</v>
      </c>
      <c r="C15" s="53">
        <v>0.22538807112175091</v>
      </c>
      <c r="G15" s="52" t="s">
        <v>44</v>
      </c>
      <c r="H15" s="30">
        <v>700</v>
      </c>
    </row>
    <row r="16" spans="1:8">
      <c r="A16" s="52" t="s">
        <v>171</v>
      </c>
      <c r="B16" s="30">
        <v>26399.8</v>
      </c>
      <c r="C16" s="53">
        <v>1</v>
      </c>
      <c r="G16" s="52" t="s">
        <v>68</v>
      </c>
      <c r="H16" s="30">
        <v>0</v>
      </c>
    </row>
    <row r="17" spans="1:8">
      <c r="G17" s="52" t="s">
        <v>62</v>
      </c>
      <c r="H17" s="30">
        <v>1600</v>
      </c>
    </row>
    <row r="18" spans="1:8">
      <c r="G18" s="52" t="s">
        <v>60</v>
      </c>
      <c r="H18" s="30">
        <v>1499.85</v>
      </c>
    </row>
    <row r="19" spans="1:8" ht="21">
      <c r="A19" s="69" t="s">
        <v>174</v>
      </c>
      <c r="B19" s="70"/>
      <c r="G19" s="52" t="s">
        <v>21</v>
      </c>
      <c r="H19" s="30">
        <v>150</v>
      </c>
    </row>
    <row r="20" spans="1:8">
      <c r="A20" s="51" t="s">
        <v>172</v>
      </c>
      <c r="B20" t="s">
        <v>170</v>
      </c>
      <c r="G20" s="52" t="s">
        <v>160</v>
      </c>
      <c r="H20" s="30">
        <v>1700.05</v>
      </c>
    </row>
    <row r="21" spans="1:8">
      <c r="A21" s="52">
        <v>1</v>
      </c>
      <c r="B21" s="30">
        <v>200</v>
      </c>
      <c r="G21" s="52" t="s">
        <v>90</v>
      </c>
      <c r="H21" s="30">
        <v>200</v>
      </c>
    </row>
    <row r="22" spans="1:8">
      <c r="A22" s="52">
        <v>2</v>
      </c>
      <c r="B22" s="30">
        <v>150</v>
      </c>
      <c r="G22" s="52" t="s">
        <v>66</v>
      </c>
      <c r="H22" s="30">
        <v>1800</v>
      </c>
    </row>
    <row r="23" spans="1:8">
      <c r="A23" s="52">
        <v>3</v>
      </c>
      <c r="B23" s="30">
        <v>0</v>
      </c>
      <c r="G23" s="52" t="s">
        <v>74</v>
      </c>
      <c r="H23" s="30">
        <v>2199.75</v>
      </c>
    </row>
    <row r="24" spans="1:8">
      <c r="A24" s="52">
        <v>4</v>
      </c>
      <c r="B24" s="30">
        <v>250</v>
      </c>
      <c r="G24" s="52" t="s">
        <v>38</v>
      </c>
      <c r="H24" s="30">
        <v>350</v>
      </c>
    </row>
    <row r="25" spans="1:8">
      <c r="A25" s="52">
        <v>5</v>
      </c>
      <c r="B25" s="30">
        <v>500.1</v>
      </c>
      <c r="G25" s="52" t="s">
        <v>91</v>
      </c>
      <c r="H25" s="30">
        <v>0</v>
      </c>
    </row>
    <row r="26" spans="1:8">
      <c r="A26" s="52">
        <v>6</v>
      </c>
      <c r="B26" s="30">
        <v>0</v>
      </c>
      <c r="G26" s="52" t="s">
        <v>50</v>
      </c>
      <c r="H26" s="30">
        <v>0</v>
      </c>
    </row>
    <row r="27" spans="1:8">
      <c r="A27" s="52">
        <v>7</v>
      </c>
      <c r="B27" s="30">
        <v>350</v>
      </c>
      <c r="G27" s="52" t="s">
        <v>54</v>
      </c>
      <c r="H27" s="30">
        <v>1200.1499999999999</v>
      </c>
    </row>
    <row r="28" spans="1:8">
      <c r="A28" s="52">
        <v>8</v>
      </c>
      <c r="B28" s="30">
        <v>600</v>
      </c>
      <c r="G28" s="52" t="s">
        <v>58</v>
      </c>
      <c r="H28" s="30">
        <v>1400</v>
      </c>
    </row>
    <row r="29" spans="1:8">
      <c r="A29" s="52">
        <v>9</v>
      </c>
      <c r="B29" s="30">
        <v>549.9</v>
      </c>
      <c r="G29" s="52" t="s">
        <v>93</v>
      </c>
      <c r="H29" s="30">
        <v>0</v>
      </c>
    </row>
    <row r="30" spans="1:8">
      <c r="A30" s="52">
        <v>10</v>
      </c>
      <c r="B30" s="30">
        <v>700</v>
      </c>
      <c r="G30" s="52" t="s">
        <v>56</v>
      </c>
      <c r="H30" s="30">
        <v>0</v>
      </c>
    </row>
    <row r="31" spans="1:8">
      <c r="A31" s="52">
        <v>11</v>
      </c>
      <c r="B31" s="30">
        <v>800</v>
      </c>
      <c r="G31" s="52" t="s">
        <v>70</v>
      </c>
      <c r="H31" s="30">
        <v>2000.05</v>
      </c>
    </row>
    <row r="32" spans="1:8">
      <c r="A32" s="52">
        <v>12</v>
      </c>
      <c r="B32" s="30">
        <v>900</v>
      </c>
      <c r="G32" s="52" t="s">
        <v>48</v>
      </c>
      <c r="H32" s="30">
        <v>3399.85</v>
      </c>
    </row>
    <row r="33" spans="1:11">
      <c r="A33" s="52">
        <v>13</v>
      </c>
      <c r="B33" s="30">
        <v>0</v>
      </c>
      <c r="G33" s="52" t="s">
        <v>78</v>
      </c>
      <c r="H33" s="30">
        <v>2300</v>
      </c>
    </row>
    <row r="34" spans="1:11">
      <c r="A34" s="52">
        <v>14</v>
      </c>
      <c r="B34" s="30">
        <v>1100.1000000000001</v>
      </c>
      <c r="G34" s="52" t="s">
        <v>161</v>
      </c>
      <c r="H34" s="30">
        <v>2100</v>
      </c>
    </row>
    <row r="35" spans="1:11">
      <c r="A35" s="52">
        <v>15</v>
      </c>
      <c r="B35" s="30">
        <v>1200.1499999999999</v>
      </c>
      <c r="G35" s="52" t="s">
        <v>46</v>
      </c>
      <c r="H35" s="30">
        <v>800</v>
      </c>
    </row>
    <row r="36" spans="1:11">
      <c r="A36" s="52">
        <v>16</v>
      </c>
      <c r="B36" s="30">
        <v>0</v>
      </c>
      <c r="G36" s="52" t="s">
        <v>171</v>
      </c>
      <c r="H36" s="30">
        <v>26399.8</v>
      </c>
    </row>
    <row r="37" spans="1:11">
      <c r="A37" s="52">
        <v>17</v>
      </c>
      <c r="B37" s="30">
        <v>1400</v>
      </c>
    </row>
    <row r="38" spans="1:11" ht="21">
      <c r="A38" s="52">
        <v>18</v>
      </c>
      <c r="B38" s="30">
        <v>1499.85</v>
      </c>
      <c r="G38" s="69" t="s">
        <v>192</v>
      </c>
      <c r="H38" s="71"/>
      <c r="J38" s="66" t="s">
        <v>193</v>
      </c>
      <c r="K38" s="67"/>
    </row>
    <row r="39" spans="1:11">
      <c r="A39" s="52">
        <v>19</v>
      </c>
      <c r="B39" s="30">
        <v>1600</v>
      </c>
      <c r="G39" s="51" t="s">
        <v>172</v>
      </c>
      <c r="H39" t="s">
        <v>170</v>
      </c>
      <c r="J39" s="51" t="s">
        <v>172</v>
      </c>
      <c r="K39" t="s">
        <v>170</v>
      </c>
    </row>
    <row r="40" spans="1:11">
      <c r="A40" s="52">
        <v>20</v>
      </c>
      <c r="B40" s="30">
        <v>1700.05</v>
      </c>
      <c r="G40" s="52" t="s">
        <v>57</v>
      </c>
      <c r="H40" s="30">
        <v>0</v>
      </c>
      <c r="J40" s="52" t="s">
        <v>32</v>
      </c>
      <c r="K40" s="30">
        <v>5550.05</v>
      </c>
    </row>
    <row r="41" spans="1:11">
      <c r="A41" s="52">
        <v>21</v>
      </c>
      <c r="B41" s="30">
        <v>1800</v>
      </c>
      <c r="G41" s="52" t="s">
        <v>63</v>
      </c>
      <c r="H41" s="30">
        <v>1600</v>
      </c>
      <c r="J41" s="52" t="s">
        <v>23</v>
      </c>
      <c r="K41" s="30">
        <v>3449.95</v>
      </c>
    </row>
    <row r="42" spans="1:11">
      <c r="A42" s="52">
        <v>22</v>
      </c>
      <c r="B42" s="30">
        <v>0</v>
      </c>
      <c r="G42" s="52" t="s">
        <v>61</v>
      </c>
      <c r="H42" s="30">
        <v>1499.85</v>
      </c>
      <c r="J42" s="52" t="s">
        <v>19</v>
      </c>
      <c r="K42" s="30">
        <v>4450</v>
      </c>
    </row>
    <row r="43" spans="1:11">
      <c r="A43" s="52">
        <v>23</v>
      </c>
      <c r="B43" s="30">
        <v>2000.05</v>
      </c>
      <c r="G43" s="52" t="s">
        <v>35</v>
      </c>
      <c r="H43" s="30">
        <v>500.1</v>
      </c>
      <c r="J43" s="52" t="s">
        <v>83</v>
      </c>
      <c r="K43" s="30">
        <v>2499.85</v>
      </c>
    </row>
    <row r="44" spans="1:11">
      <c r="A44" s="52">
        <v>24</v>
      </c>
      <c r="B44" s="30">
        <v>2100</v>
      </c>
      <c r="G44" s="52" t="s">
        <v>41</v>
      </c>
      <c r="H44" s="30">
        <v>600</v>
      </c>
      <c r="J44" s="52" t="s">
        <v>76</v>
      </c>
      <c r="K44" s="30">
        <v>2199.75</v>
      </c>
    </row>
    <row r="45" spans="1:11">
      <c r="A45" s="52">
        <v>25</v>
      </c>
      <c r="B45" s="30">
        <v>2199.75</v>
      </c>
      <c r="G45" s="52" t="s">
        <v>51</v>
      </c>
      <c r="H45" s="30">
        <v>0</v>
      </c>
      <c r="J45" s="52" t="s">
        <v>27</v>
      </c>
      <c r="K45" s="30">
        <v>5950.2</v>
      </c>
    </row>
    <row r="46" spans="1:11">
      <c r="A46" s="52">
        <v>26</v>
      </c>
      <c r="B46" s="30">
        <v>2300</v>
      </c>
      <c r="G46" s="52" t="s">
        <v>28</v>
      </c>
      <c r="H46" s="30">
        <v>0</v>
      </c>
      <c r="J46" s="52" t="s">
        <v>81</v>
      </c>
      <c r="K46" s="30">
        <v>0</v>
      </c>
    </row>
    <row r="47" spans="1:11">
      <c r="A47" s="52">
        <v>27</v>
      </c>
      <c r="B47" s="30">
        <v>0</v>
      </c>
      <c r="G47" s="52" t="s">
        <v>49</v>
      </c>
      <c r="H47" s="30">
        <v>900</v>
      </c>
      <c r="J47" s="52" t="s">
        <v>79</v>
      </c>
      <c r="K47" s="30">
        <v>2300</v>
      </c>
    </row>
    <row r="48" spans="1:11">
      <c r="A48" s="52">
        <v>28</v>
      </c>
      <c r="B48" s="30">
        <v>2499.85</v>
      </c>
      <c r="G48" s="52" t="s">
        <v>67</v>
      </c>
      <c r="H48" s="30">
        <v>1800</v>
      </c>
      <c r="J48" s="52" t="s">
        <v>171</v>
      </c>
      <c r="K48" s="30">
        <v>26399.8</v>
      </c>
    </row>
    <row r="49" spans="1:8">
      <c r="A49" s="52" t="s">
        <v>171</v>
      </c>
      <c r="B49" s="30">
        <v>26399.8</v>
      </c>
      <c r="G49" s="52" t="s">
        <v>69</v>
      </c>
      <c r="H49" s="30">
        <v>0</v>
      </c>
    </row>
    <row r="50" spans="1:8">
      <c r="G50" s="52" t="s">
        <v>55</v>
      </c>
      <c r="H50" s="30">
        <v>1200.1499999999999</v>
      </c>
    </row>
    <row r="51" spans="1:8">
      <c r="A51" s="71" t="s">
        <v>176</v>
      </c>
      <c r="B51" s="71"/>
      <c r="C51" s="71"/>
      <c r="G51" s="52" t="s">
        <v>33</v>
      </c>
      <c r="H51" s="30">
        <v>250</v>
      </c>
    </row>
    <row r="52" spans="1:8">
      <c r="A52" s="51" t="s">
        <v>172</v>
      </c>
      <c r="B52" t="s">
        <v>170</v>
      </c>
      <c r="G52" s="52" t="s">
        <v>53</v>
      </c>
      <c r="H52" s="30">
        <v>1100.1000000000001</v>
      </c>
    </row>
    <row r="53" spans="1:8">
      <c r="A53" s="52" t="s">
        <v>75</v>
      </c>
      <c r="B53" s="30"/>
      <c r="G53" s="52" t="s">
        <v>43</v>
      </c>
      <c r="H53" s="30">
        <v>549.9</v>
      </c>
    </row>
    <row r="54" spans="1:8">
      <c r="A54" s="54">
        <v>75</v>
      </c>
      <c r="B54" s="30">
        <v>2199.75</v>
      </c>
      <c r="G54" s="52" t="s">
        <v>47</v>
      </c>
      <c r="H54" s="30">
        <v>800</v>
      </c>
    </row>
    <row r="55" spans="1:8">
      <c r="A55" s="54">
        <v>80</v>
      </c>
      <c r="B55" s="30">
        <v>2300</v>
      </c>
      <c r="G55" s="52" t="s">
        <v>45</v>
      </c>
      <c r="H55" s="30">
        <v>700</v>
      </c>
    </row>
    <row r="56" spans="1:8">
      <c r="A56" s="52" t="s">
        <v>22</v>
      </c>
      <c r="B56" s="30"/>
      <c r="G56" s="52" t="s">
        <v>84</v>
      </c>
      <c r="H56" s="30">
        <v>2499.85</v>
      </c>
    </row>
    <row r="57" spans="1:8">
      <c r="A57" s="54">
        <v>0</v>
      </c>
      <c r="B57" s="30">
        <v>0</v>
      </c>
      <c r="G57" s="52" t="s">
        <v>20</v>
      </c>
      <c r="H57" s="30">
        <v>200</v>
      </c>
    </row>
    <row r="58" spans="1:8">
      <c r="A58" s="54">
        <v>15</v>
      </c>
      <c r="B58" s="30">
        <v>150</v>
      </c>
      <c r="G58" s="52" t="s">
        <v>80</v>
      </c>
      <c r="H58" s="30">
        <v>2300</v>
      </c>
    </row>
    <row r="59" spans="1:8">
      <c r="A59" s="54">
        <v>30</v>
      </c>
      <c r="B59" s="30">
        <v>500.1</v>
      </c>
      <c r="G59" s="52" t="s">
        <v>71</v>
      </c>
      <c r="H59" s="30">
        <v>2000.05</v>
      </c>
    </row>
    <row r="60" spans="1:8">
      <c r="A60" s="54">
        <v>40</v>
      </c>
      <c r="B60" s="30">
        <v>1400</v>
      </c>
      <c r="G60" s="52" t="s">
        <v>73</v>
      </c>
      <c r="H60" s="30">
        <v>2100</v>
      </c>
    </row>
    <row r="61" spans="1:8">
      <c r="A61" s="54">
        <v>45</v>
      </c>
      <c r="B61" s="30">
        <v>549.9</v>
      </c>
      <c r="G61" s="52" t="s">
        <v>39</v>
      </c>
      <c r="H61" s="30">
        <v>350</v>
      </c>
    </row>
    <row r="62" spans="1:8">
      <c r="A62" s="54">
        <v>60</v>
      </c>
      <c r="B62" s="30">
        <v>1800</v>
      </c>
      <c r="G62" s="52" t="s">
        <v>82</v>
      </c>
      <c r="H62" s="30">
        <v>0</v>
      </c>
    </row>
    <row r="63" spans="1:8">
      <c r="A63" s="52" t="s">
        <v>18</v>
      </c>
      <c r="B63" s="30"/>
      <c r="G63" s="52" t="s">
        <v>77</v>
      </c>
      <c r="H63" s="30">
        <v>2199.75</v>
      </c>
    </row>
    <row r="64" spans="1:8">
      <c r="A64" s="54">
        <v>0</v>
      </c>
      <c r="B64" s="30">
        <v>0</v>
      </c>
      <c r="G64" s="52" t="s">
        <v>24</v>
      </c>
      <c r="H64" s="30">
        <v>150</v>
      </c>
    </row>
    <row r="65" spans="1:8">
      <c r="A65" s="54">
        <v>10</v>
      </c>
      <c r="B65" s="30">
        <v>200</v>
      </c>
      <c r="G65" s="52" t="s">
        <v>59</v>
      </c>
      <c r="H65" s="30">
        <v>1400</v>
      </c>
    </row>
    <row r="66" spans="1:8">
      <c r="A66" s="54">
        <v>45</v>
      </c>
      <c r="B66" s="30">
        <v>1499.85</v>
      </c>
      <c r="G66" s="52" t="s">
        <v>65</v>
      </c>
      <c r="H66" s="30">
        <v>1700.05</v>
      </c>
    </row>
    <row r="67" spans="1:8">
      <c r="A67" s="54">
        <v>50</v>
      </c>
      <c r="B67" s="30">
        <v>700</v>
      </c>
      <c r="G67" s="52" t="s">
        <v>37</v>
      </c>
      <c r="H67" s="30">
        <v>0</v>
      </c>
    </row>
    <row r="68" spans="1:8">
      <c r="A68" s="52" t="s">
        <v>31</v>
      </c>
      <c r="B68" s="30"/>
      <c r="G68" s="52" t="s">
        <v>171</v>
      </c>
      <c r="H68" s="30">
        <v>26399.799999999996</v>
      </c>
    </row>
    <row r="69" spans="1:8">
      <c r="A69" s="54">
        <v>20</v>
      </c>
      <c r="B69" s="30">
        <v>900</v>
      </c>
    </row>
    <row r="70" spans="1:8">
      <c r="A70" s="54">
        <v>25</v>
      </c>
      <c r="B70" s="30">
        <v>250</v>
      </c>
    </row>
    <row r="71" spans="1:8">
      <c r="A71" s="54">
        <v>40</v>
      </c>
      <c r="B71" s="30">
        <v>600</v>
      </c>
    </row>
    <row r="72" spans="1:8">
      <c r="A72" s="54">
        <v>55</v>
      </c>
      <c r="B72" s="30">
        <v>1700.05</v>
      </c>
    </row>
    <row r="73" spans="1:8">
      <c r="A73" s="54">
        <v>70</v>
      </c>
      <c r="B73" s="30">
        <v>2100</v>
      </c>
    </row>
    <row r="74" spans="1:8">
      <c r="A74" s="54">
        <v>85</v>
      </c>
      <c r="B74" s="30">
        <v>2499.85</v>
      </c>
    </row>
    <row r="75" spans="1:8">
      <c r="A75" s="52" t="s">
        <v>162</v>
      </c>
      <c r="B75" s="30"/>
    </row>
    <row r="76" spans="1:8">
      <c r="A76" s="54">
        <v>0</v>
      </c>
      <c r="B76" s="30">
        <v>0</v>
      </c>
    </row>
    <row r="77" spans="1:8">
      <c r="A77" s="54">
        <v>30</v>
      </c>
      <c r="B77" s="30">
        <v>1100.1000000000001</v>
      </c>
    </row>
    <row r="78" spans="1:8">
      <c r="A78" s="52" t="s">
        <v>26</v>
      </c>
      <c r="B78" s="30"/>
    </row>
    <row r="79" spans="1:8">
      <c r="A79" s="54">
        <v>0</v>
      </c>
      <c r="B79" s="30">
        <v>0</v>
      </c>
    </row>
    <row r="80" spans="1:8">
      <c r="A80" s="54">
        <v>5</v>
      </c>
      <c r="B80" s="30">
        <v>800</v>
      </c>
    </row>
    <row r="81" spans="1:2">
      <c r="A81" s="54">
        <v>35</v>
      </c>
      <c r="B81" s="30">
        <v>1550.1499999999999</v>
      </c>
    </row>
    <row r="82" spans="1:2">
      <c r="A82" s="54">
        <v>50</v>
      </c>
      <c r="B82" s="30">
        <v>1600</v>
      </c>
    </row>
    <row r="83" spans="1:2">
      <c r="A83" s="54">
        <v>65</v>
      </c>
      <c r="B83" s="30">
        <v>2000.05</v>
      </c>
    </row>
    <row r="84" spans="1:2">
      <c r="A84" s="52" t="s">
        <v>171</v>
      </c>
      <c r="B84" s="30">
        <v>26399.8</v>
      </c>
    </row>
  </sheetData>
  <mergeCells count="6">
    <mergeCell ref="J38:K38"/>
    <mergeCell ref="A8:C8"/>
    <mergeCell ref="A19:B19"/>
    <mergeCell ref="A51:C51"/>
    <mergeCell ref="G8:H8"/>
    <mergeCell ref="G38:H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E223-85DB-4E50-A802-BC3D87FB3867}">
  <dimension ref="A1:M7"/>
  <sheetViews>
    <sheetView workbookViewId="0">
      <selection activeCell="F18" sqref="F18"/>
    </sheetView>
  </sheetViews>
  <sheetFormatPr defaultRowHeight="15"/>
  <sheetData>
    <row r="1" spans="1:13">
      <c r="A1" s="71" t="s">
        <v>178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>
      <c r="A2" s="1" t="s">
        <v>179</v>
      </c>
      <c r="B2" s="68" t="s">
        <v>180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>
      <c r="A3" s="57" t="s">
        <v>186</v>
      </c>
      <c r="B3" s="71" t="s">
        <v>183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4" spans="1:13">
      <c r="A4" s="57" t="s">
        <v>187</v>
      </c>
      <c r="B4" s="71" t="s">
        <v>184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</row>
    <row r="5" spans="1:13">
      <c r="A5" s="57" t="s">
        <v>188</v>
      </c>
      <c r="B5" s="71" t="s">
        <v>185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>
      <c r="A6" s="57" t="s">
        <v>189</v>
      </c>
      <c r="B6" s="71" t="s">
        <v>181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>
      <c r="A7" s="57" t="s">
        <v>190</v>
      </c>
      <c r="B7" s="71" t="s">
        <v>182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</sheetData>
  <mergeCells count="7">
    <mergeCell ref="A1:M1"/>
    <mergeCell ref="B7:M7"/>
    <mergeCell ref="B6:M6"/>
    <mergeCell ref="B5:M5"/>
    <mergeCell ref="B4:M4"/>
    <mergeCell ref="B3:M3"/>
    <mergeCell ref="B2:M2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9C52-6D58-40A1-A80B-0592C59FB79A}">
  <dimension ref="A1:Q42"/>
  <sheetViews>
    <sheetView showGridLines="0" tabSelected="1" topLeftCell="A7" workbookViewId="0">
      <selection activeCell="I22" sqref="I22"/>
    </sheetView>
  </sheetViews>
  <sheetFormatPr defaultRowHeight="15"/>
  <sheetData>
    <row r="1" spans="1:17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1:17" ht="6.7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1:1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1:17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</row>
    <row r="9" spans="1:17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</row>
    <row r="11" spans="1:17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</row>
    <row r="12" spans="1:17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</row>
    <row r="13" spans="1:17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</row>
    <row r="14" spans="1:17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</row>
    <row r="15" spans="1:17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</row>
    <row r="16" spans="1:17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</row>
    <row r="17" spans="1: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</row>
    <row r="18" spans="1:17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spans="1:17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 spans="1:17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 spans="1:17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spans="1:17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</row>
    <row r="23" spans="1:17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spans="1:17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spans="1:17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</row>
    <row r="26" spans="1:17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</row>
    <row r="27" spans="1:1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17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17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  <row r="30" spans="1:17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r="31" spans="1:17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r="32" spans="1:17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r="33" spans="1:17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4" spans="1:17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r="35" spans="1:17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r="37" spans="1:17">
      <c r="K37" s="52"/>
      <c r="L37" s="30"/>
    </row>
    <row r="38" spans="1:17">
      <c r="K38" s="52"/>
      <c r="L38" s="30"/>
    </row>
    <row r="39" spans="1:17">
      <c r="K39" s="52"/>
      <c r="L39" s="30"/>
    </row>
    <row r="40" spans="1:17">
      <c r="K40" s="52"/>
      <c r="L40" s="30"/>
    </row>
    <row r="41" spans="1:17">
      <c r="K41" s="52"/>
      <c r="L41" s="30"/>
    </row>
    <row r="42" spans="1:17">
      <c r="K42" s="52"/>
      <c r="L42" s="3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5734-489B-46A6-A544-8AA604F694C5}">
  <dimension ref="A1:P33"/>
  <sheetViews>
    <sheetView workbookViewId="0">
      <selection activeCell="H5" sqref="H5"/>
    </sheetView>
  </sheetViews>
  <sheetFormatPr defaultRowHeight="15"/>
  <cols>
    <col min="1" max="1" width="1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5.75" customHeight="1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DA3-B3FA-48A9-9C6C-19BC0B87ADBF}">
  <dimension ref="A1:P33"/>
  <sheetViews>
    <sheetView topLeftCell="A2" workbookViewId="0">
      <selection activeCell="E11" sqref="E11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6" s="7" customFormat="1" ht="48.75" customHeight="1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44316</v>
      </c>
      <c r="B17" s="10">
        <v>4</v>
      </c>
      <c r="C17" s="10" t="s">
        <v>30</v>
      </c>
      <c r="D17" s="10" t="s">
        <v>31</v>
      </c>
      <c r="E17" s="10" t="s">
        <v>32</v>
      </c>
      <c r="F17" s="10" t="s">
        <v>33</v>
      </c>
      <c r="G17" s="10">
        <v>25</v>
      </c>
      <c r="H17" s="11">
        <v>10</v>
      </c>
    </row>
    <row r="18" spans="1:8">
      <c r="A18" s="9">
        <v>44347</v>
      </c>
      <c r="B18" s="10">
        <v>5</v>
      </c>
      <c r="C18" s="10" t="s">
        <v>34</v>
      </c>
      <c r="D18" s="10" t="s">
        <v>22</v>
      </c>
      <c r="E18" s="10" t="s">
        <v>19</v>
      </c>
      <c r="F18" s="10" t="s">
        <v>35</v>
      </c>
      <c r="G18" s="10">
        <v>30</v>
      </c>
      <c r="H18" s="11">
        <v>16.670000000000002</v>
      </c>
    </row>
    <row r="19" spans="1:8">
      <c r="A19" s="9">
        <v>44377</v>
      </c>
      <c r="B19" s="10">
        <v>6</v>
      </c>
      <c r="C19" s="10" t="s">
        <v>36</v>
      </c>
      <c r="D19" s="10"/>
      <c r="E19" s="10" t="s">
        <v>23</v>
      </c>
      <c r="F19" s="10" t="s">
        <v>37</v>
      </c>
      <c r="G19" s="10">
        <v>0</v>
      </c>
      <c r="H19" s="10" t="s">
        <v>29</v>
      </c>
    </row>
    <row r="20" spans="1:8">
      <c r="A20" s="9">
        <v>44651</v>
      </c>
      <c r="B20" s="10">
        <v>15</v>
      </c>
      <c r="C20" s="10" t="s">
        <v>54</v>
      </c>
      <c r="D20" s="10" t="s">
        <v>26</v>
      </c>
      <c r="E20" s="10" t="s">
        <v>27</v>
      </c>
      <c r="F20" s="10" t="s">
        <v>55</v>
      </c>
      <c r="G20" s="10">
        <v>35</v>
      </c>
      <c r="H20" s="11">
        <v>34.29</v>
      </c>
    </row>
    <row r="21" spans="1:8">
      <c r="A21" s="9">
        <v>44681</v>
      </c>
      <c r="B21" s="10">
        <v>16</v>
      </c>
      <c r="C21" s="10" t="s">
        <v>56</v>
      </c>
      <c r="D21" s="10"/>
      <c r="E21" s="10" t="s">
        <v>32</v>
      </c>
      <c r="F21" s="10" t="s">
        <v>57</v>
      </c>
      <c r="G21" s="10">
        <v>0</v>
      </c>
      <c r="H21" s="10" t="s">
        <v>29</v>
      </c>
    </row>
    <row r="22" spans="1:8">
      <c r="A22" s="9">
        <v>44712</v>
      </c>
      <c r="B22" s="10">
        <v>17</v>
      </c>
      <c r="C22" s="10" t="s">
        <v>58</v>
      </c>
      <c r="D22" s="10" t="s">
        <v>22</v>
      </c>
      <c r="E22" s="10" t="s">
        <v>19</v>
      </c>
      <c r="F22" s="10" t="s">
        <v>59</v>
      </c>
      <c r="G22" s="10">
        <v>40</v>
      </c>
      <c r="H22" s="11">
        <v>35</v>
      </c>
    </row>
    <row r="23" spans="1:8">
      <c r="A23" s="9">
        <v>44742</v>
      </c>
      <c r="B23" s="10">
        <v>18</v>
      </c>
      <c r="C23" s="10" t="s">
        <v>60</v>
      </c>
      <c r="D23" s="10" t="s">
        <v>18</v>
      </c>
      <c r="E23" s="10" t="s">
        <v>23</v>
      </c>
      <c r="F23" s="10" t="s">
        <v>61</v>
      </c>
      <c r="G23" s="10">
        <v>45</v>
      </c>
      <c r="H23" s="11">
        <v>33.33</v>
      </c>
    </row>
    <row r="24" spans="1:8">
      <c r="A24" s="9">
        <v>44773</v>
      </c>
      <c r="B24" s="10">
        <v>19</v>
      </c>
      <c r="C24" s="10" t="s">
        <v>62</v>
      </c>
      <c r="D24" s="10" t="s">
        <v>26</v>
      </c>
      <c r="E24" s="10" t="s">
        <v>27</v>
      </c>
      <c r="F24" s="10" t="s">
        <v>63</v>
      </c>
      <c r="G24" s="10">
        <v>50</v>
      </c>
      <c r="H24" s="11">
        <v>32</v>
      </c>
    </row>
    <row r="25" spans="1:8">
      <c r="A25" s="9">
        <v>44804</v>
      </c>
      <c r="B25" s="10">
        <v>20</v>
      </c>
      <c r="C25" s="10" t="s">
        <v>64</v>
      </c>
      <c r="D25" s="10" t="s">
        <v>31</v>
      </c>
      <c r="E25" s="10" t="s">
        <v>32</v>
      </c>
      <c r="F25" s="10" t="s">
        <v>65</v>
      </c>
      <c r="G25" s="10">
        <v>55</v>
      </c>
      <c r="H25" s="11">
        <v>30.91</v>
      </c>
    </row>
    <row r="26" spans="1:8">
      <c r="A26" s="9">
        <v>44834</v>
      </c>
      <c r="B26" s="10">
        <v>21</v>
      </c>
      <c r="C26" s="10" t="s">
        <v>66</v>
      </c>
      <c r="D26" s="10" t="s">
        <v>22</v>
      </c>
      <c r="E26" s="10" t="s">
        <v>19</v>
      </c>
      <c r="F26" s="10" t="s">
        <v>67</v>
      </c>
      <c r="G26" s="10">
        <v>60</v>
      </c>
      <c r="H26" s="11">
        <v>30</v>
      </c>
    </row>
    <row r="27" spans="1:8">
      <c r="A27" s="9">
        <v>44865</v>
      </c>
      <c r="B27" s="10">
        <v>22</v>
      </c>
      <c r="C27" s="10" t="s">
        <v>68</v>
      </c>
      <c r="D27" s="10" t="s">
        <v>18</v>
      </c>
      <c r="E27" s="10" t="s">
        <v>23</v>
      </c>
      <c r="F27" s="10" t="s">
        <v>69</v>
      </c>
      <c r="G27" s="10">
        <v>0</v>
      </c>
      <c r="H27" s="10" t="s">
        <v>29</v>
      </c>
    </row>
    <row r="28" spans="1:8">
      <c r="A28" s="9">
        <v>44895</v>
      </c>
      <c r="B28" s="10">
        <v>23</v>
      </c>
      <c r="C28" s="10" t="s">
        <v>70</v>
      </c>
      <c r="D28" s="10" t="s">
        <v>26</v>
      </c>
      <c r="E28" s="10" t="s">
        <v>27</v>
      </c>
      <c r="F28" s="10" t="s">
        <v>71</v>
      </c>
      <c r="G28" s="10">
        <v>65</v>
      </c>
      <c r="H28" s="11">
        <v>30.77</v>
      </c>
    </row>
    <row r="29" spans="1:8">
      <c r="A29" s="9">
        <v>44926</v>
      </c>
      <c r="B29" s="10">
        <v>24</v>
      </c>
      <c r="C29" s="10" t="s">
        <v>72</v>
      </c>
      <c r="D29" s="10" t="s">
        <v>31</v>
      </c>
      <c r="E29" s="10" t="s">
        <v>32</v>
      </c>
      <c r="F29" s="10" t="s">
        <v>73</v>
      </c>
      <c r="G29" s="10">
        <v>70</v>
      </c>
      <c r="H29" s="11">
        <v>30</v>
      </c>
    </row>
    <row r="30" spans="1:8">
      <c r="A30" s="9">
        <v>44957</v>
      </c>
      <c r="B30" s="10">
        <v>25</v>
      </c>
      <c r="C30" s="10" t="s">
        <v>74</v>
      </c>
      <c r="D30" s="10" t="s">
        <v>75</v>
      </c>
      <c r="E30" s="10" t="s">
        <v>76</v>
      </c>
      <c r="F30" s="10" t="s">
        <v>77</v>
      </c>
      <c r="G30" s="10">
        <v>75</v>
      </c>
      <c r="H30" s="11">
        <v>29.33</v>
      </c>
    </row>
    <row r="31" spans="1:8">
      <c r="A31" s="9">
        <v>44985</v>
      </c>
      <c r="B31" s="10">
        <v>26</v>
      </c>
      <c r="C31" s="10" t="s">
        <v>78</v>
      </c>
      <c r="D31" s="10" t="s">
        <v>75</v>
      </c>
      <c r="E31" s="10" t="s">
        <v>79</v>
      </c>
      <c r="F31" s="10" t="s">
        <v>80</v>
      </c>
      <c r="G31" s="10">
        <v>80</v>
      </c>
      <c r="H31" s="11">
        <v>28.75</v>
      </c>
    </row>
    <row r="32" spans="1:8">
      <c r="A32" s="9">
        <v>45016</v>
      </c>
      <c r="B32" s="10">
        <v>27</v>
      </c>
      <c r="C32" s="10" t="s">
        <v>50</v>
      </c>
      <c r="D32" s="10" t="s">
        <v>22</v>
      </c>
      <c r="E32" s="10" t="s">
        <v>81</v>
      </c>
      <c r="F32" s="10" t="s">
        <v>82</v>
      </c>
      <c r="G32" s="10">
        <v>0</v>
      </c>
      <c r="H32" s="10" t="s">
        <v>29</v>
      </c>
    </row>
    <row r="33" spans="1:8">
      <c r="A33" s="9">
        <v>45046</v>
      </c>
      <c r="B33" s="10">
        <v>28</v>
      </c>
      <c r="C33" s="10" t="s">
        <v>48</v>
      </c>
      <c r="D33" s="10" t="s">
        <v>31</v>
      </c>
      <c r="E33" s="10" t="s">
        <v>83</v>
      </c>
      <c r="F33" s="10" t="s">
        <v>84</v>
      </c>
      <c r="G33" s="10">
        <v>85</v>
      </c>
      <c r="H33" s="11">
        <v>29.41</v>
      </c>
    </row>
  </sheetData>
  <conditionalFormatting sqref="B2:B33">
    <cfRule type="duplicateValues" dxfId="10" priority="1"/>
    <cfRule type="duplicateValues" dxfId="9" priority="2"/>
    <cfRule type="duplicateValues" dxfId="8" priority="3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524-A30F-496C-A3C4-BFF4729B79F6}">
  <dimension ref="A1:P30"/>
  <sheetViews>
    <sheetView workbookViewId="0">
      <selection activeCell="C10" sqref="C10"/>
    </sheetView>
  </sheetViews>
  <sheetFormatPr defaultRowHeight="15"/>
  <cols>
    <col min="1" max="1" width="14.85546875" bestFit="1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  <col min="9" max="9" width="17.5703125" bestFit="1" customWidth="1"/>
  </cols>
  <sheetData>
    <row r="1" spans="1:16" s="7" customFormat="1" ht="48.75" customHeight="1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88</v>
      </c>
    </row>
    <row r="3" spans="1:16">
      <c r="A3" s="9">
        <v>44227</v>
      </c>
      <c r="B3" s="10">
        <v>1</v>
      </c>
      <c r="C3" s="10" t="s">
        <v>17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  <c r="I3" t="str">
        <f>TRIM(C3)</f>
        <v>John Smith</v>
      </c>
    </row>
    <row r="4" spans="1:16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  <c r="I4" t="str">
        <f t="shared" ref="I4:I30" si="0">TRIM(C4)</f>
        <v>Jane Doe</v>
      </c>
    </row>
    <row r="5" spans="1:16">
      <c r="A5" s="9">
        <v>44286</v>
      </c>
      <c r="B5" s="10">
        <v>3</v>
      </c>
      <c r="C5" s="10" t="s">
        <v>25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  <c r="I5" t="str">
        <f t="shared" si="0"/>
        <v>Mike Tyson</v>
      </c>
    </row>
    <row r="6" spans="1:16">
      <c r="A6" s="9">
        <v>44316</v>
      </c>
      <c r="B6" s="10">
        <v>4</v>
      </c>
      <c r="C6" s="10" t="s">
        <v>30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  <c r="I6" t="str">
        <f t="shared" si="0"/>
        <v>Anna Belle</v>
      </c>
    </row>
    <row r="7" spans="1:16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  <c r="I7" t="str">
        <f t="shared" si="0"/>
        <v>Chris P. Bacon</v>
      </c>
    </row>
    <row r="8" spans="1:16">
      <c r="A8" s="9">
        <v>44377</v>
      </c>
      <c r="B8" s="10">
        <v>6</v>
      </c>
      <c r="C8" s="10" t="s">
        <v>36</v>
      </c>
      <c r="D8" s="10"/>
      <c r="E8" s="10" t="s">
        <v>23</v>
      </c>
      <c r="F8" s="10" t="s">
        <v>37</v>
      </c>
      <c r="G8" s="10">
        <v>0</v>
      </c>
      <c r="H8" s="10" t="s">
        <v>29</v>
      </c>
      <c r="I8" t="str">
        <f t="shared" si="0"/>
        <v>Peter Parker</v>
      </c>
    </row>
    <row r="9" spans="1:16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  <c r="I9" t="str">
        <f t="shared" si="0"/>
        <v>Mary Jane</v>
      </c>
    </row>
    <row r="10" spans="1:16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  <c r="I10" t="str">
        <f t="shared" si="0"/>
        <v>Bruce Wayne</v>
      </c>
    </row>
    <row r="11" spans="1:16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  <c r="I11" t="str">
        <f t="shared" si="0"/>
        <v>Clark Kent</v>
      </c>
    </row>
    <row r="12" spans="1:16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  <c r="I12" t="str">
        <f t="shared" si="0"/>
        <v>Diana Prince</v>
      </c>
    </row>
    <row r="13" spans="1:16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  <c r="I13" t="str">
        <f t="shared" si="0"/>
        <v>Tony Stark</v>
      </c>
    </row>
    <row r="14" spans="1:16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  <c r="I14" t="str">
        <f t="shared" si="0"/>
        <v>Steve Rogers</v>
      </c>
    </row>
    <row r="15" spans="1:16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  <c r="I15" t="str">
        <f t="shared" si="0"/>
        <v>Natasha Romanoff</v>
      </c>
    </row>
    <row r="16" spans="1:16">
      <c r="A16" s="9">
        <v>44620</v>
      </c>
      <c r="B16" s="10">
        <v>14</v>
      </c>
      <c r="C16" s="10" t="s">
        <v>52</v>
      </c>
      <c r="D16" s="10"/>
      <c r="E16" s="10" t="s">
        <v>23</v>
      </c>
      <c r="F16" s="10" t="s">
        <v>53</v>
      </c>
      <c r="G16" s="10">
        <v>30</v>
      </c>
      <c r="H16" s="11">
        <v>36.67</v>
      </c>
      <c r="I16" t="str">
        <f t="shared" si="0"/>
        <v>Bruce Banner</v>
      </c>
    </row>
    <row r="17" spans="1:9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  <c r="I17" t="str">
        <f t="shared" si="0"/>
        <v>Nick Fury</v>
      </c>
    </row>
    <row r="18" spans="1:9">
      <c r="A18" s="9">
        <v>44681</v>
      </c>
      <c r="B18" s="10">
        <v>16</v>
      </c>
      <c r="C18" s="10" t="s">
        <v>56</v>
      </c>
      <c r="D18" s="10"/>
      <c r="E18" s="10" t="s">
        <v>32</v>
      </c>
      <c r="F18" s="10" t="s">
        <v>57</v>
      </c>
      <c r="G18" s="10">
        <v>0</v>
      </c>
      <c r="H18" s="10" t="s">
        <v>29</v>
      </c>
      <c r="I18" t="str">
        <f t="shared" si="0"/>
        <v>Phil Coulson</v>
      </c>
    </row>
    <row r="19" spans="1:9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  <c r="I19" t="str">
        <f t="shared" si="0"/>
        <v>Peggy Carter</v>
      </c>
    </row>
    <row r="20" spans="1:9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  <c r="I20" t="str">
        <f t="shared" si="0"/>
        <v>Howard Stark</v>
      </c>
    </row>
    <row r="21" spans="1:9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  <c r="I21" t="str">
        <f t="shared" si="0"/>
        <v>Hank Pym</v>
      </c>
    </row>
    <row r="22" spans="1:9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  <c r="I22" t="str">
        <f t="shared" si="0"/>
        <v>Janet van Dyne</v>
      </c>
    </row>
    <row r="23" spans="1:9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  <c r="I23" t="str">
        <f t="shared" si="0"/>
        <v>Kurt Busiek</v>
      </c>
    </row>
    <row r="24" spans="1:9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  <c r="I24" t="str">
        <f t="shared" si="0"/>
        <v>George Perez</v>
      </c>
    </row>
    <row r="25" spans="1:9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  <c r="I25" t="str">
        <f t="shared" si="0"/>
        <v>Roger Stern</v>
      </c>
    </row>
    <row r="26" spans="1:9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  <c r="I26" t="str">
        <f t="shared" si="0"/>
        <v>Tom DeFalco</v>
      </c>
    </row>
    <row r="27" spans="1:9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  <c r="I27" t="str">
        <f t="shared" si="0"/>
        <v>Loki Laufeyson</v>
      </c>
    </row>
    <row r="28" spans="1:9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  <c r="I28" t="str">
        <f t="shared" si="0"/>
        <v>Thor Odinson</v>
      </c>
    </row>
    <row r="29" spans="1:9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  <c r="I29" t="str">
        <f t="shared" si="0"/>
        <v>Natasha Romanoff</v>
      </c>
    </row>
    <row r="30" spans="1:9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  <c r="I30" t="str">
        <f t="shared" si="0"/>
        <v>Steve Rogers</v>
      </c>
    </row>
  </sheetData>
  <conditionalFormatting sqref="B2:B30">
    <cfRule type="duplicateValues" dxfId="7" priority="1"/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102-CF1A-4AF3-99A6-B6E494D36680}">
  <dimension ref="A1:O30"/>
  <sheetViews>
    <sheetView workbookViewId="0">
      <selection activeCell="G8" sqref="G8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9">
        <v>44255</v>
      </c>
      <c r="B4" s="10">
        <v>2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15</v>
      </c>
      <c r="H4" s="11">
        <v>10</v>
      </c>
    </row>
    <row r="5" spans="1:1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9">
        <v>44377</v>
      </c>
      <c r="B8" s="10">
        <v>6</v>
      </c>
      <c r="C8" s="10" t="s">
        <v>93</v>
      </c>
      <c r="D8" s="12" t="s">
        <v>94</v>
      </c>
      <c r="E8" s="10" t="s">
        <v>23</v>
      </c>
      <c r="F8" s="10" t="s">
        <v>37</v>
      </c>
      <c r="G8" s="10">
        <v>0</v>
      </c>
      <c r="H8" s="10" t="s">
        <v>29</v>
      </c>
    </row>
    <row r="9" spans="1:1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9">
        <v>44500</v>
      </c>
      <c r="B12" s="10">
        <v>10</v>
      </c>
      <c r="C12" s="10" t="s">
        <v>44</v>
      </c>
      <c r="D12" s="10" t="s">
        <v>18</v>
      </c>
      <c r="E12" s="10" t="s">
        <v>23</v>
      </c>
      <c r="F12" s="10" t="s">
        <v>45</v>
      </c>
      <c r="G12" s="10">
        <v>50</v>
      </c>
      <c r="H12" s="11">
        <v>14</v>
      </c>
    </row>
    <row r="13" spans="1:1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9">
        <v>44620</v>
      </c>
      <c r="B16" s="10">
        <v>14</v>
      </c>
      <c r="C16" s="10" t="s">
        <v>52</v>
      </c>
      <c r="D16" s="12" t="s">
        <v>94</v>
      </c>
      <c r="E16" s="10" t="s">
        <v>23</v>
      </c>
      <c r="F16" s="10" t="s">
        <v>53</v>
      </c>
      <c r="G16" s="10">
        <v>30</v>
      </c>
      <c r="H16" s="11">
        <v>36.67</v>
      </c>
    </row>
    <row r="17" spans="1:8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9">
        <v>44742</v>
      </c>
      <c r="B20" s="10">
        <v>18</v>
      </c>
      <c r="C20" s="10" t="s">
        <v>60</v>
      </c>
      <c r="D20" s="10" t="s">
        <v>18</v>
      </c>
      <c r="E20" s="10" t="s">
        <v>23</v>
      </c>
      <c r="F20" s="10" t="s">
        <v>61</v>
      </c>
      <c r="G20" s="10">
        <v>45</v>
      </c>
      <c r="H20" s="11">
        <v>33.33</v>
      </c>
    </row>
    <row r="21" spans="1:8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9">
        <v>44865</v>
      </c>
      <c r="B24" s="10">
        <v>22</v>
      </c>
      <c r="C24" s="10" t="s">
        <v>68</v>
      </c>
      <c r="D24" s="10" t="s">
        <v>18</v>
      </c>
      <c r="E24" s="10" t="s">
        <v>23</v>
      </c>
      <c r="F24" s="10" t="s">
        <v>69</v>
      </c>
      <c r="G24" s="10">
        <v>0</v>
      </c>
      <c r="H24" s="10" t="s">
        <v>29</v>
      </c>
    </row>
    <row r="25" spans="1:8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6" priority="1"/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2CE-C4A2-4AA4-8C82-44A1640A0FD7}">
  <dimension ref="A1:O30"/>
  <sheetViews>
    <sheetView workbookViewId="0">
      <selection activeCell="G7" sqref="G7"/>
    </sheetView>
  </sheetViews>
  <sheetFormatPr defaultRowHeight="15"/>
  <cols>
    <col min="1" max="1" width="16" customWidth="1"/>
    <col min="2" max="2" width="3" bestFit="1" customWidth="1"/>
    <col min="3" max="3" width="17.5703125" bestFit="1" customWidth="1"/>
    <col min="4" max="4" width="7.140625" bestFit="1" customWidth="1"/>
    <col min="5" max="5" width="9.1406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9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9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>
      <c r="A5" s="9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9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9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9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>
      <c r="A9" s="9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9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9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9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>
      <c r="A13" s="9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9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9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9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>
      <c r="A17" s="9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9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9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9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>
      <c r="A21" s="9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9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9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9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>
      <c r="A25" s="9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9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9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9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9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9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</sheetData>
  <conditionalFormatting sqref="B2:B30">
    <cfRule type="duplicateValues" dxfId="5" priority="1"/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27C-928E-499F-A76B-3A3CC54DD997}">
  <dimension ref="A1:O31"/>
  <sheetViews>
    <sheetView workbookViewId="0">
      <selection activeCell="J14" sqref="J14"/>
    </sheetView>
  </sheetViews>
  <sheetFormatPr defaultRowHeight="15"/>
  <cols>
    <col min="1" max="1" width="12.85546875" customWidth="1"/>
    <col min="2" max="2" width="3" bestFit="1" customWidth="1"/>
    <col min="3" max="3" width="17.5703125" bestFit="1" customWidth="1"/>
    <col min="4" max="4" width="7.140625" bestFit="1" customWidth="1"/>
    <col min="5" max="5" width="8.5703125" bestFit="1" customWidth="1"/>
    <col min="6" max="6" width="23.42578125" bestFit="1" customWidth="1"/>
    <col min="7" max="7" width="8.7109375" bestFit="1" customWidth="1"/>
    <col min="8" max="8" width="13.28515625" bestFit="1" customWidth="1"/>
  </cols>
  <sheetData>
    <row r="1" spans="1:15" s="7" customFormat="1" ht="48.75" customHeight="1">
      <c r="A1" s="6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15">
      <c r="A3" s="35">
        <v>44227</v>
      </c>
      <c r="B3" s="10">
        <v>1</v>
      </c>
      <c r="C3" s="10" t="s">
        <v>90</v>
      </c>
      <c r="D3" s="10" t="s">
        <v>18</v>
      </c>
      <c r="E3" s="10" t="s">
        <v>19</v>
      </c>
      <c r="F3" s="10" t="s">
        <v>20</v>
      </c>
      <c r="G3" s="10">
        <v>10</v>
      </c>
      <c r="H3" s="11">
        <v>20</v>
      </c>
    </row>
    <row r="4" spans="1:15">
      <c r="A4" s="35">
        <v>44255</v>
      </c>
      <c r="B4" s="10">
        <v>2</v>
      </c>
      <c r="C4" s="10" t="s">
        <v>21</v>
      </c>
      <c r="D4" s="10" t="s">
        <v>22</v>
      </c>
      <c r="E4" s="10" t="s">
        <v>96</v>
      </c>
      <c r="F4" s="10" t="s">
        <v>24</v>
      </c>
      <c r="G4" s="10">
        <v>15</v>
      </c>
      <c r="H4" s="11">
        <v>10</v>
      </c>
    </row>
    <row r="5" spans="1:15">
      <c r="A5" s="35">
        <v>44286</v>
      </c>
      <c r="B5" s="10">
        <v>3</v>
      </c>
      <c r="C5" s="10" t="s">
        <v>91</v>
      </c>
      <c r="D5" s="10" t="s">
        <v>26</v>
      </c>
      <c r="E5" s="10" t="s">
        <v>27</v>
      </c>
      <c r="F5" s="10" t="s">
        <v>28</v>
      </c>
      <c r="G5" s="10">
        <v>0</v>
      </c>
      <c r="H5" s="10" t="s">
        <v>29</v>
      </c>
    </row>
    <row r="6" spans="1:15">
      <c r="A6" s="35">
        <v>44316</v>
      </c>
      <c r="B6" s="10">
        <v>4</v>
      </c>
      <c r="C6" s="10" t="s">
        <v>92</v>
      </c>
      <c r="D6" s="10" t="s">
        <v>31</v>
      </c>
      <c r="E6" s="10" t="s">
        <v>32</v>
      </c>
      <c r="F6" s="10" t="s">
        <v>33</v>
      </c>
      <c r="G6" s="10">
        <v>25</v>
      </c>
      <c r="H6" s="11">
        <v>10</v>
      </c>
    </row>
    <row r="7" spans="1:15">
      <c r="A7" s="35">
        <v>44347</v>
      </c>
      <c r="B7" s="10">
        <v>5</v>
      </c>
      <c r="C7" s="10" t="s">
        <v>34</v>
      </c>
      <c r="D7" s="10" t="s">
        <v>22</v>
      </c>
      <c r="E7" s="10" t="s">
        <v>19</v>
      </c>
      <c r="F7" s="10" t="s">
        <v>35</v>
      </c>
      <c r="G7" s="10">
        <v>30</v>
      </c>
      <c r="H7" s="11">
        <v>16.670000000000002</v>
      </c>
    </row>
    <row r="8" spans="1:15">
      <c r="A8" s="35">
        <v>44377</v>
      </c>
      <c r="B8" s="10">
        <v>6</v>
      </c>
      <c r="C8" s="10" t="s">
        <v>93</v>
      </c>
      <c r="D8" s="12" t="s">
        <v>94</v>
      </c>
      <c r="E8" s="10" t="s">
        <v>96</v>
      </c>
      <c r="F8" s="10" t="s">
        <v>37</v>
      </c>
      <c r="G8" s="10">
        <v>0</v>
      </c>
      <c r="H8" s="10" t="s">
        <v>29</v>
      </c>
    </row>
    <row r="9" spans="1:15">
      <c r="A9" s="35">
        <v>44408</v>
      </c>
      <c r="B9" s="10">
        <v>7</v>
      </c>
      <c r="C9" s="10" t="s">
        <v>38</v>
      </c>
      <c r="D9" s="10" t="s">
        <v>26</v>
      </c>
      <c r="E9" s="10" t="s">
        <v>27</v>
      </c>
      <c r="F9" s="10" t="s">
        <v>39</v>
      </c>
      <c r="G9" s="10">
        <v>35</v>
      </c>
      <c r="H9" s="11">
        <v>10</v>
      </c>
    </row>
    <row r="10" spans="1:15">
      <c r="A10" s="35">
        <v>44439</v>
      </c>
      <c r="B10" s="10">
        <v>8</v>
      </c>
      <c r="C10" s="10" t="s">
        <v>40</v>
      </c>
      <c r="D10" s="10" t="s">
        <v>31</v>
      </c>
      <c r="E10" s="10" t="s">
        <v>32</v>
      </c>
      <c r="F10" s="10" t="s">
        <v>41</v>
      </c>
      <c r="G10" s="10">
        <v>40</v>
      </c>
      <c r="H10" s="11">
        <v>15</v>
      </c>
    </row>
    <row r="11" spans="1:15">
      <c r="A11" s="35">
        <v>44469</v>
      </c>
      <c r="B11" s="10">
        <v>9</v>
      </c>
      <c r="C11" s="10" t="s">
        <v>42</v>
      </c>
      <c r="D11" s="10" t="s">
        <v>22</v>
      </c>
      <c r="E11" s="10" t="s">
        <v>19</v>
      </c>
      <c r="F11" s="10" t="s">
        <v>43</v>
      </c>
      <c r="G11" s="10">
        <v>45</v>
      </c>
      <c r="H11" s="11">
        <v>12.22</v>
      </c>
    </row>
    <row r="12" spans="1:15">
      <c r="A12" s="35">
        <v>44500</v>
      </c>
      <c r="B12" s="10">
        <v>10</v>
      </c>
      <c r="C12" s="10" t="s">
        <v>44</v>
      </c>
      <c r="D12" s="10" t="s">
        <v>18</v>
      </c>
      <c r="E12" s="10" t="s">
        <v>96</v>
      </c>
      <c r="F12" s="10" t="s">
        <v>45</v>
      </c>
      <c r="G12" s="10">
        <v>50</v>
      </c>
      <c r="H12" s="11">
        <v>14</v>
      </c>
    </row>
    <row r="13" spans="1:15">
      <c r="A13" s="35">
        <v>44530</v>
      </c>
      <c r="B13" s="10">
        <v>11</v>
      </c>
      <c r="C13" s="10" t="s">
        <v>46</v>
      </c>
      <c r="D13" s="10" t="s">
        <v>26</v>
      </c>
      <c r="E13" s="10" t="s">
        <v>27</v>
      </c>
      <c r="F13" s="10" t="s">
        <v>47</v>
      </c>
      <c r="G13" s="10">
        <v>5</v>
      </c>
      <c r="H13" s="11">
        <v>160</v>
      </c>
    </row>
    <row r="14" spans="1:15">
      <c r="A14" s="35">
        <v>44561</v>
      </c>
      <c r="B14" s="10">
        <v>12</v>
      </c>
      <c r="C14" s="10" t="s">
        <v>48</v>
      </c>
      <c r="D14" s="10" t="s">
        <v>31</v>
      </c>
      <c r="E14" s="10" t="s">
        <v>32</v>
      </c>
      <c r="F14" s="10" t="s">
        <v>49</v>
      </c>
      <c r="G14" s="10">
        <v>20</v>
      </c>
      <c r="H14" s="11">
        <v>45</v>
      </c>
    </row>
    <row r="15" spans="1:15">
      <c r="A15" s="35">
        <v>44592</v>
      </c>
      <c r="B15" s="10">
        <v>13</v>
      </c>
      <c r="C15" s="10" t="s">
        <v>50</v>
      </c>
      <c r="D15" s="10" t="s">
        <v>22</v>
      </c>
      <c r="E15" s="10" t="s">
        <v>19</v>
      </c>
      <c r="F15" s="10" t="s">
        <v>51</v>
      </c>
      <c r="G15" s="10">
        <v>0</v>
      </c>
      <c r="H15" s="10" t="s">
        <v>29</v>
      </c>
    </row>
    <row r="16" spans="1:15">
      <c r="A16" s="35">
        <v>44620</v>
      </c>
      <c r="B16" s="10">
        <v>14</v>
      </c>
      <c r="C16" s="10" t="s">
        <v>52</v>
      </c>
      <c r="D16" s="12" t="s">
        <v>94</v>
      </c>
      <c r="E16" s="10" t="s">
        <v>96</v>
      </c>
      <c r="F16" s="10" t="s">
        <v>53</v>
      </c>
      <c r="G16" s="10">
        <v>30</v>
      </c>
      <c r="H16" s="11">
        <v>36.67</v>
      </c>
    </row>
    <row r="17" spans="1:8">
      <c r="A17" s="35">
        <v>44651</v>
      </c>
      <c r="B17" s="10">
        <v>15</v>
      </c>
      <c r="C17" s="10" t="s">
        <v>54</v>
      </c>
      <c r="D17" s="10" t="s">
        <v>26</v>
      </c>
      <c r="E17" s="10" t="s">
        <v>27</v>
      </c>
      <c r="F17" s="10" t="s">
        <v>55</v>
      </c>
      <c r="G17" s="10">
        <v>35</v>
      </c>
      <c r="H17" s="11">
        <v>34.29</v>
      </c>
    </row>
    <row r="18" spans="1:8">
      <c r="A18" s="35">
        <v>44681</v>
      </c>
      <c r="B18" s="10">
        <v>16</v>
      </c>
      <c r="C18" s="10" t="s">
        <v>56</v>
      </c>
      <c r="D18" s="12" t="s">
        <v>94</v>
      </c>
      <c r="E18" s="10" t="s">
        <v>32</v>
      </c>
      <c r="F18" s="10" t="s">
        <v>57</v>
      </c>
      <c r="G18" s="10">
        <v>0</v>
      </c>
      <c r="H18" s="10" t="s">
        <v>29</v>
      </c>
    </row>
    <row r="19" spans="1:8">
      <c r="A19" s="35">
        <v>44712</v>
      </c>
      <c r="B19" s="10">
        <v>17</v>
      </c>
      <c r="C19" s="10" t="s">
        <v>58</v>
      </c>
      <c r="D19" s="10" t="s">
        <v>22</v>
      </c>
      <c r="E19" s="10" t="s">
        <v>19</v>
      </c>
      <c r="F19" s="10" t="s">
        <v>59</v>
      </c>
      <c r="G19" s="10">
        <v>40</v>
      </c>
      <c r="H19" s="11">
        <v>35</v>
      </c>
    </row>
    <row r="20" spans="1:8">
      <c r="A20" s="35">
        <v>44742</v>
      </c>
      <c r="B20" s="10">
        <v>18</v>
      </c>
      <c r="C20" s="10" t="s">
        <v>60</v>
      </c>
      <c r="D20" s="10" t="s">
        <v>18</v>
      </c>
      <c r="E20" s="10" t="s">
        <v>96</v>
      </c>
      <c r="F20" s="10" t="s">
        <v>61</v>
      </c>
      <c r="G20" s="10">
        <v>45</v>
      </c>
      <c r="H20" s="11">
        <v>33.33</v>
      </c>
    </row>
    <row r="21" spans="1:8">
      <c r="A21" s="35">
        <v>44773</v>
      </c>
      <c r="B21" s="10">
        <v>19</v>
      </c>
      <c r="C21" s="10" t="s">
        <v>62</v>
      </c>
      <c r="D21" s="10" t="s">
        <v>26</v>
      </c>
      <c r="E21" s="10" t="s">
        <v>27</v>
      </c>
      <c r="F21" s="10" t="s">
        <v>63</v>
      </c>
      <c r="G21" s="10">
        <v>50</v>
      </c>
      <c r="H21" s="11">
        <v>32</v>
      </c>
    </row>
    <row r="22" spans="1:8">
      <c r="A22" s="35">
        <v>44804</v>
      </c>
      <c r="B22" s="10">
        <v>20</v>
      </c>
      <c r="C22" s="10" t="s">
        <v>64</v>
      </c>
      <c r="D22" s="10" t="s">
        <v>31</v>
      </c>
      <c r="E22" s="10" t="s">
        <v>32</v>
      </c>
      <c r="F22" s="10" t="s">
        <v>65</v>
      </c>
      <c r="G22" s="10">
        <v>55</v>
      </c>
      <c r="H22" s="11">
        <v>30.91</v>
      </c>
    </row>
    <row r="23" spans="1:8">
      <c r="A23" s="35">
        <v>44834</v>
      </c>
      <c r="B23" s="10">
        <v>21</v>
      </c>
      <c r="C23" s="10" t="s">
        <v>66</v>
      </c>
      <c r="D23" s="10" t="s">
        <v>22</v>
      </c>
      <c r="E23" s="10" t="s">
        <v>19</v>
      </c>
      <c r="F23" s="10" t="s">
        <v>67</v>
      </c>
      <c r="G23" s="10">
        <v>60</v>
      </c>
      <c r="H23" s="11">
        <v>30</v>
      </c>
    </row>
    <row r="24" spans="1:8">
      <c r="A24" s="35">
        <v>44865</v>
      </c>
      <c r="B24" s="10">
        <v>22</v>
      </c>
      <c r="C24" s="10" t="s">
        <v>68</v>
      </c>
      <c r="D24" s="10" t="s">
        <v>18</v>
      </c>
      <c r="E24" s="10" t="s">
        <v>96</v>
      </c>
      <c r="F24" s="10" t="s">
        <v>69</v>
      </c>
      <c r="G24" s="10">
        <v>0</v>
      </c>
      <c r="H24" s="10" t="s">
        <v>29</v>
      </c>
    </row>
    <row r="25" spans="1:8">
      <c r="A25" s="35">
        <v>44895</v>
      </c>
      <c r="B25" s="10">
        <v>23</v>
      </c>
      <c r="C25" s="10" t="s">
        <v>70</v>
      </c>
      <c r="D25" s="10" t="s">
        <v>26</v>
      </c>
      <c r="E25" s="10" t="s">
        <v>27</v>
      </c>
      <c r="F25" s="10" t="s">
        <v>71</v>
      </c>
      <c r="G25" s="10">
        <v>65</v>
      </c>
      <c r="H25" s="11">
        <v>30.77</v>
      </c>
    </row>
    <row r="26" spans="1:8">
      <c r="A26" s="35">
        <v>44926</v>
      </c>
      <c r="B26" s="10">
        <v>24</v>
      </c>
      <c r="C26" s="10" t="s">
        <v>72</v>
      </c>
      <c r="D26" s="10" t="s">
        <v>31</v>
      </c>
      <c r="E26" s="10" t="s">
        <v>32</v>
      </c>
      <c r="F26" s="10" t="s">
        <v>73</v>
      </c>
      <c r="G26" s="10">
        <v>70</v>
      </c>
      <c r="H26" s="11">
        <v>30</v>
      </c>
    </row>
    <row r="27" spans="1:8">
      <c r="A27" s="35">
        <v>44957</v>
      </c>
      <c r="B27" s="10">
        <v>25</v>
      </c>
      <c r="C27" s="10" t="s">
        <v>74</v>
      </c>
      <c r="D27" s="10" t="s">
        <v>75</v>
      </c>
      <c r="E27" s="10" t="s">
        <v>76</v>
      </c>
      <c r="F27" s="10" t="s">
        <v>77</v>
      </c>
      <c r="G27" s="10">
        <v>75</v>
      </c>
      <c r="H27" s="11">
        <v>29.33</v>
      </c>
    </row>
    <row r="28" spans="1:8">
      <c r="A28" s="35">
        <v>44985</v>
      </c>
      <c r="B28" s="10">
        <v>26</v>
      </c>
      <c r="C28" s="10" t="s">
        <v>78</v>
      </c>
      <c r="D28" s="10" t="s">
        <v>75</v>
      </c>
      <c r="E28" s="10" t="s">
        <v>79</v>
      </c>
      <c r="F28" s="10" t="s">
        <v>80</v>
      </c>
      <c r="G28" s="10">
        <v>80</v>
      </c>
      <c r="H28" s="11">
        <v>28.75</v>
      </c>
    </row>
    <row r="29" spans="1:8">
      <c r="A29" s="35">
        <v>45016</v>
      </c>
      <c r="B29" s="10">
        <v>27</v>
      </c>
      <c r="C29" s="10" t="s">
        <v>50</v>
      </c>
      <c r="D29" s="10" t="s">
        <v>22</v>
      </c>
      <c r="E29" s="10" t="s">
        <v>81</v>
      </c>
      <c r="F29" s="10" t="s">
        <v>82</v>
      </c>
      <c r="G29" s="10">
        <v>0</v>
      </c>
      <c r="H29" s="10" t="s">
        <v>29</v>
      </c>
    </row>
    <row r="30" spans="1:8">
      <c r="A30" s="35">
        <v>45046</v>
      </c>
      <c r="B30" s="10">
        <v>28</v>
      </c>
      <c r="C30" s="10" t="s">
        <v>48</v>
      </c>
      <c r="D30" s="10" t="s">
        <v>31</v>
      </c>
      <c r="E30" s="10" t="s">
        <v>83</v>
      </c>
      <c r="F30" s="10" t="s">
        <v>84</v>
      </c>
      <c r="G30" s="10">
        <v>85</v>
      </c>
      <c r="H30" s="11">
        <v>29.41</v>
      </c>
    </row>
    <row r="31" spans="1:8">
      <c r="A31" s="36"/>
    </row>
  </sheetData>
  <conditionalFormatting sqref="B2:B30">
    <cfRule type="duplicateValues" dxfId="4" priority="1"/>
  </conditionalFormatting>
  <dataValidations count="1">
    <dataValidation type="list" allowBlank="1" showInputMessage="1" showErrorMessage="1" sqref="D3:D30" xr:uid="{E3869D90-3986-400E-9CAB-62734B6C8585}">
      <formula1>"North, South, East, West, Asgard"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3A3-EE9C-44DD-8374-BB243651186B}">
  <dimension ref="A1:O31"/>
  <sheetViews>
    <sheetView workbookViewId="0">
      <selection activeCell="G18" sqref="G18"/>
    </sheetView>
  </sheetViews>
  <sheetFormatPr defaultRowHeight="1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bestFit="1" customWidth="1"/>
    <col min="8" max="8" width="17.85546875" bestFit="1" customWidth="1"/>
  </cols>
  <sheetData>
    <row r="1" spans="1:15" s="7" customFormat="1" ht="48.75" customHeight="1">
      <c r="A1" s="6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4" customFormat="1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3" t="s">
        <v>16</v>
      </c>
    </row>
    <row r="3" spans="1:1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0">
        <v>10</v>
      </c>
      <c r="H3" s="18">
        <v>20</v>
      </c>
    </row>
    <row r="4" spans="1:1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0">
        <v>15</v>
      </c>
      <c r="H4" s="18">
        <v>10</v>
      </c>
    </row>
    <row r="5" spans="1:1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0">
        <v>0</v>
      </c>
      <c r="H5" s="17" t="s">
        <v>29</v>
      </c>
    </row>
    <row r="6" spans="1:1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0">
        <v>25</v>
      </c>
      <c r="H6" s="18">
        <v>10</v>
      </c>
    </row>
    <row r="7" spans="1:1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0">
        <v>30</v>
      </c>
      <c r="H7" s="18">
        <v>16.670000000000002</v>
      </c>
    </row>
    <row r="8" spans="1:15">
      <c r="A8" s="16">
        <v>44377</v>
      </c>
      <c r="B8" s="20">
        <v>6</v>
      </c>
      <c r="C8" s="17" t="s">
        <v>93</v>
      </c>
      <c r="D8" s="19" t="s">
        <v>22</v>
      </c>
      <c r="E8" s="17" t="s">
        <v>96</v>
      </c>
      <c r="F8" s="17" t="s">
        <v>37</v>
      </c>
      <c r="G8" s="20">
        <v>0</v>
      </c>
      <c r="H8" s="17" t="s">
        <v>29</v>
      </c>
    </row>
    <row r="9" spans="1:1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0">
        <v>35</v>
      </c>
      <c r="H9" s="18">
        <v>10</v>
      </c>
    </row>
    <row r="10" spans="1:1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0">
        <v>40</v>
      </c>
      <c r="H10" s="18">
        <v>15</v>
      </c>
    </row>
    <row r="11" spans="1:1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0">
        <v>45</v>
      </c>
      <c r="H11" s="18">
        <v>12.22</v>
      </c>
    </row>
    <row r="12" spans="1:1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0">
        <v>50</v>
      </c>
      <c r="H12" s="18">
        <v>14</v>
      </c>
    </row>
    <row r="13" spans="1:1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0">
        <v>5</v>
      </c>
      <c r="H13" s="18">
        <v>160</v>
      </c>
    </row>
    <row r="14" spans="1:1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0">
        <v>20</v>
      </c>
      <c r="H14" s="18">
        <v>45</v>
      </c>
    </row>
    <row r="15" spans="1:1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0">
        <v>0</v>
      </c>
      <c r="H15" s="17" t="s">
        <v>29</v>
      </c>
    </row>
    <row r="16" spans="1:15">
      <c r="A16" s="16">
        <v>44620</v>
      </c>
      <c r="B16" s="20">
        <v>14</v>
      </c>
      <c r="C16" s="17" t="s">
        <v>52</v>
      </c>
      <c r="D16" s="19" t="s">
        <v>22</v>
      </c>
      <c r="E16" s="17" t="s">
        <v>96</v>
      </c>
      <c r="F16" s="17" t="s">
        <v>53</v>
      </c>
      <c r="G16" s="20">
        <v>30</v>
      </c>
      <c r="H16" s="18">
        <v>36.67</v>
      </c>
    </row>
    <row r="17" spans="1:8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0">
        <v>35</v>
      </c>
      <c r="H17" s="18">
        <v>34.29</v>
      </c>
    </row>
    <row r="18" spans="1:8">
      <c r="A18" s="16">
        <v>44681</v>
      </c>
      <c r="B18" s="20">
        <v>16</v>
      </c>
      <c r="C18" s="17" t="s">
        <v>56</v>
      </c>
      <c r="D18" s="19" t="s">
        <v>26</v>
      </c>
      <c r="E18" s="17" t="s">
        <v>32</v>
      </c>
      <c r="F18" s="17" t="s">
        <v>57</v>
      </c>
      <c r="G18" s="20">
        <v>0</v>
      </c>
      <c r="H18" s="17" t="s">
        <v>29</v>
      </c>
    </row>
    <row r="19" spans="1:8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0">
        <v>40</v>
      </c>
      <c r="H19" s="18">
        <v>35</v>
      </c>
    </row>
    <row r="20" spans="1:8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0">
        <v>45</v>
      </c>
      <c r="H20" s="18">
        <v>33.33</v>
      </c>
    </row>
    <row r="21" spans="1:8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0">
        <v>50</v>
      </c>
      <c r="H21" s="18">
        <v>32</v>
      </c>
    </row>
    <row r="22" spans="1:8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0">
        <v>55</v>
      </c>
      <c r="H22" s="18">
        <v>30.91</v>
      </c>
    </row>
    <row r="23" spans="1:8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0">
        <v>60</v>
      </c>
      <c r="H23" s="18">
        <v>30</v>
      </c>
    </row>
    <row r="24" spans="1:8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0">
        <v>0</v>
      </c>
      <c r="H24" s="17" t="s">
        <v>29</v>
      </c>
    </row>
    <row r="25" spans="1:8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0">
        <v>65</v>
      </c>
      <c r="H25" s="18">
        <v>30.77</v>
      </c>
    </row>
    <row r="26" spans="1:8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0">
        <v>70</v>
      </c>
      <c r="H26" s="18">
        <v>30</v>
      </c>
    </row>
    <row r="27" spans="1:8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0">
        <v>75</v>
      </c>
      <c r="H27" s="18">
        <v>29.33</v>
      </c>
    </row>
    <row r="28" spans="1:8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0">
        <v>80</v>
      </c>
      <c r="H28" s="18">
        <v>28.75</v>
      </c>
    </row>
    <row r="29" spans="1:8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0">
        <v>0</v>
      </c>
      <c r="H29" s="17" t="s">
        <v>29</v>
      </c>
    </row>
    <row r="30" spans="1:8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0">
        <v>85</v>
      </c>
      <c r="H30" s="18">
        <v>29.41</v>
      </c>
    </row>
    <row r="31" spans="1:8">
      <c r="A31" s="17" t="s">
        <v>99</v>
      </c>
      <c r="B31" s="20"/>
      <c r="C31" s="17"/>
      <c r="D31" s="17"/>
      <c r="E31" s="17"/>
      <c r="F31" s="17"/>
      <c r="G31" s="20"/>
      <c r="H31" s="18">
        <f>SUBTOTAL(104,Table1[Price Per Unit])</f>
        <v>160</v>
      </c>
    </row>
  </sheetData>
  <conditionalFormatting sqref="B2:B30">
    <cfRule type="duplicateValues" dxfId="3" priority="1"/>
  </conditionalFormatting>
  <dataValidations count="1">
    <dataValidation type="list" allowBlank="1" showInputMessage="1" showErrorMessage="1" sqref="D3:D30" xr:uid="{6FD0EDEE-26F4-469B-8A9C-2CFE46C3F946}">
      <formula1>"North, South, East, West, Asgard"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D40-4414-4762-BAB9-977F2F509B43}">
  <dimension ref="A1:O31"/>
  <sheetViews>
    <sheetView workbookViewId="0">
      <selection activeCell="F3" sqref="F3"/>
    </sheetView>
  </sheetViews>
  <sheetFormatPr defaultRowHeight="15"/>
  <cols>
    <col min="1" max="1" width="14.85546875" bestFit="1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bestFit="1" customWidth="1"/>
    <col min="9" max="9" width="10.85546875" bestFit="1" customWidth="1"/>
    <col min="10" max="11" width="50.85546875" customWidth="1"/>
  </cols>
  <sheetData>
    <row r="1" spans="1:15" s="7" customFormat="1" ht="48.75" customHeight="1">
      <c r="A1" s="6" t="s">
        <v>100</v>
      </c>
      <c r="B1" s="6"/>
      <c r="C1" s="6"/>
      <c r="D1" s="6"/>
      <c r="E1" s="6"/>
      <c r="F1" s="6"/>
      <c r="G1" s="22"/>
      <c r="H1" s="6"/>
      <c r="I1" s="6"/>
      <c r="J1" s="6"/>
      <c r="K1" s="6"/>
      <c r="L1" s="6"/>
      <c r="M1" s="6"/>
      <c r="N1" s="6"/>
      <c r="O1" s="6"/>
    </row>
    <row r="2" spans="1:15" s="14" customFormat="1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13" t="s">
        <v>16</v>
      </c>
      <c r="I2" s="15" t="s">
        <v>101</v>
      </c>
    </row>
    <row r="3" spans="1:15">
      <c r="A3" s="16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18">
        <v>20</v>
      </c>
      <c r="I3" s="21">
        <f>IFERROR( Table134[[#This Row],[Quantity]]*Table134[[#This Row],[Price Per Unit]], "")</f>
        <v>200</v>
      </c>
    </row>
    <row r="4" spans="1:15">
      <c r="A4" s="16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18">
        <v>10</v>
      </c>
      <c r="I4" s="21">
        <f>IFERROR( Table134[[#This Row],[Quantity]]*Table134[[#This Row],[Price Per Unit]], "")</f>
        <v>150</v>
      </c>
    </row>
    <row r="5" spans="1:15">
      <c r="A5" s="16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17" t="s">
        <v>29</v>
      </c>
      <c r="I5" s="21" t="str">
        <f>IFERROR( Table134[[#This Row],[Quantity]]*Table134[[#This Row],[Price Per Unit]], "")</f>
        <v/>
      </c>
    </row>
    <row r="6" spans="1:15">
      <c r="A6" s="16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18">
        <v>10</v>
      </c>
      <c r="I6" s="21">
        <f>IFERROR( Table134[[#This Row],[Quantity]]*Table134[[#This Row],[Price Per Unit]], "")</f>
        <v>250</v>
      </c>
    </row>
    <row r="7" spans="1:15">
      <c r="A7" s="16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18">
        <v>16.670000000000002</v>
      </c>
      <c r="I7" s="21">
        <f>IFERROR( Table134[[#This Row],[Quantity]]*Table134[[#This Row],[Price Per Unit]], "")</f>
        <v>500.1</v>
      </c>
    </row>
    <row r="8" spans="1:15">
      <c r="A8" s="16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17" t="s">
        <v>29</v>
      </c>
      <c r="I8" s="21" t="str">
        <f>IFERROR( Table134[[#This Row],[Quantity]]*Table134[[#This Row],[Price Per Unit]], "")</f>
        <v/>
      </c>
    </row>
    <row r="9" spans="1:15">
      <c r="A9" s="16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18">
        <v>10</v>
      </c>
      <c r="I9" s="21">
        <f>IFERROR( Table134[[#This Row],[Quantity]]*Table134[[#This Row],[Price Per Unit]], "")</f>
        <v>350</v>
      </c>
    </row>
    <row r="10" spans="1:15">
      <c r="A10" s="16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18">
        <v>15</v>
      </c>
      <c r="I10" s="21">
        <f>IFERROR( Table134[[#This Row],[Quantity]]*Table134[[#This Row],[Price Per Unit]], "")</f>
        <v>600</v>
      </c>
    </row>
    <row r="11" spans="1:15">
      <c r="A11" s="16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18">
        <v>12.22</v>
      </c>
      <c r="I11" s="21">
        <f>IFERROR( Table134[[#This Row],[Quantity]]*Table134[[#This Row],[Price Per Unit]], "")</f>
        <v>549.9</v>
      </c>
    </row>
    <row r="12" spans="1:15">
      <c r="A12" s="16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18">
        <v>14</v>
      </c>
      <c r="I12" s="21">
        <f>IFERROR( Table134[[#This Row],[Quantity]]*Table134[[#This Row],[Price Per Unit]], "")</f>
        <v>700</v>
      </c>
    </row>
    <row r="13" spans="1:15">
      <c r="A13" s="16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18">
        <v>160</v>
      </c>
      <c r="I13" s="21">
        <f>IFERROR( Table134[[#This Row],[Quantity]]*Table134[[#This Row],[Price Per Unit]], "")</f>
        <v>800</v>
      </c>
    </row>
    <row r="14" spans="1:15">
      <c r="A14" s="16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18">
        <v>45</v>
      </c>
      <c r="I14" s="21">
        <f>IFERROR( Table134[[#This Row],[Quantity]]*Table134[[#This Row],[Price Per Unit]], "")</f>
        <v>900</v>
      </c>
    </row>
    <row r="15" spans="1:15">
      <c r="A15" s="16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17" t="s">
        <v>29</v>
      </c>
      <c r="I15" s="21" t="str">
        <f>IFERROR( Table134[[#This Row],[Quantity]]*Table134[[#This Row],[Price Per Unit]], "")</f>
        <v/>
      </c>
    </row>
    <row r="16" spans="1:15">
      <c r="A16" s="16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18">
        <v>36.67</v>
      </c>
      <c r="I16" s="21">
        <f>IFERROR( Table134[[#This Row],[Quantity]]*Table134[[#This Row],[Price Per Unit]], "")</f>
        <v>1100.1000000000001</v>
      </c>
    </row>
    <row r="17" spans="1:9">
      <c r="A17" s="16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18">
        <v>34.29</v>
      </c>
      <c r="I17" s="21">
        <f>IFERROR( Table134[[#This Row],[Quantity]]*Table134[[#This Row],[Price Per Unit]], "")</f>
        <v>1200.1499999999999</v>
      </c>
    </row>
    <row r="18" spans="1:9">
      <c r="A18" s="16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17" t="s">
        <v>29</v>
      </c>
      <c r="I18" s="21" t="str">
        <f>IFERROR( Table134[[#This Row],[Quantity]]*Table134[[#This Row],[Price Per Unit]], "")</f>
        <v/>
      </c>
    </row>
    <row r="19" spans="1:9">
      <c r="A19" s="16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18">
        <v>35</v>
      </c>
      <c r="I19" s="21">
        <f>IFERROR( Table134[[#This Row],[Quantity]]*Table134[[#This Row],[Price Per Unit]], "")</f>
        <v>1400</v>
      </c>
    </row>
    <row r="20" spans="1:9">
      <c r="A20" s="16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18">
        <v>33.33</v>
      </c>
      <c r="I20" s="21">
        <f>IFERROR( Table134[[#This Row],[Quantity]]*Table134[[#This Row],[Price Per Unit]], "")</f>
        <v>1499.85</v>
      </c>
    </row>
    <row r="21" spans="1:9">
      <c r="A21" s="16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18">
        <v>32</v>
      </c>
      <c r="I21" s="21">
        <f>IFERROR( Table134[[#This Row],[Quantity]]*Table134[[#This Row],[Price Per Unit]], "")</f>
        <v>1600</v>
      </c>
    </row>
    <row r="22" spans="1:9">
      <c r="A22" s="16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18">
        <v>30.91</v>
      </c>
      <c r="I22" s="21">
        <f>IFERROR( Table134[[#This Row],[Quantity]]*Table134[[#This Row],[Price Per Unit]], "")</f>
        <v>1700.05</v>
      </c>
    </row>
    <row r="23" spans="1:9">
      <c r="A23" s="16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18">
        <v>30</v>
      </c>
      <c r="I23" s="21">
        <f>IFERROR( Table134[[#This Row],[Quantity]]*Table134[[#This Row],[Price Per Unit]], "")</f>
        <v>1800</v>
      </c>
    </row>
    <row r="24" spans="1:9">
      <c r="A24" s="16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17" t="s">
        <v>29</v>
      </c>
      <c r="I24" s="21" t="str">
        <f>IFERROR( Table134[[#This Row],[Quantity]]*Table134[[#This Row],[Price Per Unit]], "")</f>
        <v/>
      </c>
    </row>
    <row r="25" spans="1:9">
      <c r="A25" s="16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18">
        <v>30.77</v>
      </c>
      <c r="I25" s="21">
        <f>IFERROR( Table134[[#This Row],[Quantity]]*Table134[[#This Row],[Price Per Unit]], "")</f>
        <v>2000.05</v>
      </c>
    </row>
    <row r="26" spans="1:9">
      <c r="A26" s="16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18">
        <v>30</v>
      </c>
      <c r="I26" s="21">
        <f>IFERROR( Table134[[#This Row],[Quantity]]*Table134[[#This Row],[Price Per Unit]], "")</f>
        <v>2100</v>
      </c>
    </row>
    <row r="27" spans="1:9">
      <c r="A27" s="16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18">
        <v>29.33</v>
      </c>
      <c r="I27" s="21">
        <f>IFERROR( Table134[[#This Row],[Quantity]]*Table134[[#This Row],[Price Per Unit]], "")</f>
        <v>2199.75</v>
      </c>
    </row>
    <row r="28" spans="1:9">
      <c r="A28" s="16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18">
        <v>28.75</v>
      </c>
      <c r="I28" s="21">
        <f>IFERROR( Table134[[#This Row],[Quantity]]*Table134[[#This Row],[Price Per Unit]], "")</f>
        <v>2300</v>
      </c>
    </row>
    <row r="29" spans="1:9">
      <c r="A29" s="16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17" t="s">
        <v>29</v>
      </c>
      <c r="I29" s="21" t="str">
        <f>IFERROR( Table134[[#This Row],[Quantity]]*Table134[[#This Row],[Price Per Unit]], "")</f>
        <v/>
      </c>
    </row>
    <row r="30" spans="1:9">
      <c r="A30" s="16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18">
        <v>29.41</v>
      </c>
      <c r="I30" s="21">
        <f>IFERROR( Table134[[#This Row],[Quantity]]*Table134[[#This Row],[Price Per Unit]], "")</f>
        <v>2499.85</v>
      </c>
    </row>
    <row r="31" spans="1:9">
      <c r="A31" s="17" t="s">
        <v>99</v>
      </c>
      <c r="B31" s="20"/>
      <c r="C31" s="17"/>
      <c r="D31" s="17"/>
      <c r="E31" s="17"/>
      <c r="F31" s="17"/>
      <c r="G31" s="24"/>
      <c r="H31" s="18">
        <f>SUBTOTAL(104,Table134[Price Per Unit])</f>
        <v>160</v>
      </c>
      <c r="I31" s="18">
        <f>SUBTOTAL(109,Table134[Sales])</f>
        <v>26399.8</v>
      </c>
    </row>
  </sheetData>
  <conditionalFormatting sqref="B2:B30">
    <cfRule type="duplicateValues" dxfId="2" priority="1"/>
  </conditionalFormatting>
  <dataValidations count="1">
    <dataValidation type="list" allowBlank="1" showInputMessage="1" showErrorMessage="1" sqref="D3:D30" xr:uid="{E4E649F5-048B-4864-A418-E0D71242FA56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7F7-CE5A-4DDC-9899-81E8756DCCF0}">
  <dimension ref="A1:O31"/>
  <sheetViews>
    <sheetView workbookViewId="0">
      <selection activeCell="G11" sqref="G11"/>
    </sheetView>
  </sheetViews>
  <sheetFormatPr defaultRowHeight="15"/>
  <cols>
    <col min="1" max="1" width="12.8554687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>
      <c r="A1" s="32" t="s">
        <v>102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>
      <c r="A3" s="37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Table1345[[#This Row],[Quantity]]*Table1345[[#This Row],[Price Per Unit]], "")</f>
        <v>200</v>
      </c>
    </row>
    <row r="4" spans="1:15">
      <c r="A4" s="37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Table1345[[#This Row],[Quantity]]*Table1345[[#This Row],[Price Per Unit]], "")</f>
        <v>150</v>
      </c>
    </row>
    <row r="5" spans="1:15">
      <c r="A5" s="37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 t="s">
        <v>29</v>
      </c>
      <c r="I5" s="29" t="str">
        <f>IFERROR( Table1345[[#This Row],[Quantity]]*Table1345[[#This Row],[Price Per Unit]], "")</f>
        <v/>
      </c>
    </row>
    <row r="6" spans="1:15">
      <c r="A6" s="37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Table1345[[#This Row],[Quantity]]*Table1345[[#This Row],[Price Per Unit]], "")</f>
        <v>250</v>
      </c>
    </row>
    <row r="7" spans="1:15">
      <c r="A7" s="37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Table1345[[#This Row],[Quantity]]*Table1345[[#This Row],[Price Per Unit]], "")</f>
        <v>500.1</v>
      </c>
    </row>
    <row r="8" spans="1:15">
      <c r="A8" s="37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 t="s">
        <v>29</v>
      </c>
      <c r="I8" s="29" t="str">
        <f>IFERROR( Table1345[[#This Row],[Quantity]]*Table1345[[#This Row],[Price Per Unit]], "")</f>
        <v/>
      </c>
    </row>
    <row r="9" spans="1:15">
      <c r="A9" s="37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Table1345[[#This Row],[Quantity]]*Table1345[[#This Row],[Price Per Unit]], "")</f>
        <v>350</v>
      </c>
    </row>
    <row r="10" spans="1:15">
      <c r="A10" s="37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Table1345[[#This Row],[Quantity]]*Table1345[[#This Row],[Price Per Unit]], "")</f>
        <v>600</v>
      </c>
    </row>
    <row r="11" spans="1:15">
      <c r="A11" s="37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Table1345[[#This Row],[Quantity]]*Table1345[[#This Row],[Price Per Unit]], "")</f>
        <v>549.9</v>
      </c>
    </row>
    <row r="12" spans="1:15">
      <c r="A12" s="37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Table1345[[#This Row],[Quantity]]*Table1345[[#This Row],[Price Per Unit]], "")</f>
        <v>700</v>
      </c>
    </row>
    <row r="13" spans="1:15">
      <c r="A13" s="37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Table1345[[#This Row],[Quantity]]*Table1345[[#This Row],[Price Per Unit]], "")</f>
        <v>800</v>
      </c>
    </row>
    <row r="14" spans="1:15">
      <c r="A14" s="37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Table1345[[#This Row],[Quantity]]*Table1345[[#This Row],[Price Per Unit]], "")</f>
        <v>900</v>
      </c>
    </row>
    <row r="15" spans="1:15">
      <c r="A15" s="37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 t="s">
        <v>29</v>
      </c>
      <c r="I15" s="29" t="str">
        <f>IFERROR( Table1345[[#This Row],[Quantity]]*Table1345[[#This Row],[Price Per Unit]], "")</f>
        <v/>
      </c>
    </row>
    <row r="16" spans="1:15">
      <c r="A16" s="37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Table1345[[#This Row],[Quantity]]*Table1345[[#This Row],[Price Per Unit]], "")</f>
        <v>1100.1000000000001</v>
      </c>
    </row>
    <row r="17" spans="1:9">
      <c r="A17" s="37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Table1345[[#This Row],[Quantity]]*Table1345[[#This Row],[Price Per Unit]], "")</f>
        <v>1200.1499999999999</v>
      </c>
    </row>
    <row r="18" spans="1:9">
      <c r="A18" s="37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 t="s">
        <v>29</v>
      </c>
      <c r="I18" s="29" t="str">
        <f>IFERROR( Table1345[[#This Row],[Quantity]]*Table1345[[#This Row],[Price Per Unit]], "")</f>
        <v/>
      </c>
    </row>
    <row r="19" spans="1:9">
      <c r="A19" s="37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Table1345[[#This Row],[Quantity]]*Table1345[[#This Row],[Price Per Unit]], "")</f>
        <v>1400</v>
      </c>
    </row>
    <row r="20" spans="1:9">
      <c r="A20" s="37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Table1345[[#This Row],[Quantity]]*Table1345[[#This Row],[Price Per Unit]], "")</f>
        <v>1499.85</v>
      </c>
    </row>
    <row r="21" spans="1:9">
      <c r="A21" s="37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Table1345[[#This Row],[Quantity]]*Table1345[[#This Row],[Price Per Unit]], "")</f>
        <v>1600</v>
      </c>
    </row>
    <row r="22" spans="1:9">
      <c r="A22" s="37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Table1345[[#This Row],[Quantity]]*Table1345[[#This Row],[Price Per Unit]], "")</f>
        <v>1700.05</v>
      </c>
    </row>
    <row r="23" spans="1:9">
      <c r="A23" s="37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Table1345[[#This Row],[Quantity]]*Table1345[[#This Row],[Price Per Unit]], "")</f>
        <v>1800</v>
      </c>
    </row>
    <row r="24" spans="1:9">
      <c r="A24" s="37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 t="s">
        <v>29</v>
      </c>
      <c r="I24" s="29" t="str">
        <f>IFERROR( Table1345[[#This Row],[Quantity]]*Table1345[[#This Row],[Price Per Unit]], "")</f>
        <v/>
      </c>
    </row>
    <row r="25" spans="1:9">
      <c r="A25" s="37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Table1345[[#This Row],[Quantity]]*Table1345[[#This Row],[Price Per Unit]], "")</f>
        <v>2000.05</v>
      </c>
    </row>
    <row r="26" spans="1:9">
      <c r="A26" s="37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Table1345[[#This Row],[Quantity]]*Table1345[[#This Row],[Price Per Unit]], "")</f>
        <v>2100</v>
      </c>
    </row>
    <row r="27" spans="1:9">
      <c r="A27" s="37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Table1345[[#This Row],[Quantity]]*Table1345[[#This Row],[Price Per Unit]], "")</f>
        <v>2199.75</v>
      </c>
    </row>
    <row r="28" spans="1:9">
      <c r="A28" s="37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Table1345[[#This Row],[Quantity]]*Table1345[[#This Row],[Price Per Unit]], "")</f>
        <v>2300</v>
      </c>
    </row>
    <row r="29" spans="1:9">
      <c r="A29" s="37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 t="s">
        <v>29</v>
      </c>
      <c r="I29" s="29" t="str">
        <f>IFERROR( Table1345[[#This Row],[Quantity]]*Table1345[[#This Row],[Price Per Unit]], "")</f>
        <v/>
      </c>
    </row>
    <row r="30" spans="1:9">
      <c r="A30" s="37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Table1345[[#This Row],[Quantity]]*Table1345[[#This Row],[Price Per Unit]], "")</f>
        <v>2499.85</v>
      </c>
    </row>
    <row r="31" spans="1:9">
      <c r="A31" s="33" t="s">
        <v>99</v>
      </c>
      <c r="B31" s="20"/>
      <c r="C31" s="17"/>
      <c r="D31" s="17"/>
      <c r="E31" s="17"/>
      <c r="F31" s="17"/>
      <c r="G31" s="24"/>
      <c r="H31" s="28">
        <f>SUBTOTAL(104,Table1345[Price Per Unit])</f>
        <v>160</v>
      </c>
      <c r="I31" s="28">
        <f>SUBTOTAL(109,Table1345[Sales])</f>
        <v>26399.8</v>
      </c>
    </row>
  </sheetData>
  <conditionalFormatting sqref="B2:B30">
    <cfRule type="duplicateValues" dxfId="1" priority="1"/>
  </conditionalFormatting>
  <dataValidations count="1">
    <dataValidation type="list" allowBlank="1" showInputMessage="1" showErrorMessage="1" sqref="D3:D30" xr:uid="{128F3889-C648-467D-A45B-203AA7E5AE4D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C60-4F48-4CD5-A7F5-7F02D5508B97}">
  <dimension ref="A1:O31"/>
  <sheetViews>
    <sheetView workbookViewId="0">
      <selection activeCell="G6" sqref="G6"/>
    </sheetView>
  </sheetViews>
  <sheetFormatPr defaultRowHeight="15"/>
  <cols>
    <col min="1" max="1" width="11.42578125" style="34" customWidth="1"/>
    <col min="2" max="2" width="7.42578125" bestFit="1" customWidth="1"/>
    <col min="3" max="3" width="17.5703125" bestFit="1" customWidth="1"/>
    <col min="4" max="4" width="11.7109375" bestFit="1" customWidth="1"/>
    <col min="5" max="5" width="11.140625" bestFit="1" customWidth="1"/>
    <col min="6" max="6" width="23.42578125" bestFit="1" customWidth="1"/>
    <col min="7" max="7" width="13.28515625" style="14" bestFit="1" customWidth="1"/>
    <col min="8" max="8" width="17.85546875" style="30" bestFit="1" customWidth="1"/>
    <col min="9" max="9" width="10.85546875" style="30" bestFit="1" customWidth="1"/>
    <col min="10" max="11" width="50.85546875" customWidth="1"/>
  </cols>
  <sheetData>
    <row r="1" spans="1:15" s="7" customFormat="1" ht="48.75" customHeight="1">
      <c r="A1" s="32" t="s">
        <v>103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>
      <c r="A2" s="31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23" t="s">
        <v>15</v>
      </c>
      <c r="H2" s="26" t="s">
        <v>16</v>
      </c>
      <c r="I2" s="27" t="s">
        <v>101</v>
      </c>
    </row>
    <row r="3" spans="1:15">
      <c r="A3" s="33">
        <v>44227</v>
      </c>
      <c r="B3" s="20">
        <v>1</v>
      </c>
      <c r="C3" s="17" t="s">
        <v>90</v>
      </c>
      <c r="D3" s="17" t="s">
        <v>18</v>
      </c>
      <c r="E3" s="17" t="s">
        <v>19</v>
      </c>
      <c r="F3" s="17" t="s">
        <v>20</v>
      </c>
      <c r="G3" s="24">
        <v>10</v>
      </c>
      <c r="H3" s="28">
        <v>20</v>
      </c>
      <c r="I3" s="29">
        <f>IFERROR( Table13456[[#This Row],[Quantity]]*Table13456[[#This Row],[Price Per Unit]], "")</f>
        <v>200</v>
      </c>
    </row>
    <row r="4" spans="1:15">
      <c r="A4" s="33">
        <v>44255</v>
      </c>
      <c r="B4" s="20">
        <v>2</v>
      </c>
      <c r="C4" s="17" t="s">
        <v>21</v>
      </c>
      <c r="D4" s="17" t="s">
        <v>22</v>
      </c>
      <c r="E4" s="17" t="s">
        <v>96</v>
      </c>
      <c r="F4" s="17" t="s">
        <v>24</v>
      </c>
      <c r="G4" s="24">
        <v>15</v>
      </c>
      <c r="H4" s="28">
        <v>10</v>
      </c>
      <c r="I4" s="29">
        <f>IFERROR( Table13456[[#This Row],[Quantity]]*Table13456[[#This Row],[Price Per Unit]], "")</f>
        <v>150</v>
      </c>
    </row>
    <row r="5" spans="1:15">
      <c r="A5" s="33">
        <v>44286</v>
      </c>
      <c r="B5" s="20">
        <v>3</v>
      </c>
      <c r="C5" s="17" t="s">
        <v>91</v>
      </c>
      <c r="D5" s="17" t="s">
        <v>26</v>
      </c>
      <c r="E5" s="17" t="s">
        <v>27</v>
      </c>
      <c r="F5" s="17" t="s">
        <v>28</v>
      </c>
      <c r="G5" s="24">
        <v>0</v>
      </c>
      <c r="H5" s="28"/>
      <c r="I5" s="29">
        <f>IFERROR( Table13456[[#This Row],[Quantity]]*Table13456[[#This Row],[Price Per Unit]], "")</f>
        <v>0</v>
      </c>
    </row>
    <row r="6" spans="1:15">
      <c r="A6" s="33">
        <v>44316</v>
      </c>
      <c r="B6" s="20">
        <v>4</v>
      </c>
      <c r="C6" s="17" t="s">
        <v>92</v>
      </c>
      <c r="D6" s="17" t="s">
        <v>31</v>
      </c>
      <c r="E6" s="17" t="s">
        <v>32</v>
      </c>
      <c r="F6" s="17" t="s">
        <v>33</v>
      </c>
      <c r="G6" s="24">
        <v>25</v>
      </c>
      <c r="H6" s="28">
        <v>10</v>
      </c>
      <c r="I6" s="29">
        <f>IFERROR( Table13456[[#This Row],[Quantity]]*Table13456[[#This Row],[Price Per Unit]], "")</f>
        <v>250</v>
      </c>
    </row>
    <row r="7" spans="1:15">
      <c r="A7" s="33">
        <v>44347</v>
      </c>
      <c r="B7" s="20">
        <v>5</v>
      </c>
      <c r="C7" s="17" t="s">
        <v>34</v>
      </c>
      <c r="D7" s="17" t="s">
        <v>22</v>
      </c>
      <c r="E7" s="17" t="s">
        <v>19</v>
      </c>
      <c r="F7" s="17" t="s">
        <v>35</v>
      </c>
      <c r="G7" s="24">
        <v>30</v>
      </c>
      <c r="H7" s="28">
        <v>16.670000000000002</v>
      </c>
      <c r="I7" s="29">
        <f>IFERROR( Table13456[[#This Row],[Quantity]]*Table13456[[#This Row],[Price Per Unit]], "")</f>
        <v>500.1</v>
      </c>
    </row>
    <row r="8" spans="1:15">
      <c r="A8" s="33">
        <v>44377</v>
      </c>
      <c r="B8" s="20">
        <v>6</v>
      </c>
      <c r="C8" s="17" t="s">
        <v>93</v>
      </c>
      <c r="D8" s="19" t="s">
        <v>94</v>
      </c>
      <c r="E8" s="17" t="s">
        <v>96</v>
      </c>
      <c r="F8" s="17" t="s">
        <v>37</v>
      </c>
      <c r="G8" s="24">
        <v>0</v>
      </c>
      <c r="H8" s="28"/>
      <c r="I8" s="29">
        <f>IFERROR( Table13456[[#This Row],[Quantity]]*Table13456[[#This Row],[Price Per Unit]], "")</f>
        <v>0</v>
      </c>
    </row>
    <row r="9" spans="1:15">
      <c r="A9" s="33">
        <v>44408</v>
      </c>
      <c r="B9" s="20">
        <v>7</v>
      </c>
      <c r="C9" s="17" t="s">
        <v>38</v>
      </c>
      <c r="D9" s="17" t="s">
        <v>26</v>
      </c>
      <c r="E9" s="17" t="s">
        <v>27</v>
      </c>
      <c r="F9" s="17" t="s">
        <v>39</v>
      </c>
      <c r="G9" s="24">
        <v>35</v>
      </c>
      <c r="H9" s="28">
        <v>10</v>
      </c>
      <c r="I9" s="29">
        <f>IFERROR( Table13456[[#This Row],[Quantity]]*Table13456[[#This Row],[Price Per Unit]], "")</f>
        <v>350</v>
      </c>
    </row>
    <row r="10" spans="1:15">
      <c r="A10" s="33">
        <v>44439</v>
      </c>
      <c r="B10" s="20">
        <v>8</v>
      </c>
      <c r="C10" s="17" t="s">
        <v>40</v>
      </c>
      <c r="D10" s="17" t="s">
        <v>31</v>
      </c>
      <c r="E10" s="17" t="s">
        <v>32</v>
      </c>
      <c r="F10" s="17" t="s">
        <v>41</v>
      </c>
      <c r="G10" s="24">
        <v>40</v>
      </c>
      <c r="H10" s="28">
        <v>15</v>
      </c>
      <c r="I10" s="29">
        <f>IFERROR( Table13456[[#This Row],[Quantity]]*Table13456[[#This Row],[Price Per Unit]], "")</f>
        <v>600</v>
      </c>
    </row>
    <row r="11" spans="1:15">
      <c r="A11" s="33">
        <v>44469</v>
      </c>
      <c r="B11" s="20">
        <v>9</v>
      </c>
      <c r="C11" s="17" t="s">
        <v>42</v>
      </c>
      <c r="D11" s="17" t="s">
        <v>22</v>
      </c>
      <c r="E11" s="17" t="s">
        <v>19</v>
      </c>
      <c r="F11" s="17" t="s">
        <v>43</v>
      </c>
      <c r="G11" s="24">
        <v>45</v>
      </c>
      <c r="H11" s="28">
        <v>12.22</v>
      </c>
      <c r="I11" s="29">
        <f>IFERROR( Table13456[[#This Row],[Quantity]]*Table13456[[#This Row],[Price Per Unit]], "")</f>
        <v>549.9</v>
      </c>
    </row>
    <row r="12" spans="1:15">
      <c r="A12" s="33">
        <v>44500</v>
      </c>
      <c r="B12" s="20">
        <v>10</v>
      </c>
      <c r="C12" s="17" t="s">
        <v>44</v>
      </c>
      <c r="D12" s="17" t="s">
        <v>18</v>
      </c>
      <c r="E12" s="17" t="s">
        <v>96</v>
      </c>
      <c r="F12" s="17" t="s">
        <v>45</v>
      </c>
      <c r="G12" s="24">
        <v>50</v>
      </c>
      <c r="H12" s="28">
        <v>14</v>
      </c>
      <c r="I12" s="29">
        <f>IFERROR( Table13456[[#This Row],[Quantity]]*Table13456[[#This Row],[Price Per Unit]], "")</f>
        <v>700</v>
      </c>
    </row>
    <row r="13" spans="1:15">
      <c r="A13" s="33">
        <v>44530</v>
      </c>
      <c r="B13" s="20">
        <v>11</v>
      </c>
      <c r="C13" s="17" t="s">
        <v>46</v>
      </c>
      <c r="D13" s="17" t="s">
        <v>26</v>
      </c>
      <c r="E13" s="17" t="s">
        <v>27</v>
      </c>
      <c r="F13" s="17" t="s">
        <v>47</v>
      </c>
      <c r="G13" s="24">
        <v>5</v>
      </c>
      <c r="H13" s="28">
        <v>160</v>
      </c>
      <c r="I13" s="29">
        <f>IFERROR( Table13456[[#This Row],[Quantity]]*Table13456[[#This Row],[Price Per Unit]], "")</f>
        <v>800</v>
      </c>
    </row>
    <row r="14" spans="1:15">
      <c r="A14" s="33">
        <v>44561</v>
      </c>
      <c r="B14" s="20">
        <v>12</v>
      </c>
      <c r="C14" s="17" t="s">
        <v>48</v>
      </c>
      <c r="D14" s="17" t="s">
        <v>31</v>
      </c>
      <c r="E14" s="17" t="s">
        <v>32</v>
      </c>
      <c r="F14" s="17" t="s">
        <v>49</v>
      </c>
      <c r="G14" s="24">
        <v>20</v>
      </c>
      <c r="H14" s="28">
        <v>45</v>
      </c>
      <c r="I14" s="29">
        <f>IFERROR( Table13456[[#This Row],[Quantity]]*Table13456[[#This Row],[Price Per Unit]], "")</f>
        <v>900</v>
      </c>
    </row>
    <row r="15" spans="1:15">
      <c r="A15" s="33">
        <v>44592</v>
      </c>
      <c r="B15" s="20">
        <v>13</v>
      </c>
      <c r="C15" s="17" t="s">
        <v>50</v>
      </c>
      <c r="D15" s="17" t="s">
        <v>22</v>
      </c>
      <c r="E15" s="17" t="s">
        <v>19</v>
      </c>
      <c r="F15" s="17" t="s">
        <v>51</v>
      </c>
      <c r="G15" s="24">
        <v>0</v>
      </c>
      <c r="H15" s="28"/>
      <c r="I15" s="29">
        <f>IFERROR( Table13456[[#This Row],[Quantity]]*Table13456[[#This Row],[Price Per Unit]], "")</f>
        <v>0</v>
      </c>
    </row>
    <row r="16" spans="1:15">
      <c r="A16" s="33">
        <v>44620</v>
      </c>
      <c r="B16" s="20">
        <v>14</v>
      </c>
      <c r="C16" s="17" t="s">
        <v>52</v>
      </c>
      <c r="D16" s="19" t="s">
        <v>94</v>
      </c>
      <c r="E16" s="17" t="s">
        <v>96</v>
      </c>
      <c r="F16" s="17" t="s">
        <v>53</v>
      </c>
      <c r="G16" s="24">
        <v>30</v>
      </c>
      <c r="H16" s="28">
        <v>36.67</v>
      </c>
      <c r="I16" s="29">
        <f>IFERROR( Table13456[[#This Row],[Quantity]]*Table13456[[#This Row],[Price Per Unit]], "")</f>
        <v>1100.1000000000001</v>
      </c>
    </row>
    <row r="17" spans="1:9">
      <c r="A17" s="33">
        <v>44651</v>
      </c>
      <c r="B17" s="20">
        <v>15</v>
      </c>
      <c r="C17" s="17" t="s">
        <v>54</v>
      </c>
      <c r="D17" s="17" t="s">
        <v>26</v>
      </c>
      <c r="E17" s="17" t="s">
        <v>27</v>
      </c>
      <c r="F17" s="17" t="s">
        <v>55</v>
      </c>
      <c r="G17" s="24">
        <v>35</v>
      </c>
      <c r="H17" s="28">
        <v>34.29</v>
      </c>
      <c r="I17" s="29">
        <f>IFERROR( Table13456[[#This Row],[Quantity]]*Table13456[[#This Row],[Price Per Unit]], "")</f>
        <v>1200.1499999999999</v>
      </c>
    </row>
    <row r="18" spans="1:9">
      <c r="A18" s="33">
        <v>44681</v>
      </c>
      <c r="B18" s="20">
        <v>16</v>
      </c>
      <c r="C18" s="17" t="s">
        <v>56</v>
      </c>
      <c r="D18" s="19" t="s">
        <v>94</v>
      </c>
      <c r="E18" s="17" t="s">
        <v>32</v>
      </c>
      <c r="F18" s="17" t="s">
        <v>57</v>
      </c>
      <c r="G18" s="24">
        <v>0</v>
      </c>
      <c r="H18" s="28"/>
      <c r="I18" s="29">
        <f>IFERROR( Table13456[[#This Row],[Quantity]]*Table13456[[#This Row],[Price Per Unit]], "")</f>
        <v>0</v>
      </c>
    </row>
    <row r="19" spans="1:9">
      <c r="A19" s="33">
        <v>44712</v>
      </c>
      <c r="B19" s="20">
        <v>17</v>
      </c>
      <c r="C19" s="17" t="s">
        <v>58</v>
      </c>
      <c r="D19" s="17" t="s">
        <v>22</v>
      </c>
      <c r="E19" s="17" t="s">
        <v>19</v>
      </c>
      <c r="F19" s="17" t="s">
        <v>59</v>
      </c>
      <c r="G19" s="24">
        <v>40</v>
      </c>
      <c r="H19" s="28">
        <v>35</v>
      </c>
      <c r="I19" s="29">
        <f>IFERROR( Table13456[[#This Row],[Quantity]]*Table13456[[#This Row],[Price Per Unit]], "")</f>
        <v>1400</v>
      </c>
    </row>
    <row r="20" spans="1:9">
      <c r="A20" s="33">
        <v>44742</v>
      </c>
      <c r="B20" s="20">
        <v>18</v>
      </c>
      <c r="C20" s="17" t="s">
        <v>60</v>
      </c>
      <c r="D20" s="17" t="s">
        <v>18</v>
      </c>
      <c r="E20" s="17" t="s">
        <v>96</v>
      </c>
      <c r="F20" s="17" t="s">
        <v>61</v>
      </c>
      <c r="G20" s="24">
        <v>45</v>
      </c>
      <c r="H20" s="28">
        <v>33.33</v>
      </c>
      <c r="I20" s="29">
        <f>IFERROR( Table13456[[#This Row],[Quantity]]*Table13456[[#This Row],[Price Per Unit]], "")</f>
        <v>1499.85</v>
      </c>
    </row>
    <row r="21" spans="1:9">
      <c r="A21" s="33">
        <v>44773</v>
      </c>
      <c r="B21" s="20">
        <v>19</v>
      </c>
      <c r="C21" s="17" t="s">
        <v>62</v>
      </c>
      <c r="D21" s="17" t="s">
        <v>26</v>
      </c>
      <c r="E21" s="17" t="s">
        <v>27</v>
      </c>
      <c r="F21" s="17" t="s">
        <v>63</v>
      </c>
      <c r="G21" s="24">
        <v>50</v>
      </c>
      <c r="H21" s="28">
        <v>32</v>
      </c>
      <c r="I21" s="29">
        <f>IFERROR( Table13456[[#This Row],[Quantity]]*Table13456[[#This Row],[Price Per Unit]], "")</f>
        <v>1600</v>
      </c>
    </row>
    <row r="22" spans="1:9">
      <c r="A22" s="33">
        <v>44804</v>
      </c>
      <c r="B22" s="20">
        <v>20</v>
      </c>
      <c r="C22" s="17" t="s">
        <v>64</v>
      </c>
      <c r="D22" s="17" t="s">
        <v>31</v>
      </c>
      <c r="E22" s="17" t="s">
        <v>32</v>
      </c>
      <c r="F22" s="17" t="s">
        <v>65</v>
      </c>
      <c r="G22" s="24">
        <v>55</v>
      </c>
      <c r="H22" s="28">
        <v>30.91</v>
      </c>
      <c r="I22" s="29">
        <f>IFERROR( Table13456[[#This Row],[Quantity]]*Table13456[[#This Row],[Price Per Unit]], "")</f>
        <v>1700.05</v>
      </c>
    </row>
    <row r="23" spans="1:9">
      <c r="A23" s="33">
        <v>44834</v>
      </c>
      <c r="B23" s="20">
        <v>21</v>
      </c>
      <c r="C23" s="17" t="s">
        <v>66</v>
      </c>
      <c r="D23" s="17" t="s">
        <v>22</v>
      </c>
      <c r="E23" s="17" t="s">
        <v>19</v>
      </c>
      <c r="F23" s="17" t="s">
        <v>67</v>
      </c>
      <c r="G23" s="24">
        <v>60</v>
      </c>
      <c r="H23" s="28">
        <v>30</v>
      </c>
      <c r="I23" s="29">
        <f>IFERROR( Table13456[[#This Row],[Quantity]]*Table13456[[#This Row],[Price Per Unit]], "")</f>
        <v>1800</v>
      </c>
    </row>
    <row r="24" spans="1:9">
      <c r="A24" s="33">
        <v>44865</v>
      </c>
      <c r="B24" s="20">
        <v>22</v>
      </c>
      <c r="C24" s="17" t="s">
        <v>68</v>
      </c>
      <c r="D24" s="17" t="s">
        <v>18</v>
      </c>
      <c r="E24" s="17" t="s">
        <v>96</v>
      </c>
      <c r="F24" s="17" t="s">
        <v>69</v>
      </c>
      <c r="G24" s="24">
        <v>0</v>
      </c>
      <c r="H24" s="28"/>
      <c r="I24" s="29">
        <f>IFERROR( Table13456[[#This Row],[Quantity]]*Table13456[[#This Row],[Price Per Unit]], "")</f>
        <v>0</v>
      </c>
    </row>
    <row r="25" spans="1:9">
      <c r="A25" s="33">
        <v>44895</v>
      </c>
      <c r="B25" s="20">
        <v>23</v>
      </c>
      <c r="C25" s="17" t="s">
        <v>70</v>
      </c>
      <c r="D25" s="17" t="s">
        <v>26</v>
      </c>
      <c r="E25" s="17" t="s">
        <v>27</v>
      </c>
      <c r="F25" s="17" t="s">
        <v>71</v>
      </c>
      <c r="G25" s="24">
        <v>65</v>
      </c>
      <c r="H25" s="28">
        <v>30.77</v>
      </c>
      <c r="I25" s="29">
        <f>IFERROR( Table13456[[#This Row],[Quantity]]*Table13456[[#This Row],[Price Per Unit]], "")</f>
        <v>2000.05</v>
      </c>
    </row>
    <row r="26" spans="1:9">
      <c r="A26" s="33">
        <v>44926</v>
      </c>
      <c r="B26" s="20">
        <v>24</v>
      </c>
      <c r="C26" s="17" t="s">
        <v>72</v>
      </c>
      <c r="D26" s="17" t="s">
        <v>31</v>
      </c>
      <c r="E26" s="17" t="s">
        <v>32</v>
      </c>
      <c r="F26" s="17" t="s">
        <v>73</v>
      </c>
      <c r="G26" s="24">
        <v>70</v>
      </c>
      <c r="H26" s="28">
        <v>30</v>
      </c>
      <c r="I26" s="29">
        <f>IFERROR( Table13456[[#This Row],[Quantity]]*Table13456[[#This Row],[Price Per Unit]], "")</f>
        <v>2100</v>
      </c>
    </row>
    <row r="27" spans="1:9">
      <c r="A27" s="33">
        <v>44957</v>
      </c>
      <c r="B27" s="20">
        <v>25</v>
      </c>
      <c r="C27" s="17" t="s">
        <v>74</v>
      </c>
      <c r="D27" s="17" t="s">
        <v>75</v>
      </c>
      <c r="E27" s="17" t="s">
        <v>76</v>
      </c>
      <c r="F27" s="17" t="s">
        <v>77</v>
      </c>
      <c r="G27" s="24">
        <v>75</v>
      </c>
      <c r="H27" s="28">
        <v>29.33</v>
      </c>
      <c r="I27" s="29">
        <f>IFERROR( Table13456[[#This Row],[Quantity]]*Table13456[[#This Row],[Price Per Unit]], "")</f>
        <v>2199.75</v>
      </c>
    </row>
    <row r="28" spans="1:9">
      <c r="A28" s="33">
        <v>44985</v>
      </c>
      <c r="B28" s="20">
        <v>26</v>
      </c>
      <c r="C28" s="17" t="s">
        <v>78</v>
      </c>
      <c r="D28" s="17" t="s">
        <v>75</v>
      </c>
      <c r="E28" s="17" t="s">
        <v>79</v>
      </c>
      <c r="F28" s="17" t="s">
        <v>80</v>
      </c>
      <c r="G28" s="24">
        <v>80</v>
      </c>
      <c r="H28" s="28">
        <v>28.75</v>
      </c>
      <c r="I28" s="29">
        <f>IFERROR( Table13456[[#This Row],[Quantity]]*Table13456[[#This Row],[Price Per Unit]], "")</f>
        <v>2300</v>
      </c>
    </row>
    <row r="29" spans="1:9">
      <c r="A29" s="33">
        <v>45016</v>
      </c>
      <c r="B29" s="20">
        <v>27</v>
      </c>
      <c r="C29" s="17" t="s">
        <v>50</v>
      </c>
      <c r="D29" s="17" t="s">
        <v>22</v>
      </c>
      <c r="E29" s="17" t="s">
        <v>81</v>
      </c>
      <c r="F29" s="17" t="s">
        <v>82</v>
      </c>
      <c r="G29" s="24">
        <v>0</v>
      </c>
      <c r="H29" s="28"/>
      <c r="I29" s="29">
        <f>IFERROR( Table13456[[#This Row],[Quantity]]*Table13456[[#This Row],[Price Per Unit]], "")</f>
        <v>0</v>
      </c>
    </row>
    <row r="30" spans="1:9">
      <c r="A30" s="33">
        <v>45046</v>
      </c>
      <c r="B30" s="20">
        <v>28</v>
      </c>
      <c r="C30" s="17" t="s">
        <v>48</v>
      </c>
      <c r="D30" s="17" t="s">
        <v>31</v>
      </c>
      <c r="E30" s="17" t="s">
        <v>83</v>
      </c>
      <c r="F30" s="17" t="s">
        <v>84</v>
      </c>
      <c r="G30" s="24">
        <v>85</v>
      </c>
      <c r="H30" s="28">
        <v>29.41</v>
      </c>
      <c r="I30" s="29">
        <f>IFERROR( Table13456[[#This Row],[Quantity]]*Table13456[[#This Row],[Price Per Unit]], "")</f>
        <v>2499.85</v>
      </c>
    </row>
    <row r="31" spans="1:9">
      <c r="A31" s="33" t="s">
        <v>99</v>
      </c>
      <c r="B31" s="20"/>
      <c r="C31" s="17"/>
      <c r="D31" s="17"/>
      <c r="E31" s="17"/>
      <c r="F31" s="17"/>
      <c r="G31" s="24"/>
      <c r="H31" s="28">
        <f>SUBTOTAL(104,Table13456[Price Per Unit])</f>
        <v>160</v>
      </c>
      <c r="I31" s="28">
        <f>SUBTOTAL(109,Table13456[Sales])</f>
        <v>26399.8</v>
      </c>
    </row>
  </sheetData>
  <conditionalFormatting sqref="B2:B30">
    <cfRule type="duplicateValues" dxfId="0" priority="1"/>
  </conditionalFormatting>
  <dataValidations count="1">
    <dataValidation type="list" allowBlank="1" showInputMessage="1" showErrorMessage="1" sqref="D3:D30" xr:uid="{FD5B241C-5AFD-4C57-A2B4-AEB31B99AAC3}">
      <formula1>"North, South, East, West, Asgard"</formula1>
    </dataValidation>
  </dataValidations>
  <pageMargins left="0.7" right="0.7" top="0.75" bottom="0.75" header="0.3" footer="0.3"/>
  <ignoredErrors>
    <ignoredError sqref="D8" listDataValidation="1"/>
  </ignoredErrors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H35"/>
  <sheetViews>
    <sheetView showGridLines="0" showRowColHeaders="0" topLeftCell="A12" workbookViewId="0"/>
  </sheetViews>
  <sheetFormatPr defaultColWidth="0" defaultRowHeight="15" zeroHeight="1"/>
  <cols>
    <col min="1" max="1" width="4" customWidth="1"/>
    <col min="2" max="2" width="46.28515625" customWidth="1"/>
    <col min="3" max="3" width="61" customWidth="1"/>
    <col min="4" max="4" width="1.42578125" customWidth="1"/>
    <col min="5" max="7" width="9.140625" customWidth="1"/>
    <col min="8" max="16384" width="9.140625" hidden="1"/>
  </cols>
  <sheetData>
    <row r="1" spans="1:8" ht="51" customHeight="1">
      <c r="A1" s="6" t="s">
        <v>104</v>
      </c>
      <c r="B1" s="6"/>
      <c r="C1" s="6"/>
      <c r="D1" s="6"/>
      <c r="E1" s="6"/>
      <c r="F1" s="6"/>
      <c r="G1" s="6"/>
      <c r="H1" s="6"/>
    </row>
    <row r="2" spans="1:8"/>
    <row r="3" spans="1:8">
      <c r="B3" s="1" t="s">
        <v>105</v>
      </c>
    </row>
    <row r="4" spans="1:8">
      <c r="B4" s="2" t="s">
        <v>106</v>
      </c>
      <c r="C4" s="3" t="s">
        <v>107</v>
      </c>
    </row>
    <row r="5" spans="1:8">
      <c r="B5" s="2" t="s">
        <v>108</v>
      </c>
      <c r="C5" s="3" t="s">
        <v>109</v>
      </c>
    </row>
    <row r="6" spans="1:8">
      <c r="B6" s="2" t="s">
        <v>110</v>
      </c>
      <c r="C6" s="3" t="s">
        <v>111</v>
      </c>
    </row>
    <row r="7" spans="1:8"/>
    <row r="8" spans="1:8">
      <c r="B8" s="1" t="s">
        <v>112</v>
      </c>
    </row>
    <row r="9" spans="1:8">
      <c r="B9" s="2" t="s">
        <v>113</v>
      </c>
      <c r="C9" s="3" t="s">
        <v>114</v>
      </c>
    </row>
    <row r="10" spans="1:8"/>
    <row r="11" spans="1:8">
      <c r="B11" s="1" t="s">
        <v>115</v>
      </c>
    </row>
    <row r="12" spans="1:8">
      <c r="B12" s="2" t="s">
        <v>116</v>
      </c>
      <c r="C12" s="3" t="s">
        <v>117</v>
      </c>
    </row>
    <row r="13" spans="1:8">
      <c r="B13" s="2" t="s">
        <v>118</v>
      </c>
      <c r="C13" s="3" t="s">
        <v>119</v>
      </c>
    </row>
    <row r="14" spans="1:8">
      <c r="B14" s="2" t="s">
        <v>120</v>
      </c>
      <c r="C14" s="3" t="s">
        <v>121</v>
      </c>
    </row>
    <row r="15" spans="1:8">
      <c r="B15" s="2" t="s">
        <v>122</v>
      </c>
      <c r="C15" s="3" t="s">
        <v>123</v>
      </c>
    </row>
    <row r="16" spans="1:8">
      <c r="B16" s="2" t="s">
        <v>124</v>
      </c>
      <c r="C16" s="3" t="s">
        <v>125</v>
      </c>
    </row>
    <row r="17" spans="2:3">
      <c r="B17" s="2" t="s">
        <v>126</v>
      </c>
      <c r="C17" s="3" t="s">
        <v>127</v>
      </c>
    </row>
    <row r="18" spans="2:3">
      <c r="B18" s="2" t="s">
        <v>128</v>
      </c>
      <c r="C18" s="3" t="s">
        <v>129</v>
      </c>
    </row>
    <row r="19" spans="2:3">
      <c r="B19" s="2" t="s">
        <v>130</v>
      </c>
      <c r="C19" s="3" t="s">
        <v>131</v>
      </c>
    </row>
    <row r="20" spans="2:3">
      <c r="B20" s="2" t="s">
        <v>132</v>
      </c>
      <c r="C20" s="3" t="s">
        <v>133</v>
      </c>
    </row>
    <row r="21" spans="2:3">
      <c r="B21" s="2" t="s">
        <v>134</v>
      </c>
      <c r="C21" s="3" t="s">
        <v>135</v>
      </c>
    </row>
    <row r="22" spans="2:3">
      <c r="B22" s="2" t="s">
        <v>136</v>
      </c>
      <c r="C22" s="3" t="s">
        <v>137</v>
      </c>
    </row>
    <row r="23" spans="2:3">
      <c r="B23" s="2" t="s">
        <v>138</v>
      </c>
      <c r="C23" s="3" t="s">
        <v>139</v>
      </c>
    </row>
    <row r="24" spans="2:3">
      <c r="B24" s="2" t="s">
        <v>140</v>
      </c>
      <c r="C24" s="3" t="s">
        <v>141</v>
      </c>
    </row>
    <row r="25" spans="2:3">
      <c r="B25" s="2" t="s">
        <v>142</v>
      </c>
      <c r="C25" s="3" t="s">
        <v>143</v>
      </c>
    </row>
    <row r="26" spans="2:3">
      <c r="B26" s="2"/>
      <c r="C26" s="3"/>
    </row>
    <row r="27" spans="2:3">
      <c r="B27" s="1" t="s">
        <v>144</v>
      </c>
    </row>
    <row r="28" spans="2:3">
      <c r="B28" s="2" t="s">
        <v>145</v>
      </c>
      <c r="C28" s="3" t="s">
        <v>146</v>
      </c>
    </row>
    <row r="29" spans="2:3">
      <c r="B29" s="2"/>
      <c r="C29" s="3"/>
    </row>
    <row r="30" spans="2:3">
      <c r="B30" s="1" t="s">
        <v>147</v>
      </c>
      <c r="C30" s="3"/>
    </row>
    <row r="31" spans="2:3"/>
    <row r="32" spans="2:3"/>
    <row r="33"/>
    <row r="34"/>
    <row r="35"/>
  </sheetData>
  <hyperlinks>
    <hyperlink ref="C5" r:id="rId1" display="http://www.myonlinetraininghub.com/category/excel-charts" xr:uid="{CBA3C5AE-F901-47B0-B67E-A1783E05F6E4}"/>
    <hyperlink ref="C6" r:id="rId2" display="http://www.myonlinetraininghub.com/category/excel-dashboard" xr:uid="{D7A546FB-FBA8-40D4-B30C-D5713B79236C}"/>
    <hyperlink ref="C19" r:id="rId3" xr:uid="{038998E4-0014-4A81-9203-5D2ADFA68058}"/>
    <hyperlink ref="C9" r:id="rId4" display="http://www.myonlinetraininghub.com/excel-webinars" xr:uid="{59ED9355-3D75-41BB-B4EF-7AAAE7367134}"/>
    <hyperlink ref="C28" r:id="rId5" xr:uid="{EADAD965-8DC6-45D9-8D53-73D3EF04FEC7}"/>
    <hyperlink ref="C18" r:id="rId6" xr:uid="{F227F448-016C-426E-970F-EAAAF5E08AD1}"/>
    <hyperlink ref="C4" r:id="rId7" xr:uid="{C3E484EE-D98F-4674-B98D-9E57D1B1F041}"/>
    <hyperlink ref="C12" r:id="rId8" xr:uid="{A507D987-5B9B-4B33-A65C-9356F3F705C6}"/>
    <hyperlink ref="C13" r:id="rId9" xr:uid="{53486588-E007-491F-BC15-4442DD57ABF1}"/>
    <hyperlink ref="C14" r:id="rId10" xr:uid="{C85AE476-008D-4A1D-B7FD-5313A0299D82}"/>
    <hyperlink ref="C15" r:id="rId11" xr:uid="{FB8E88B7-A576-49D4-B6BB-3BA1DC493EAD}"/>
    <hyperlink ref="C16" r:id="rId12" xr:uid="{0156FA2A-8263-4734-A72F-E24048BF94FF}"/>
    <hyperlink ref="C17" r:id="rId13" xr:uid="{3713E75B-1796-435A-BD92-229997677D60}"/>
    <hyperlink ref="C20" r:id="rId14" xr:uid="{AB20A9AD-BAA2-450A-820A-F6FF148068C0}"/>
    <hyperlink ref="C21" r:id="rId15" xr:uid="{CEC07DA0-3EFD-41D1-AD4A-F5B7FA220682}"/>
    <hyperlink ref="C22" r:id="rId16" xr:uid="{047D8E6A-BC21-4621-84A0-758CE29BEFC6}"/>
    <hyperlink ref="C23" r:id="rId17" xr:uid="{2256B14F-C23D-43ED-B65A-1A2AB6EA7DCB}"/>
    <hyperlink ref="C24" r:id="rId18" xr:uid="{D07AA9E9-95A5-492A-A118-A728D44F4904}"/>
    <hyperlink ref="C25" r:id="rId19" xr:uid="{FEA884D9-F3FA-4C59-8E42-6C0A8BE7329D}"/>
  </hyperlinks>
  <pageMargins left="0.7" right="0.7" top="0.75" bottom="0.75" header="0.3" footer="0.3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Copyright</vt:lpstr>
      <vt:lpstr>Data</vt:lpstr>
      <vt:lpstr>Data Instructions</vt:lpstr>
      <vt:lpstr>customized table</vt:lpstr>
      <vt:lpstr>pivot table</vt:lpstr>
      <vt:lpstr>Steps</vt:lpstr>
      <vt:lpstr>Charts</vt:lpstr>
      <vt:lpstr>AutoFit</vt:lpstr>
      <vt:lpstr>Remove Duplicates</vt:lpstr>
      <vt:lpstr>Trim Extra Spaces</vt:lpstr>
      <vt:lpstr>Eliminate Blank Cells</vt:lpstr>
      <vt:lpstr>Spell Check</vt:lpstr>
      <vt:lpstr>Data Validation</vt:lpstr>
      <vt:lpstr>Table</vt:lpstr>
      <vt:lpstr>IFERROR</vt:lpstr>
      <vt:lpstr>Number Format</vt:lpstr>
      <vt:lpstr>Find &amp; Replace</vt:lpstr>
      <vt:lpstr>More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DAVIS UMORU</cp:lastModifiedBy>
  <cp:revision/>
  <dcterms:created xsi:type="dcterms:W3CDTF">2019-12-23T04:48:23Z</dcterms:created>
  <dcterms:modified xsi:type="dcterms:W3CDTF">2025-03-27T09:56:48Z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