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E:\Documents\Dropbox\Unif\MA2 Info\Aide Multicritère à la Décision\Synthèse\AMCD\Exercices\Somme pondérée et fonctions de valeur additive\"/>
    </mc:Choice>
  </mc:AlternateContent>
  <bookViews>
    <workbookView xWindow="0" yWindow="0" windowWidth="19200" windowHeight="11010" activeTab="2"/>
  </bookViews>
  <sheets>
    <sheet name="Jeu de données" sheetId="2" r:id="rId1"/>
    <sheet name="Dominance" sheetId="3" r:id="rId2"/>
    <sheet name="Somme pondérée" sheetId="1" r:id="rId3"/>
    <sheet name="Utilité additive" sheetId="5" r:id="rId4"/>
    <sheet name="Fonctions d'utilité" sheetId="11" r:id="rId5"/>
  </sheets>
  <calcPr calcId="171027"/>
</workbook>
</file>

<file path=xl/calcChain.xml><?xml version="1.0" encoding="utf-8"?>
<calcChain xmlns="http://schemas.openxmlformats.org/spreadsheetml/2006/main">
  <c r="C4" i="1" l="1"/>
  <c r="D4" i="1"/>
  <c r="E4" i="1"/>
  <c r="F4" i="1"/>
  <c r="C6" i="1"/>
  <c r="B4" i="1"/>
  <c r="F19" i="5" l="1"/>
  <c r="E19" i="5"/>
  <c r="D19" i="5"/>
  <c r="C19" i="5"/>
  <c r="B19" i="5"/>
  <c r="A19" i="5"/>
  <c r="F18" i="5"/>
  <c r="E18" i="5"/>
  <c r="D18" i="5"/>
  <c r="C18" i="5"/>
  <c r="B18" i="5"/>
  <c r="A18" i="5"/>
  <c r="F17" i="5"/>
  <c r="E17" i="5"/>
  <c r="D17" i="5"/>
  <c r="C17" i="5"/>
  <c r="B17" i="5"/>
  <c r="A17" i="5"/>
  <c r="F16" i="5"/>
  <c r="E16" i="5"/>
  <c r="D16" i="5"/>
  <c r="C16" i="5"/>
  <c r="B16" i="5"/>
  <c r="A16" i="5"/>
  <c r="F15" i="5"/>
  <c r="E15" i="5"/>
  <c r="D15" i="5"/>
  <c r="C15" i="5"/>
  <c r="B15" i="5"/>
  <c r="A15" i="5"/>
  <c r="F14" i="5"/>
  <c r="E14" i="5"/>
  <c r="D14" i="5"/>
  <c r="C14" i="5"/>
  <c r="B14" i="5"/>
  <c r="A14" i="5"/>
  <c r="F13" i="5"/>
  <c r="E13" i="5"/>
  <c r="D13" i="5"/>
  <c r="C13" i="5"/>
  <c r="B13" i="5"/>
  <c r="A13" i="5"/>
  <c r="F12" i="5"/>
  <c r="E12" i="5"/>
  <c r="D12" i="5"/>
  <c r="C12" i="5"/>
  <c r="B12" i="5"/>
  <c r="A12" i="5"/>
  <c r="F11" i="5"/>
  <c r="E11" i="5"/>
  <c r="D11" i="5"/>
  <c r="C11" i="5"/>
  <c r="B11" i="5"/>
  <c r="A11" i="5"/>
  <c r="F10" i="5"/>
  <c r="E10" i="5"/>
  <c r="D10" i="5"/>
  <c r="C10" i="5"/>
  <c r="B10" i="5"/>
  <c r="A10" i="5"/>
  <c r="F9" i="5"/>
  <c r="E9" i="5"/>
  <c r="D9" i="5"/>
  <c r="C9" i="5"/>
  <c r="B9" i="5"/>
  <c r="A9" i="5"/>
  <c r="F8" i="5"/>
  <c r="E8" i="5"/>
  <c r="D8" i="5"/>
  <c r="C8" i="5"/>
  <c r="B8" i="5"/>
  <c r="A8" i="5"/>
  <c r="F7" i="5"/>
  <c r="E7" i="5"/>
  <c r="D7" i="5"/>
  <c r="C7" i="5"/>
  <c r="B7" i="5"/>
  <c r="A7" i="5"/>
  <c r="F6" i="5"/>
  <c r="F26" i="5" s="1"/>
  <c r="E6" i="5"/>
  <c r="E26" i="5" s="1"/>
  <c r="D6" i="5"/>
  <c r="C6" i="5"/>
  <c r="B6" i="5"/>
  <c r="A6" i="5"/>
  <c r="F2" i="5"/>
  <c r="E2" i="5"/>
  <c r="D2" i="5"/>
  <c r="C2" i="5"/>
  <c r="B2" i="5"/>
  <c r="A2" i="5"/>
  <c r="F1" i="5"/>
  <c r="E1" i="5"/>
  <c r="D1" i="5"/>
  <c r="C1" i="5"/>
  <c r="B1" i="5"/>
  <c r="A1" i="5"/>
  <c r="B27" i="5" l="1"/>
  <c r="B28" i="5" s="1"/>
  <c r="B26" i="5"/>
  <c r="B25" i="5" s="1"/>
  <c r="C26" i="5"/>
  <c r="C25" i="5" s="1"/>
  <c r="D26" i="5"/>
  <c r="D25" i="5" s="1"/>
  <c r="C24" i="5"/>
  <c r="H24" i="5" s="1"/>
  <c r="H2" i="5"/>
  <c r="D24" i="5"/>
  <c r="I24" i="5" s="1"/>
  <c r="I2" i="5"/>
  <c r="E24" i="5"/>
  <c r="J24" i="5" s="1"/>
  <c r="J2" i="5"/>
  <c r="B24" i="5"/>
  <c r="G24" i="5" s="1"/>
  <c r="G2" i="5"/>
  <c r="F24" i="5"/>
  <c r="K24" i="5" s="1"/>
  <c r="K2" i="5"/>
  <c r="E27" i="5"/>
  <c r="F27" i="5"/>
  <c r="K8" i="5" s="1"/>
  <c r="C27" i="5"/>
  <c r="C28" i="5" s="1"/>
  <c r="D27" i="5"/>
  <c r="D28" i="5" s="1"/>
  <c r="K11" i="5"/>
  <c r="G7" i="5"/>
  <c r="F16" i="3"/>
  <c r="E16" i="3"/>
  <c r="D16" i="3"/>
  <c r="C16" i="3"/>
  <c r="B16" i="3"/>
  <c r="A16" i="3"/>
  <c r="F10" i="3"/>
  <c r="E10" i="3"/>
  <c r="D10" i="3"/>
  <c r="C10" i="3"/>
  <c r="B10" i="3"/>
  <c r="A10" i="3"/>
  <c r="F7" i="3"/>
  <c r="E7" i="3"/>
  <c r="D7" i="3"/>
  <c r="C7" i="3"/>
  <c r="B7" i="3"/>
  <c r="A7" i="3"/>
  <c r="F11" i="3"/>
  <c r="E11" i="3"/>
  <c r="D11" i="3"/>
  <c r="C11" i="3"/>
  <c r="B11" i="3"/>
  <c r="A11" i="3"/>
  <c r="F8" i="3"/>
  <c r="E8" i="3"/>
  <c r="D8" i="3"/>
  <c r="C8" i="3"/>
  <c r="B8" i="3"/>
  <c r="A8" i="3"/>
  <c r="F15" i="3"/>
  <c r="E15" i="3"/>
  <c r="D15" i="3"/>
  <c r="C15" i="3"/>
  <c r="B15" i="3"/>
  <c r="A15" i="3"/>
  <c r="F12" i="3"/>
  <c r="E12" i="3"/>
  <c r="D12" i="3"/>
  <c r="C12" i="3"/>
  <c r="B12" i="3"/>
  <c r="A12" i="3"/>
  <c r="F14" i="3"/>
  <c r="E14" i="3"/>
  <c r="D14" i="3"/>
  <c r="C14" i="3"/>
  <c r="B14" i="3"/>
  <c r="A14" i="3"/>
  <c r="F3" i="3"/>
  <c r="E3" i="3"/>
  <c r="D3" i="3"/>
  <c r="C3" i="3"/>
  <c r="B3" i="3"/>
  <c r="A3" i="3"/>
  <c r="F4" i="3"/>
  <c r="E4" i="3"/>
  <c r="D4" i="3"/>
  <c r="C4" i="3"/>
  <c r="B4" i="3"/>
  <c r="A4" i="3"/>
  <c r="F6" i="3"/>
  <c r="E6" i="3"/>
  <c r="D6" i="3"/>
  <c r="C6" i="3"/>
  <c r="B6" i="3"/>
  <c r="A6" i="3"/>
  <c r="F9" i="3"/>
  <c r="E9" i="3"/>
  <c r="D9" i="3"/>
  <c r="C9" i="3"/>
  <c r="B9" i="3"/>
  <c r="A9" i="3"/>
  <c r="F5" i="3"/>
  <c r="E5" i="3"/>
  <c r="D5" i="3"/>
  <c r="C5" i="3"/>
  <c r="B5" i="3"/>
  <c r="A5" i="3"/>
  <c r="F13" i="3"/>
  <c r="E13" i="3"/>
  <c r="D13" i="3"/>
  <c r="C13" i="3"/>
  <c r="B13" i="3"/>
  <c r="A13" i="3"/>
  <c r="F2" i="3"/>
  <c r="E2" i="3"/>
  <c r="D2" i="3"/>
  <c r="C2" i="3"/>
  <c r="B2" i="3"/>
  <c r="A2" i="3"/>
  <c r="F1" i="3"/>
  <c r="E1" i="3"/>
  <c r="D1" i="3"/>
  <c r="C1" i="3"/>
  <c r="B1" i="3"/>
  <c r="A1" i="3"/>
  <c r="K19" i="5" l="1"/>
  <c r="K15" i="5"/>
  <c r="H17" i="5"/>
  <c r="K14" i="5"/>
  <c r="K7" i="5"/>
  <c r="J15" i="5"/>
  <c r="J7" i="5"/>
  <c r="J13" i="5"/>
  <c r="J10" i="5"/>
  <c r="J19" i="5"/>
  <c r="J11" i="5"/>
  <c r="H18" i="5"/>
  <c r="J17" i="5"/>
  <c r="J9" i="5"/>
  <c r="J8" i="5"/>
  <c r="J18" i="5"/>
  <c r="H15" i="5"/>
  <c r="K10" i="5"/>
  <c r="J16" i="5"/>
  <c r="H14" i="5"/>
  <c r="K18" i="5"/>
  <c r="I7" i="5"/>
  <c r="I16" i="5"/>
  <c r="H10" i="5"/>
  <c r="I15" i="5"/>
  <c r="H6" i="5"/>
  <c r="H9" i="5"/>
  <c r="I14" i="5"/>
  <c r="I8" i="5"/>
  <c r="I18" i="5"/>
  <c r="I12" i="5"/>
  <c r="I19" i="5"/>
  <c r="I11" i="5"/>
  <c r="I10" i="5"/>
  <c r="H13" i="5"/>
  <c r="K17" i="5"/>
  <c r="K13" i="5"/>
  <c r="K9" i="5"/>
  <c r="I6" i="5"/>
  <c r="H7" i="5"/>
  <c r="H16" i="5"/>
  <c r="H12" i="5"/>
  <c r="H8" i="5"/>
  <c r="H11" i="5"/>
  <c r="I17" i="5"/>
  <c r="I13" i="5"/>
  <c r="I9" i="5"/>
  <c r="J14" i="5"/>
  <c r="J6" i="5"/>
  <c r="H19" i="5"/>
  <c r="K16" i="5"/>
  <c r="K12" i="5"/>
  <c r="K6" i="5"/>
  <c r="J12" i="5"/>
  <c r="G15" i="5"/>
  <c r="G6" i="5"/>
  <c r="G8" i="5"/>
  <c r="G11" i="5"/>
  <c r="G18" i="5"/>
  <c r="G17" i="5"/>
  <c r="G10" i="5"/>
  <c r="G16" i="5"/>
  <c r="G14" i="5"/>
  <c r="G12" i="5"/>
  <c r="G19" i="5"/>
  <c r="G13" i="5"/>
  <c r="G9" i="5"/>
  <c r="F19" i="1"/>
  <c r="E19" i="1"/>
  <c r="D19" i="1"/>
  <c r="C19" i="1"/>
  <c r="B19" i="1"/>
  <c r="A19" i="1"/>
  <c r="F18" i="1"/>
  <c r="E18" i="1"/>
  <c r="D18" i="1"/>
  <c r="C18" i="1"/>
  <c r="B18" i="1"/>
  <c r="A18" i="1"/>
  <c r="F17" i="1"/>
  <c r="E17" i="1"/>
  <c r="D17" i="1"/>
  <c r="C17" i="1"/>
  <c r="B17" i="1"/>
  <c r="A17" i="1"/>
  <c r="F16" i="1"/>
  <c r="E16" i="1"/>
  <c r="D16" i="1"/>
  <c r="C16" i="1"/>
  <c r="B16" i="1"/>
  <c r="A16" i="1"/>
  <c r="F15" i="1"/>
  <c r="E15" i="1"/>
  <c r="D15" i="1"/>
  <c r="C15" i="1"/>
  <c r="B15" i="1"/>
  <c r="A15" i="1"/>
  <c r="F14" i="1"/>
  <c r="E14" i="1"/>
  <c r="D14" i="1"/>
  <c r="C14" i="1"/>
  <c r="B14" i="1"/>
  <c r="A14" i="1"/>
  <c r="F13" i="1"/>
  <c r="E13" i="1"/>
  <c r="D13" i="1"/>
  <c r="C13" i="1"/>
  <c r="B13" i="1"/>
  <c r="A13" i="1"/>
  <c r="F12" i="1"/>
  <c r="E12" i="1"/>
  <c r="D12" i="1"/>
  <c r="C12" i="1"/>
  <c r="B12" i="1"/>
  <c r="A12" i="1"/>
  <c r="F11" i="1"/>
  <c r="E11" i="1"/>
  <c r="D11" i="1"/>
  <c r="C11" i="1"/>
  <c r="B11" i="1"/>
  <c r="A11" i="1"/>
  <c r="F10" i="1"/>
  <c r="E10" i="1"/>
  <c r="D10" i="1"/>
  <c r="C10" i="1"/>
  <c r="B10" i="1"/>
  <c r="A10" i="1"/>
  <c r="F9" i="1"/>
  <c r="E9" i="1"/>
  <c r="D9" i="1"/>
  <c r="C9" i="1"/>
  <c r="B9" i="1"/>
  <c r="A9" i="1"/>
  <c r="F8" i="1"/>
  <c r="E8" i="1"/>
  <c r="D8" i="1"/>
  <c r="C8" i="1"/>
  <c r="B8" i="1"/>
  <c r="A8" i="1"/>
  <c r="F7" i="1"/>
  <c r="E7" i="1"/>
  <c r="D7" i="1"/>
  <c r="C7" i="1"/>
  <c r="B7" i="1"/>
  <c r="A7" i="1"/>
  <c r="F6" i="1"/>
  <c r="E6" i="1"/>
  <c r="D6" i="1"/>
  <c r="B6" i="1"/>
  <c r="A6" i="1"/>
  <c r="F2" i="1"/>
  <c r="K2" i="1" s="1"/>
  <c r="E2" i="1"/>
  <c r="J2" i="1" s="1"/>
  <c r="D2" i="1"/>
  <c r="I2" i="1" s="1"/>
  <c r="C2" i="1"/>
  <c r="H2" i="1" s="1"/>
  <c r="B2" i="1"/>
  <c r="G2" i="1" s="1"/>
  <c r="A2" i="1"/>
  <c r="F1" i="1"/>
  <c r="E1" i="1"/>
  <c r="D1" i="1"/>
  <c r="C1" i="1"/>
  <c r="B1" i="1"/>
  <c r="A1" i="1"/>
  <c r="L9" i="5" l="1" a="1"/>
  <c r="L9" i="5" s="1"/>
  <c r="L18" i="5" a="1"/>
  <c r="L18" i="5" s="1"/>
  <c r="L15" i="5" a="1"/>
  <c r="L15" i="5" s="1"/>
  <c r="L17" i="5" a="1"/>
  <c r="L17" i="5" s="1"/>
  <c r="L7" i="5" a="1"/>
  <c r="L7" i="5" s="1"/>
  <c r="L11" i="5" a="1"/>
  <c r="L11" i="5" s="1"/>
  <c r="L14" i="5" a="1"/>
  <c r="L14" i="5" s="1"/>
  <c r="L10" i="5" a="1"/>
  <c r="L10" i="5" s="1"/>
  <c r="L13" i="5" a="1"/>
  <c r="L13" i="5" s="1"/>
  <c r="L16" i="5" a="1"/>
  <c r="L16" i="5" s="1"/>
  <c r="L8" i="5" a="1"/>
  <c r="L8" i="5" s="1"/>
  <c r="L12" i="5" a="1"/>
  <c r="L12" i="5" s="1"/>
  <c r="L6" i="5" a="1"/>
  <c r="L6" i="5" s="1"/>
  <c r="L19" i="5" a="1"/>
  <c r="L19" i="5" s="1"/>
  <c r="G6" i="1"/>
  <c r="K8" i="1"/>
  <c r="G12" i="1"/>
  <c r="G16" i="1"/>
  <c r="H11" i="1"/>
  <c r="J18" i="1"/>
  <c r="H10" i="1"/>
  <c r="J9" i="1"/>
  <c r="J13" i="1"/>
  <c r="H14" i="1"/>
  <c r="J19" i="1"/>
  <c r="H7" i="1"/>
  <c r="J10" i="1"/>
  <c r="H15" i="1"/>
  <c r="H6" i="1"/>
  <c r="I7" i="1"/>
  <c r="M13" i="5" l="1"/>
  <c r="M8" i="5"/>
  <c r="M12" i="5"/>
  <c r="M11" i="5"/>
  <c r="M10" i="5"/>
  <c r="M7" i="5"/>
  <c r="M9" i="5"/>
  <c r="M17" i="5"/>
  <c r="M19" i="5"/>
  <c r="M15" i="5"/>
  <c r="M6" i="5"/>
  <c r="M16" i="5"/>
  <c r="M14" i="5"/>
  <c r="M18" i="5"/>
  <c r="H17" i="1"/>
  <c r="H9" i="1"/>
  <c r="K16" i="1"/>
  <c r="K12" i="1"/>
  <c r="I17" i="1"/>
  <c r="I13" i="1"/>
  <c r="H19" i="1"/>
  <c r="J15" i="1"/>
  <c r="J17" i="1"/>
  <c r="H18" i="1"/>
  <c r="H12" i="1"/>
  <c r="H8" i="1"/>
  <c r="J14" i="1"/>
  <c r="J6" i="1"/>
  <c r="G17" i="1"/>
  <c r="G11" i="1"/>
  <c r="G15" i="1"/>
  <c r="G9" i="1"/>
  <c r="G7" i="1"/>
  <c r="G10" i="1"/>
  <c r="G14" i="1"/>
  <c r="G13" i="1"/>
  <c r="G19" i="1"/>
  <c r="H13" i="1"/>
  <c r="I18" i="1"/>
  <c r="I10" i="1"/>
  <c r="I12" i="1"/>
  <c r="I16" i="1"/>
  <c r="I8" i="1"/>
  <c r="I6" i="1"/>
  <c r="I19" i="1"/>
  <c r="I14" i="1"/>
  <c r="K15" i="1"/>
  <c r="K13" i="1"/>
  <c r="K7" i="1"/>
  <c r="K11" i="1"/>
  <c r="K18" i="1"/>
  <c r="K10" i="1"/>
  <c r="K17" i="1"/>
  <c r="K6" i="1"/>
  <c r="K9" i="1"/>
  <c r="K19" i="1"/>
  <c r="K14" i="1"/>
  <c r="J16" i="1"/>
  <c r="J8" i="1"/>
  <c r="H16" i="1"/>
  <c r="J11" i="1"/>
  <c r="J7" i="1"/>
  <c r="J12" i="1"/>
  <c r="G18" i="1"/>
  <c r="I15" i="1"/>
  <c r="I11" i="1"/>
  <c r="G8" i="1"/>
  <c r="I9" i="1"/>
  <c r="L18" i="1" l="1" a="1"/>
  <c r="L18" i="1" s="1"/>
  <c r="L10" i="1" a="1"/>
  <c r="L10" i="1" s="1"/>
  <c r="L11" i="1" a="1"/>
  <c r="L11" i="1" s="1"/>
  <c r="L19" i="1" a="1"/>
  <c r="L19" i="1" s="1"/>
  <c r="L7" i="1" a="1"/>
  <c r="L7" i="1" s="1"/>
  <c r="L17" i="1" a="1"/>
  <c r="L17" i="1" s="1"/>
  <c r="L12" i="1" a="1"/>
  <c r="L12" i="1" s="1"/>
  <c r="L16" i="1" a="1"/>
  <c r="L16" i="1" s="1"/>
  <c r="L6" i="1" a="1"/>
  <c r="L6" i="1" s="1"/>
  <c r="L13" i="1" a="1"/>
  <c r="L13" i="1" s="1"/>
  <c r="L9" i="1" a="1"/>
  <c r="L9" i="1" s="1"/>
  <c r="L8" i="1" a="1"/>
  <c r="L8" i="1" s="1"/>
  <c r="L14" i="1" a="1"/>
  <c r="L14" i="1" s="1"/>
  <c r="L15" i="1" a="1"/>
  <c r="L15" i="1" s="1"/>
  <c r="M8" i="1" l="1"/>
  <c r="M16" i="1"/>
  <c r="M9" i="1"/>
  <c r="M12" i="1"/>
  <c r="M11" i="1"/>
  <c r="M19" i="1"/>
  <c r="M15" i="1"/>
  <c r="M13" i="1"/>
  <c r="M17" i="1"/>
  <c r="M10" i="1"/>
  <c r="M14" i="1"/>
  <c r="M6" i="1"/>
  <c r="M7" i="1"/>
  <c r="M18" i="1"/>
</calcChain>
</file>

<file path=xl/sharedStrings.xml><?xml version="1.0" encoding="utf-8"?>
<sst xmlns="http://schemas.openxmlformats.org/spreadsheetml/2006/main" count="49" uniqueCount="39">
  <si>
    <t>g1</t>
  </si>
  <si>
    <t>g2</t>
  </si>
  <si>
    <t>g3</t>
  </si>
  <si>
    <t>g4</t>
  </si>
  <si>
    <t>g5</t>
  </si>
  <si>
    <t>a11</t>
  </si>
  <si>
    <t>a03</t>
  </si>
  <si>
    <t>a07</t>
  </si>
  <si>
    <t>a12</t>
  </si>
  <si>
    <t>a10</t>
  </si>
  <si>
    <t>a08</t>
  </si>
  <si>
    <t>a05</t>
  </si>
  <si>
    <t>a04</t>
  </si>
  <si>
    <t>a01</t>
  </si>
  <si>
    <t>a06</t>
  </si>
  <si>
    <t>a13</t>
  </si>
  <si>
    <t>a02</t>
  </si>
  <si>
    <t>a09</t>
  </si>
  <si>
    <t>a14</t>
  </si>
  <si>
    <t>Coût</t>
  </si>
  <si>
    <t>Accél</t>
  </si>
  <si>
    <t>Repris</t>
  </si>
  <si>
    <t>Freins</t>
  </si>
  <si>
    <t>Tenue</t>
  </si>
  <si>
    <t>Norm-Décal</t>
  </si>
  <si>
    <t>Norm-Divis</t>
  </si>
  <si>
    <t>Poids</t>
  </si>
  <si>
    <t>g1norm</t>
  </si>
  <si>
    <t>g2norm</t>
  </si>
  <si>
    <t>g3norm</t>
  </si>
  <si>
    <t>g4norm</t>
  </si>
  <si>
    <t>g5norm</t>
  </si>
  <si>
    <t>SommePond</t>
  </si>
  <si>
    <t>Rang</t>
  </si>
  <si>
    <t>ID</t>
  </si>
  <si>
    <t xml:space="preserve"> </t>
  </si>
  <si>
    <t>Les courbes avec marqueurs se lisent sur l'axe de gauche; les autres, sur l'axe de droite</t>
  </si>
  <si>
    <t>Utilités</t>
  </si>
  <si>
    <t>Valeurs originales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</si>
</sst>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10" xfId="0" applyBorder="1"/>
    <xf numFmtId="1" fontId="0" fillId="0" borderId="10" xfId="0" applyNumberFormat="1" applyBorder="1"/>
    <xf numFmtId="2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0" fontId="0" fillId="0" borderId="0" xfId="0" applyBorder="1"/>
    <xf numFmtId="2" fontId="0" fillId="0" borderId="0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0" xfId="0" applyNumberFormat="1" applyFill="1" applyBorder="1"/>
    <xf numFmtId="2" fontId="0" fillId="0" borderId="13" xfId="0" applyNumberFormat="1" applyFill="1" applyBorder="1"/>
    <xf numFmtId="1" fontId="0" fillId="0" borderId="0" xfId="0" applyNumberFormat="1" applyFill="1" applyBorder="1"/>
    <xf numFmtId="1" fontId="0" fillId="0" borderId="0" xfId="0" applyNumberFormat="1" applyBorder="1"/>
    <xf numFmtId="164" fontId="0" fillId="0" borderId="0" xfId="0" applyNumberFormat="1"/>
    <xf numFmtId="0" fontId="0" fillId="33" borderId="0" xfId="0" applyFill="1"/>
    <xf numFmtId="1" fontId="0" fillId="33" borderId="11" xfId="0" applyNumberFormat="1" applyFill="1" applyBorder="1"/>
    <xf numFmtId="2" fontId="0" fillId="33" borderId="0" xfId="0" applyNumberFormat="1" applyFill="1"/>
    <xf numFmtId="2" fontId="0" fillId="33" borderId="13" xfId="0" applyNumberFormat="1" applyFill="1" applyBorder="1"/>
    <xf numFmtId="0" fontId="0" fillId="0" borderId="0" xfId="0" applyFill="1"/>
    <xf numFmtId="1" fontId="0" fillId="0" borderId="11" xfId="0" applyNumberFormat="1" applyFill="1" applyBorder="1"/>
    <xf numFmtId="2" fontId="0" fillId="0" borderId="0" xfId="0" applyNumberFormat="1" applyFill="1"/>
    <xf numFmtId="1" fontId="0" fillId="0" borderId="0" xfId="0" applyNumberFormat="1" applyBorder="1" applyAlignment="1">
      <alignment wrapText="1"/>
    </xf>
    <xf numFmtId="1" fontId="0" fillId="0" borderId="13" xfId="0" applyNumberFormat="1" applyBorder="1" applyAlignment="1">
      <alignment wrapText="1"/>
    </xf>
    <xf numFmtId="1" fontId="0" fillId="0" borderId="13" xfId="0" applyNumberFormat="1" applyBorder="1"/>
    <xf numFmtId="1" fontId="0" fillId="0" borderId="11" xfId="0" applyNumberFormat="1" applyBorder="1" applyAlignment="1"/>
    <xf numFmtId="1" fontId="16" fillId="0" borderId="11" xfId="0" applyNumberFormat="1" applyFont="1" applyBorder="1"/>
    <xf numFmtId="2" fontId="16" fillId="0" borderId="0" xfId="0" applyNumberFormat="1" applyFont="1"/>
    <xf numFmtId="2" fontId="0" fillId="0" borderId="11" xfId="0" applyNumberForma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g2-g5 versus g1 (avec g1 trié par valeurs</a:t>
            </a:r>
            <a:r>
              <a:rPr lang="fr-BE" baseline="0"/>
              <a:t> croissantes)</a:t>
            </a:r>
            <a:endParaRPr lang="fr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Dominance!$C$2</c:f>
              <c:strCache>
                <c:ptCount val="1"/>
                <c:pt idx="0">
                  <c:v>Accél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Dominance!$B$3:$B$16</c:f>
              <c:numCache>
                <c:formatCode>0</c:formatCode>
                <c:ptCount val="14"/>
                <c:pt idx="0">
                  <c:v>13841</c:v>
                </c:pt>
                <c:pt idx="1">
                  <c:v>15131</c:v>
                </c:pt>
                <c:pt idx="2">
                  <c:v>15335</c:v>
                </c:pt>
                <c:pt idx="3">
                  <c:v>15460</c:v>
                </c:pt>
                <c:pt idx="4">
                  <c:v>15980</c:v>
                </c:pt>
                <c:pt idx="5">
                  <c:v>16966</c:v>
                </c:pt>
                <c:pt idx="6">
                  <c:v>16973</c:v>
                </c:pt>
                <c:pt idx="7">
                  <c:v>17219</c:v>
                </c:pt>
                <c:pt idx="8">
                  <c:v>17537</c:v>
                </c:pt>
                <c:pt idx="9">
                  <c:v>18319</c:v>
                </c:pt>
                <c:pt idx="10">
                  <c:v>18342</c:v>
                </c:pt>
                <c:pt idx="11">
                  <c:v>18971</c:v>
                </c:pt>
                <c:pt idx="12">
                  <c:v>19800</c:v>
                </c:pt>
                <c:pt idx="13">
                  <c:v>21334</c:v>
                </c:pt>
              </c:numCache>
            </c:numRef>
          </c:cat>
          <c:val>
            <c:numRef>
              <c:f>Dominance!$C$3:$C$16</c:f>
              <c:numCache>
                <c:formatCode>0.00</c:formatCode>
                <c:ptCount val="14"/>
                <c:pt idx="0">
                  <c:v>30.8</c:v>
                </c:pt>
                <c:pt idx="1">
                  <c:v>29.7</c:v>
                </c:pt>
                <c:pt idx="2">
                  <c:v>30.2</c:v>
                </c:pt>
                <c:pt idx="3">
                  <c:v>30.4</c:v>
                </c:pt>
                <c:pt idx="4">
                  <c:v>29.6</c:v>
                </c:pt>
                <c:pt idx="5">
                  <c:v>30</c:v>
                </c:pt>
                <c:pt idx="6">
                  <c:v>29</c:v>
                </c:pt>
                <c:pt idx="7">
                  <c:v>30.2</c:v>
                </c:pt>
                <c:pt idx="8">
                  <c:v>28.3</c:v>
                </c:pt>
                <c:pt idx="9">
                  <c:v>28.9</c:v>
                </c:pt>
                <c:pt idx="10">
                  <c:v>30.7</c:v>
                </c:pt>
                <c:pt idx="11">
                  <c:v>28</c:v>
                </c:pt>
                <c:pt idx="12">
                  <c:v>29.4</c:v>
                </c:pt>
                <c:pt idx="13">
                  <c:v>28.9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F9-438D-A4D5-D5E55EFDBD6D}"/>
            </c:ext>
          </c:extLst>
        </c:ser>
        <c:ser>
          <c:idx val="2"/>
          <c:order val="1"/>
          <c:tx>
            <c:strRef>
              <c:f>Dominance!$D$2</c:f>
              <c:strCache>
                <c:ptCount val="1"/>
                <c:pt idx="0">
                  <c:v>Repris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Dominance!$B$3:$B$16</c:f>
              <c:numCache>
                <c:formatCode>0</c:formatCode>
                <c:ptCount val="14"/>
                <c:pt idx="0">
                  <c:v>13841</c:v>
                </c:pt>
                <c:pt idx="1">
                  <c:v>15131</c:v>
                </c:pt>
                <c:pt idx="2">
                  <c:v>15335</c:v>
                </c:pt>
                <c:pt idx="3">
                  <c:v>15460</c:v>
                </c:pt>
                <c:pt idx="4">
                  <c:v>15980</c:v>
                </c:pt>
                <c:pt idx="5">
                  <c:v>16966</c:v>
                </c:pt>
                <c:pt idx="6">
                  <c:v>16973</c:v>
                </c:pt>
                <c:pt idx="7">
                  <c:v>17219</c:v>
                </c:pt>
                <c:pt idx="8">
                  <c:v>17537</c:v>
                </c:pt>
                <c:pt idx="9">
                  <c:v>18319</c:v>
                </c:pt>
                <c:pt idx="10">
                  <c:v>18342</c:v>
                </c:pt>
                <c:pt idx="11">
                  <c:v>18971</c:v>
                </c:pt>
                <c:pt idx="12">
                  <c:v>19800</c:v>
                </c:pt>
                <c:pt idx="13">
                  <c:v>21334</c:v>
                </c:pt>
              </c:numCache>
            </c:numRef>
          </c:cat>
          <c:val>
            <c:numRef>
              <c:f>Dominance!$D$3:$D$16</c:f>
              <c:numCache>
                <c:formatCode>0.00</c:formatCode>
                <c:ptCount val="14"/>
                <c:pt idx="0">
                  <c:v>36.5</c:v>
                </c:pt>
                <c:pt idx="1">
                  <c:v>35.6</c:v>
                </c:pt>
                <c:pt idx="2">
                  <c:v>41.6</c:v>
                </c:pt>
                <c:pt idx="3">
                  <c:v>35.799999999999997</c:v>
                </c:pt>
                <c:pt idx="4">
                  <c:v>35.299999999999997</c:v>
                </c:pt>
                <c:pt idx="5">
                  <c:v>37.700000000000003</c:v>
                </c:pt>
                <c:pt idx="6">
                  <c:v>34.9</c:v>
                </c:pt>
                <c:pt idx="7">
                  <c:v>36.9</c:v>
                </c:pt>
                <c:pt idx="8">
                  <c:v>34.799999999999997</c:v>
                </c:pt>
                <c:pt idx="9">
                  <c:v>35.299999999999997</c:v>
                </c:pt>
                <c:pt idx="10">
                  <c:v>37.200000000000003</c:v>
                </c:pt>
                <c:pt idx="11">
                  <c:v>35.6</c:v>
                </c:pt>
                <c:pt idx="12">
                  <c:v>34.700000000000003</c:v>
                </c:pt>
                <c:pt idx="13">
                  <c:v>36.700000000000003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F9-438D-A4D5-D5E55EFDB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359280"/>
        <c:axId val="546357640"/>
      </c:lineChart>
      <c:lineChart>
        <c:grouping val="standard"/>
        <c:varyColors val="0"/>
        <c:ser>
          <c:idx val="3"/>
          <c:order val="2"/>
          <c:tx>
            <c:strRef>
              <c:f>Dominance!$E$2</c:f>
              <c:strCache>
                <c:ptCount val="1"/>
                <c:pt idx="0">
                  <c:v>Freins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Dominance!$E$3:$E$16</c:f>
              <c:numCache>
                <c:formatCode>0.00</c:formatCode>
                <c:ptCount val="14"/>
                <c:pt idx="0">
                  <c:v>1.33</c:v>
                </c:pt>
                <c:pt idx="1">
                  <c:v>1.66</c:v>
                </c:pt>
                <c:pt idx="2">
                  <c:v>2</c:v>
                </c:pt>
                <c:pt idx="3">
                  <c:v>1.66</c:v>
                </c:pt>
                <c:pt idx="4">
                  <c:v>2.33</c:v>
                </c:pt>
                <c:pt idx="5">
                  <c:v>2.33</c:v>
                </c:pt>
                <c:pt idx="6">
                  <c:v>2.66</c:v>
                </c:pt>
                <c:pt idx="7">
                  <c:v>1.66</c:v>
                </c:pt>
                <c:pt idx="8">
                  <c:v>2.33</c:v>
                </c:pt>
                <c:pt idx="9">
                  <c:v>1.66</c:v>
                </c:pt>
                <c:pt idx="10">
                  <c:v>2.33</c:v>
                </c:pt>
                <c:pt idx="11">
                  <c:v>2.33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F9-438D-A4D5-D5E55EFDBD6D}"/>
            </c:ext>
          </c:extLst>
        </c:ser>
        <c:ser>
          <c:idx val="4"/>
          <c:order val="3"/>
          <c:tx>
            <c:strRef>
              <c:f>Dominance!$F$2</c:f>
              <c:strCache>
                <c:ptCount val="1"/>
                <c:pt idx="0">
                  <c:v>Tenue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Dominance!$F$3:$F$16</c:f>
              <c:numCache>
                <c:formatCode>0.00</c:formatCode>
                <c:ptCount val="14"/>
                <c:pt idx="0">
                  <c:v>2</c:v>
                </c:pt>
                <c:pt idx="1">
                  <c:v>1.75</c:v>
                </c:pt>
                <c:pt idx="2">
                  <c:v>2.5</c:v>
                </c:pt>
                <c:pt idx="3">
                  <c:v>1.5</c:v>
                </c:pt>
                <c:pt idx="4">
                  <c:v>2.75</c:v>
                </c:pt>
                <c:pt idx="5">
                  <c:v>3.25</c:v>
                </c:pt>
                <c:pt idx="6">
                  <c:v>2.5</c:v>
                </c:pt>
                <c:pt idx="7">
                  <c:v>1.25</c:v>
                </c:pt>
                <c:pt idx="8">
                  <c:v>2.75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1.75</c:v>
                </c:pt>
                <c:pt idx="13">
                  <c:v>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F9-438D-A4D5-D5E55EFDB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364200"/>
        <c:axId val="546363544"/>
      </c:lineChart>
      <c:catAx>
        <c:axId val="54635928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6357640"/>
        <c:crosses val="autoZero"/>
        <c:auto val="1"/>
        <c:lblAlgn val="ctr"/>
        <c:lblOffset val="100"/>
        <c:noMultiLvlLbl val="0"/>
      </c:catAx>
      <c:valAx>
        <c:axId val="546357640"/>
        <c:scaling>
          <c:orientation val="minMax"/>
          <c:max val="50"/>
          <c:min val="2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6359280"/>
        <c:crosses val="autoZero"/>
        <c:crossBetween val="between"/>
      </c:valAx>
      <c:valAx>
        <c:axId val="546363544"/>
        <c:scaling>
          <c:orientation val="minMax"/>
          <c:min val="-1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6364200"/>
        <c:crosses val="max"/>
        <c:crossBetween val="between"/>
      </c:valAx>
      <c:catAx>
        <c:axId val="546364200"/>
        <c:scaling>
          <c:orientation val="minMax"/>
        </c:scaling>
        <c:delete val="1"/>
        <c:axPos val="b"/>
        <c:majorTickMark val="out"/>
        <c:minorTickMark val="none"/>
        <c:tickLblPos val="nextTo"/>
        <c:crossAx val="546363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Fonction d'Utilité pour le Coût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'Utilité additive'!$B$25:$B$28</c:f>
              <c:numCache>
                <c:formatCode>0</c:formatCode>
                <c:ptCount val="4"/>
                <c:pt idx="0">
                  <c:v>13840</c:v>
                </c:pt>
                <c:pt idx="1">
                  <c:v>13841</c:v>
                </c:pt>
                <c:pt idx="2">
                  <c:v>21334</c:v>
                </c:pt>
                <c:pt idx="3">
                  <c:v>21335</c:v>
                </c:pt>
              </c:numCache>
            </c:numRef>
          </c:xVal>
          <c:yVal>
            <c:numRef>
              <c:f>'Utilité additive'!$G$25:$G$28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42-4359-9CE4-D218DB4BD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085216"/>
        <c:axId val="330086200"/>
      </c:scatterChart>
      <c:valAx>
        <c:axId val="330085216"/>
        <c:scaling>
          <c:orientation val="minMax"/>
          <c:max val="22000"/>
          <c:min val="1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0086200"/>
        <c:crosses val="autoZero"/>
        <c:crossBetween val="midCat"/>
      </c:valAx>
      <c:valAx>
        <c:axId val="33008620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008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Fonction d'Utilité pour l'Accélération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'Utilité additive'!$C$25:$C$28</c:f>
              <c:numCache>
                <c:formatCode>0.00</c:formatCode>
                <c:ptCount val="4"/>
                <c:pt idx="0">
                  <c:v>27</c:v>
                </c:pt>
                <c:pt idx="1">
                  <c:v>28</c:v>
                </c:pt>
                <c:pt idx="2">
                  <c:v>30.8</c:v>
                </c:pt>
                <c:pt idx="3">
                  <c:v>31.8</c:v>
                </c:pt>
              </c:numCache>
            </c:numRef>
          </c:xVal>
          <c:yVal>
            <c:numRef>
              <c:f>'Utilité additive'!$H$25:$H$28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43-4373-B680-5D74F9180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085216"/>
        <c:axId val="330086200"/>
      </c:scatterChart>
      <c:valAx>
        <c:axId val="330085216"/>
        <c:scaling>
          <c:orientation val="minMax"/>
          <c:max val="32"/>
          <c:min val="27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0086200"/>
        <c:crosses val="autoZero"/>
        <c:crossBetween val="midCat"/>
      </c:valAx>
      <c:valAx>
        <c:axId val="33008620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008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Fonction d'Utilité pour les Reprises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'Utilité additive'!$D$25:$D$28</c:f>
              <c:numCache>
                <c:formatCode>0.00</c:formatCode>
                <c:ptCount val="4"/>
                <c:pt idx="0">
                  <c:v>33.700000000000003</c:v>
                </c:pt>
                <c:pt idx="1">
                  <c:v>34.700000000000003</c:v>
                </c:pt>
                <c:pt idx="2">
                  <c:v>41.6</c:v>
                </c:pt>
                <c:pt idx="3">
                  <c:v>42.6</c:v>
                </c:pt>
              </c:numCache>
            </c:numRef>
          </c:xVal>
          <c:yVal>
            <c:numRef>
              <c:f>'Utilité additive'!$I$25:$I$28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C7-4752-B9AF-4B4FA0B91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085216"/>
        <c:axId val="330086200"/>
      </c:scatterChart>
      <c:valAx>
        <c:axId val="330085216"/>
        <c:scaling>
          <c:orientation val="minMax"/>
          <c:max val="43"/>
          <c:min val="3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0086200"/>
        <c:crosses val="autoZero"/>
        <c:crossBetween val="midCat"/>
      </c:valAx>
      <c:valAx>
        <c:axId val="33008620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008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Fonction d'Utilité pour le Freinage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'Utilité additive'!$E$25:$E$28</c:f>
              <c:numCache>
                <c:formatCode>0.00</c:formatCode>
                <c:ptCount val="4"/>
                <c:pt idx="0">
                  <c:v>0</c:v>
                </c:pt>
                <c:pt idx="1">
                  <c:v>1.33</c:v>
                </c:pt>
                <c:pt idx="2">
                  <c:v>2.66</c:v>
                </c:pt>
                <c:pt idx="3">
                  <c:v>4</c:v>
                </c:pt>
              </c:numCache>
            </c:numRef>
          </c:xVal>
          <c:yVal>
            <c:numRef>
              <c:f>'Utilité additive'!$J$25:$J$28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AF-45B4-9344-7A903EF11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085216"/>
        <c:axId val="330086200"/>
      </c:scatterChart>
      <c:valAx>
        <c:axId val="330085216"/>
        <c:scaling>
          <c:orientation val="minMax"/>
          <c:max val="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0086200"/>
        <c:crosses val="autoZero"/>
        <c:crossBetween val="midCat"/>
      </c:valAx>
      <c:valAx>
        <c:axId val="33008620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008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Fonction d'Utilité pour la</a:t>
            </a:r>
            <a:r>
              <a:rPr lang="fr-BE" baseline="0"/>
              <a:t> Tenue de Route</a:t>
            </a:r>
            <a:endParaRPr lang="fr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'Utilité additive'!$F$25:$F$28</c:f>
              <c:numCache>
                <c:formatCode>0.00</c:formatCode>
                <c:ptCount val="4"/>
                <c:pt idx="0">
                  <c:v>0</c:v>
                </c:pt>
                <c:pt idx="1">
                  <c:v>1.25</c:v>
                </c:pt>
                <c:pt idx="2">
                  <c:v>3.25</c:v>
                </c:pt>
                <c:pt idx="3">
                  <c:v>4</c:v>
                </c:pt>
              </c:numCache>
            </c:numRef>
          </c:xVal>
          <c:yVal>
            <c:numRef>
              <c:f>'Utilité additive'!$K$25:$K$28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7D-4C35-95BF-CDDFEA0AB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085216"/>
        <c:axId val="330086200"/>
      </c:scatterChart>
      <c:valAx>
        <c:axId val="330085216"/>
        <c:scaling>
          <c:orientation val="minMax"/>
          <c:max val="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0086200"/>
        <c:crosses val="autoZero"/>
        <c:crossBetween val="midCat"/>
      </c:valAx>
      <c:valAx>
        <c:axId val="33008620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008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187324</xdr:colOff>
      <xdr:row>2</xdr:row>
      <xdr:rowOff>73024</xdr:rowOff>
    </xdr:from>
    <xdr:to>
      <xdr:col>13</xdr:col>
      <xdr:colOff>241299</xdr:colOff>
      <xdr:row>26</xdr:row>
      <xdr:rowOff>120650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6350</xdr:rowOff>
    </xdr:from>
    <xdr:to>
      <xdr:col>6</xdr:col>
      <xdr:colOff>0</xdr:colOff>
      <xdr:row>14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12700</xdr:colOff>
      <xdr:row>15</xdr:row>
      <xdr:rowOff>19050</xdr:rowOff>
    </xdr:from>
    <xdr:to>
      <xdr:col>6</xdr:col>
      <xdr:colOff>0</xdr:colOff>
      <xdr:row>28</xdr:row>
      <xdr:rowOff>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6350</xdr:colOff>
      <xdr:row>15</xdr:row>
      <xdr:rowOff>6350</xdr:rowOff>
    </xdr:from>
    <xdr:to>
      <xdr:col>12</xdr:col>
      <xdr:colOff>12700</xdr:colOff>
      <xdr:row>28</xdr:row>
      <xdr:rowOff>0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28</xdr:row>
      <xdr:rowOff>171450</xdr:rowOff>
    </xdr:from>
    <xdr:to>
      <xdr:col>6</xdr:col>
      <xdr:colOff>0</xdr:colOff>
      <xdr:row>41</xdr:row>
      <xdr:rowOff>165100</xdr:rowOff>
    </xdr:to>
    <xdr:graphicFrame macro="">
      <xdr:nvGraphicFramePr>
        <xdr:cNvPr id="5" name="Graphique 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6350</xdr:colOff>
      <xdr:row>28</xdr:row>
      <xdr:rowOff>177800</xdr:rowOff>
    </xdr:from>
    <xdr:to>
      <xdr:col>12</xdr:col>
      <xdr:colOff>12700</xdr:colOff>
      <xdr:row>41</xdr:row>
      <xdr:rowOff>171450</xdr:rowOff>
    </xdr:to>
    <xdr:graphicFrame macro="">
      <xdr:nvGraphicFramePr>
        <xdr:cNvPr id="6" name="Graphique 1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baseColWidth="10" defaultRowHeight="15" x14ac:dyDescent="0.25"/>
  <cols>
    <col min="2" max="2" width="8.140625" style="6" customWidth="1"/>
    <col min="3" max="5" width="8.140625" style="1" customWidth="1"/>
    <col min="6" max="6" width="8.140625" style="10" customWidth="1"/>
  </cols>
  <sheetData>
    <row r="1" spans="1:6" x14ac:dyDescent="0.25">
      <c r="A1" t="s">
        <v>34</v>
      </c>
      <c r="B1" s="6" t="s">
        <v>0</v>
      </c>
      <c r="C1" s="1" t="s">
        <v>1</v>
      </c>
      <c r="D1" s="1" t="s">
        <v>2</v>
      </c>
      <c r="E1" s="1" t="s">
        <v>3</v>
      </c>
      <c r="F1" s="10" t="s">
        <v>4</v>
      </c>
    </row>
    <row r="2" spans="1:6" s="3" customFormat="1" x14ac:dyDescent="0.25">
      <c r="A2" s="3" t="s">
        <v>35</v>
      </c>
      <c r="B2" s="7" t="s">
        <v>19</v>
      </c>
      <c r="C2" s="5" t="s">
        <v>20</v>
      </c>
      <c r="D2" s="5" t="s">
        <v>21</v>
      </c>
      <c r="E2" s="5" t="s">
        <v>22</v>
      </c>
      <c r="F2" s="11" t="s">
        <v>23</v>
      </c>
    </row>
    <row r="3" spans="1:6" x14ac:dyDescent="0.25">
      <c r="A3" t="s">
        <v>13</v>
      </c>
      <c r="B3" s="6">
        <v>18342</v>
      </c>
      <c r="C3" s="1">
        <v>30.7</v>
      </c>
      <c r="D3" s="1">
        <v>37.200000000000003</v>
      </c>
      <c r="E3" s="1">
        <v>2.33</v>
      </c>
      <c r="F3" s="10">
        <v>3</v>
      </c>
    </row>
    <row r="4" spans="1:6" x14ac:dyDescent="0.25">
      <c r="A4" t="s">
        <v>16</v>
      </c>
      <c r="B4" s="6">
        <v>15335</v>
      </c>
      <c r="C4" s="1">
        <v>30.2</v>
      </c>
      <c r="D4" s="1">
        <v>41.6</v>
      </c>
      <c r="E4" s="1">
        <v>2</v>
      </c>
      <c r="F4" s="10">
        <v>2.5</v>
      </c>
    </row>
    <row r="5" spans="1:6" x14ac:dyDescent="0.25">
      <c r="A5" t="s">
        <v>6</v>
      </c>
      <c r="B5" s="6">
        <v>16973</v>
      </c>
      <c r="C5" s="1">
        <v>29</v>
      </c>
      <c r="D5" s="1">
        <v>34.9</v>
      </c>
      <c r="E5" s="1">
        <v>2.66</v>
      </c>
      <c r="F5" s="10">
        <v>2.5</v>
      </c>
    </row>
    <row r="6" spans="1:6" x14ac:dyDescent="0.25">
      <c r="A6" t="s">
        <v>12</v>
      </c>
      <c r="B6" s="6">
        <v>15460</v>
      </c>
      <c r="C6" s="1">
        <v>30.4</v>
      </c>
      <c r="D6" s="1">
        <v>35.799999999999997</v>
      </c>
      <c r="E6" s="1">
        <v>1.66</v>
      </c>
      <c r="F6" s="10">
        <v>1.5</v>
      </c>
    </row>
    <row r="7" spans="1:6" x14ac:dyDescent="0.25">
      <c r="A7" t="s">
        <v>11</v>
      </c>
      <c r="B7" s="6">
        <v>15131</v>
      </c>
      <c r="C7" s="1">
        <v>29.7</v>
      </c>
      <c r="D7" s="1">
        <v>35.6</v>
      </c>
      <c r="E7" s="1">
        <v>1.66</v>
      </c>
      <c r="F7" s="10">
        <v>1.75</v>
      </c>
    </row>
    <row r="8" spans="1:6" x14ac:dyDescent="0.25">
      <c r="A8" t="s">
        <v>14</v>
      </c>
      <c r="B8" s="6">
        <v>13841</v>
      </c>
      <c r="C8" s="1">
        <v>30.8</v>
      </c>
      <c r="D8" s="1">
        <v>36.5</v>
      </c>
      <c r="E8" s="1">
        <v>1.33</v>
      </c>
      <c r="F8" s="10">
        <v>2</v>
      </c>
    </row>
    <row r="9" spans="1:6" x14ac:dyDescent="0.25">
      <c r="A9" t="s">
        <v>7</v>
      </c>
      <c r="B9" s="6">
        <v>18971</v>
      </c>
      <c r="C9" s="1">
        <v>28</v>
      </c>
      <c r="D9" s="1">
        <v>35.6</v>
      </c>
      <c r="E9" s="1">
        <v>2.33</v>
      </c>
      <c r="F9" s="10">
        <v>2</v>
      </c>
    </row>
    <row r="10" spans="1:6" x14ac:dyDescent="0.25">
      <c r="A10" t="s">
        <v>10</v>
      </c>
      <c r="B10" s="6">
        <v>18319</v>
      </c>
      <c r="C10" s="1">
        <v>28.9</v>
      </c>
      <c r="D10" s="1">
        <v>35.299999999999997</v>
      </c>
      <c r="E10" s="1">
        <v>1.66</v>
      </c>
      <c r="F10" s="10">
        <v>2</v>
      </c>
    </row>
    <row r="11" spans="1:6" x14ac:dyDescent="0.25">
      <c r="A11" t="s">
        <v>17</v>
      </c>
      <c r="B11" s="6">
        <v>19800</v>
      </c>
      <c r="C11" s="1">
        <v>29.4</v>
      </c>
      <c r="D11" s="1">
        <v>34.700000000000003</v>
      </c>
      <c r="E11" s="1">
        <v>2</v>
      </c>
      <c r="F11" s="10">
        <v>1.75</v>
      </c>
    </row>
    <row r="12" spans="1:6" x14ac:dyDescent="0.25">
      <c r="A12" t="s">
        <v>9</v>
      </c>
      <c r="B12" s="6">
        <v>16966</v>
      </c>
      <c r="C12" s="1">
        <v>30</v>
      </c>
      <c r="D12" s="1">
        <v>37.700000000000003</v>
      </c>
      <c r="E12" s="1">
        <v>2.33</v>
      </c>
      <c r="F12" s="10">
        <v>3.25</v>
      </c>
    </row>
    <row r="13" spans="1:6" x14ac:dyDescent="0.25">
      <c r="A13" t="s">
        <v>5</v>
      </c>
      <c r="B13" s="6">
        <v>17537</v>
      </c>
      <c r="C13" s="1">
        <v>28.3</v>
      </c>
      <c r="D13" s="1">
        <v>34.799999999999997</v>
      </c>
      <c r="E13" s="1">
        <v>2.33</v>
      </c>
      <c r="F13" s="10">
        <v>2.75</v>
      </c>
    </row>
    <row r="14" spans="1:6" x14ac:dyDescent="0.25">
      <c r="A14" t="s">
        <v>8</v>
      </c>
      <c r="B14" s="6">
        <v>15980</v>
      </c>
      <c r="C14" s="1">
        <v>29.6</v>
      </c>
      <c r="D14" s="1">
        <v>35.299999999999997</v>
      </c>
      <c r="E14" s="1">
        <v>2.33</v>
      </c>
      <c r="F14" s="10">
        <v>2.75</v>
      </c>
    </row>
    <row r="15" spans="1:6" x14ac:dyDescent="0.25">
      <c r="A15" t="s">
        <v>15</v>
      </c>
      <c r="B15" s="6">
        <v>17219</v>
      </c>
      <c r="C15" s="1">
        <v>30.2</v>
      </c>
      <c r="D15" s="1">
        <v>36.9</v>
      </c>
      <c r="E15" s="1">
        <v>1.66</v>
      </c>
      <c r="F15" s="10">
        <v>1.25</v>
      </c>
    </row>
    <row r="16" spans="1:6" x14ac:dyDescent="0.25">
      <c r="A16" t="s">
        <v>18</v>
      </c>
      <c r="B16" s="6">
        <v>21334</v>
      </c>
      <c r="C16" s="1">
        <v>28.9</v>
      </c>
      <c r="D16" s="1">
        <v>36.700000000000003</v>
      </c>
      <c r="E16" s="1">
        <v>2</v>
      </c>
      <c r="F16" s="10">
        <v>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baseColWidth="10" defaultRowHeight="15" x14ac:dyDescent="0.25"/>
  <cols>
    <col min="2" max="2" width="8.140625" style="6" customWidth="1"/>
    <col min="3" max="5" width="8.140625" style="1" customWidth="1"/>
    <col min="6" max="6" width="8.140625" style="10" customWidth="1"/>
  </cols>
  <sheetData>
    <row r="1" spans="1:6" x14ac:dyDescent="0.25">
      <c r="A1" t="str">
        <f>'Jeu de données'!A1</f>
        <v>ID</v>
      </c>
      <c r="B1" s="6" t="str">
        <f>'Jeu de données'!B1</f>
        <v>g1</v>
      </c>
      <c r="C1" s="1" t="str">
        <f>'Jeu de données'!C1</f>
        <v>g2</v>
      </c>
      <c r="D1" s="1" t="str">
        <f>'Jeu de données'!D1</f>
        <v>g3</v>
      </c>
      <c r="E1" s="1" t="str">
        <f>'Jeu de données'!E1</f>
        <v>g4</v>
      </c>
      <c r="F1" s="10" t="str">
        <f>'Jeu de données'!F1</f>
        <v>g5</v>
      </c>
    </row>
    <row r="2" spans="1:6" s="3" customFormat="1" x14ac:dyDescent="0.25">
      <c r="A2" s="3" t="str">
        <f>'Jeu de données'!A2</f>
        <v xml:space="preserve"> </v>
      </c>
      <c r="B2" s="7" t="str">
        <f>'Jeu de données'!B2</f>
        <v>Coût</v>
      </c>
      <c r="C2" s="5" t="str">
        <f>'Jeu de données'!C2</f>
        <v>Accél</v>
      </c>
      <c r="D2" s="5" t="str">
        <f>'Jeu de données'!D2</f>
        <v>Repris</v>
      </c>
      <c r="E2" s="5" t="str">
        <f>'Jeu de données'!E2</f>
        <v>Freins</v>
      </c>
      <c r="F2" s="11" t="str">
        <f>'Jeu de données'!F2</f>
        <v>Tenue</v>
      </c>
    </row>
    <row r="3" spans="1:6" x14ac:dyDescent="0.25">
      <c r="A3" t="str">
        <f>'Jeu de données'!A8</f>
        <v>a06</v>
      </c>
      <c r="B3" s="6">
        <f>'Jeu de données'!B8</f>
        <v>13841</v>
      </c>
      <c r="C3" s="1">
        <f>'Jeu de données'!C8</f>
        <v>30.8</v>
      </c>
      <c r="D3" s="1">
        <f>'Jeu de données'!D8</f>
        <v>36.5</v>
      </c>
      <c r="E3" s="1">
        <f>'Jeu de données'!E8</f>
        <v>1.33</v>
      </c>
      <c r="F3" s="10">
        <f>'Jeu de données'!F8</f>
        <v>2</v>
      </c>
    </row>
    <row r="4" spans="1:6" x14ac:dyDescent="0.25">
      <c r="A4" s="21" t="str">
        <f>'Jeu de données'!A7</f>
        <v>a05</v>
      </c>
      <c r="B4" s="22">
        <f>'Jeu de données'!B7</f>
        <v>15131</v>
      </c>
      <c r="C4" s="23">
        <f>'Jeu de données'!C7</f>
        <v>29.7</v>
      </c>
      <c r="D4" s="23">
        <f>'Jeu de données'!D7</f>
        <v>35.6</v>
      </c>
      <c r="E4" s="23">
        <f>'Jeu de données'!E7</f>
        <v>1.66</v>
      </c>
      <c r="F4" s="13">
        <f>'Jeu de données'!F7</f>
        <v>1.75</v>
      </c>
    </row>
    <row r="5" spans="1:6" x14ac:dyDescent="0.25">
      <c r="A5" s="21" t="str">
        <f>'Jeu de données'!A4</f>
        <v>a02</v>
      </c>
      <c r="B5" s="22">
        <f>'Jeu de données'!B4</f>
        <v>15335</v>
      </c>
      <c r="C5" s="23">
        <f>'Jeu de données'!C4</f>
        <v>30.2</v>
      </c>
      <c r="D5" s="23">
        <f>'Jeu de données'!D4</f>
        <v>41.6</v>
      </c>
      <c r="E5" s="23">
        <f>'Jeu de données'!E4</f>
        <v>2</v>
      </c>
      <c r="F5" s="13">
        <f>'Jeu de données'!F4</f>
        <v>2.5</v>
      </c>
    </row>
    <row r="6" spans="1:6" x14ac:dyDescent="0.25">
      <c r="A6" s="21" t="str">
        <f>'Jeu de données'!A6</f>
        <v>a04</v>
      </c>
      <c r="B6" s="22">
        <f>'Jeu de données'!B6</f>
        <v>15460</v>
      </c>
      <c r="C6" s="23">
        <f>'Jeu de données'!C6</f>
        <v>30.4</v>
      </c>
      <c r="D6" s="23">
        <f>'Jeu de données'!D6</f>
        <v>35.799999999999997</v>
      </c>
      <c r="E6" s="23">
        <f>'Jeu de données'!E6</f>
        <v>1.66</v>
      </c>
      <c r="F6" s="13">
        <f>'Jeu de données'!F6</f>
        <v>1.5</v>
      </c>
    </row>
    <row r="7" spans="1:6" x14ac:dyDescent="0.25">
      <c r="A7" s="17" t="str">
        <f>'Jeu de données'!A14</f>
        <v>a12</v>
      </c>
      <c r="B7" s="18">
        <f>'Jeu de données'!B14</f>
        <v>15980</v>
      </c>
      <c r="C7" s="19">
        <f>'Jeu de données'!C14</f>
        <v>29.6</v>
      </c>
      <c r="D7" s="19">
        <f>'Jeu de données'!D14</f>
        <v>35.299999999999997</v>
      </c>
      <c r="E7" s="19">
        <f>'Jeu de données'!E14</f>
        <v>2.33</v>
      </c>
      <c r="F7" s="20">
        <f>'Jeu de données'!F14</f>
        <v>2.75</v>
      </c>
    </row>
    <row r="8" spans="1:6" x14ac:dyDescent="0.25">
      <c r="A8" s="21" t="str">
        <f>'Jeu de données'!A12</f>
        <v>a10</v>
      </c>
      <c r="B8" s="22">
        <f>'Jeu de données'!B12</f>
        <v>16966</v>
      </c>
      <c r="C8" s="23">
        <f>'Jeu de données'!C12</f>
        <v>30</v>
      </c>
      <c r="D8" s="23">
        <f>'Jeu de données'!D12</f>
        <v>37.700000000000003</v>
      </c>
      <c r="E8" s="23">
        <f>'Jeu de données'!E12</f>
        <v>2.33</v>
      </c>
      <c r="F8" s="13">
        <f>'Jeu de données'!F12</f>
        <v>3.25</v>
      </c>
    </row>
    <row r="9" spans="1:6" x14ac:dyDescent="0.25">
      <c r="A9" s="21" t="str">
        <f>'Jeu de données'!A5</f>
        <v>a03</v>
      </c>
      <c r="B9" s="22">
        <f>'Jeu de données'!B5</f>
        <v>16973</v>
      </c>
      <c r="C9" s="23">
        <f>'Jeu de données'!C5</f>
        <v>29</v>
      </c>
      <c r="D9" s="23">
        <f>'Jeu de données'!D5</f>
        <v>34.9</v>
      </c>
      <c r="E9" s="23">
        <f>'Jeu de données'!E5</f>
        <v>2.66</v>
      </c>
      <c r="F9" s="13">
        <f>'Jeu de données'!F5</f>
        <v>2.5</v>
      </c>
    </row>
    <row r="10" spans="1:6" x14ac:dyDescent="0.25">
      <c r="A10" s="17" t="str">
        <f>'Jeu de données'!A15</f>
        <v>a13</v>
      </c>
      <c r="B10" s="18">
        <f>'Jeu de données'!B15</f>
        <v>17219</v>
      </c>
      <c r="C10" s="19">
        <f>'Jeu de données'!C15</f>
        <v>30.2</v>
      </c>
      <c r="D10" s="19">
        <f>'Jeu de données'!D15</f>
        <v>36.9</v>
      </c>
      <c r="E10" s="19">
        <f>'Jeu de données'!E15</f>
        <v>1.66</v>
      </c>
      <c r="F10" s="20">
        <f>'Jeu de données'!F15</f>
        <v>1.25</v>
      </c>
    </row>
    <row r="11" spans="1:6" x14ac:dyDescent="0.25">
      <c r="A11" s="21" t="str">
        <f>'Jeu de données'!A13</f>
        <v>a11</v>
      </c>
      <c r="B11" s="22">
        <f>'Jeu de données'!B13</f>
        <v>17537</v>
      </c>
      <c r="C11" s="23">
        <f>'Jeu de données'!C13</f>
        <v>28.3</v>
      </c>
      <c r="D11" s="23">
        <f>'Jeu de données'!D13</f>
        <v>34.799999999999997</v>
      </c>
      <c r="E11" s="23">
        <f>'Jeu de données'!E13</f>
        <v>2.33</v>
      </c>
      <c r="F11" s="13">
        <f>'Jeu de données'!F13</f>
        <v>2.75</v>
      </c>
    </row>
    <row r="12" spans="1:6" x14ac:dyDescent="0.25">
      <c r="A12" s="21" t="str">
        <f>'Jeu de données'!A10</f>
        <v>a08</v>
      </c>
      <c r="B12" s="22">
        <f>'Jeu de données'!B10</f>
        <v>18319</v>
      </c>
      <c r="C12" s="23">
        <f>'Jeu de données'!C10</f>
        <v>28.9</v>
      </c>
      <c r="D12" s="23">
        <f>'Jeu de données'!D10</f>
        <v>35.299999999999997</v>
      </c>
      <c r="E12" s="23">
        <f>'Jeu de données'!E10</f>
        <v>1.66</v>
      </c>
      <c r="F12" s="13">
        <f>'Jeu de données'!F10</f>
        <v>2</v>
      </c>
    </row>
    <row r="13" spans="1:6" x14ac:dyDescent="0.25">
      <c r="A13" t="str">
        <f>'Jeu de données'!A3</f>
        <v>a01</v>
      </c>
      <c r="B13" s="6">
        <f>'Jeu de données'!B3</f>
        <v>18342</v>
      </c>
      <c r="C13" s="1">
        <f>'Jeu de données'!C3</f>
        <v>30.7</v>
      </c>
      <c r="D13" s="1">
        <f>'Jeu de données'!D3</f>
        <v>37.200000000000003</v>
      </c>
      <c r="E13" s="1">
        <f>'Jeu de données'!E3</f>
        <v>2.33</v>
      </c>
      <c r="F13" s="10">
        <f>'Jeu de données'!F3</f>
        <v>3</v>
      </c>
    </row>
    <row r="14" spans="1:6" x14ac:dyDescent="0.25">
      <c r="A14" t="str">
        <f>'Jeu de données'!A9</f>
        <v>a07</v>
      </c>
      <c r="B14" s="6">
        <f>'Jeu de données'!B9</f>
        <v>18971</v>
      </c>
      <c r="C14" s="1">
        <f>'Jeu de données'!C9</f>
        <v>28</v>
      </c>
      <c r="D14" s="1">
        <f>'Jeu de données'!D9</f>
        <v>35.6</v>
      </c>
      <c r="E14" s="1">
        <f>'Jeu de données'!E9</f>
        <v>2.33</v>
      </c>
      <c r="F14" s="10">
        <f>'Jeu de données'!F9</f>
        <v>2</v>
      </c>
    </row>
    <row r="15" spans="1:6" x14ac:dyDescent="0.25">
      <c r="A15" t="str">
        <f>'Jeu de données'!A11</f>
        <v>a09</v>
      </c>
      <c r="B15" s="6">
        <f>'Jeu de données'!B11</f>
        <v>19800</v>
      </c>
      <c r="C15" s="1">
        <f>'Jeu de données'!C11</f>
        <v>29.4</v>
      </c>
      <c r="D15" s="1">
        <f>'Jeu de données'!D11</f>
        <v>34.700000000000003</v>
      </c>
      <c r="E15" s="1">
        <f>'Jeu de données'!E11</f>
        <v>2</v>
      </c>
      <c r="F15" s="10">
        <f>'Jeu de données'!F11</f>
        <v>1.75</v>
      </c>
    </row>
    <row r="16" spans="1:6" x14ac:dyDescent="0.25">
      <c r="A16" t="str">
        <f>'Jeu de données'!A16</f>
        <v>a14</v>
      </c>
      <c r="B16" s="6">
        <f>'Jeu de données'!B16</f>
        <v>21334</v>
      </c>
      <c r="C16" s="1">
        <f>'Jeu de données'!C16</f>
        <v>28.9</v>
      </c>
      <c r="D16" s="1">
        <f>'Jeu de données'!D16</f>
        <v>36.700000000000003</v>
      </c>
      <c r="E16" s="1">
        <f>'Jeu de données'!E16</f>
        <v>2</v>
      </c>
      <c r="F16" s="10">
        <f>'Jeu de données'!F16</f>
        <v>2.25</v>
      </c>
    </row>
    <row r="21" spans="3:7" ht="14.45" customHeight="1" x14ac:dyDescent="0.25">
      <c r="C21" s="24"/>
      <c r="D21" s="24"/>
      <c r="E21" s="24"/>
      <c r="F21" s="25"/>
    </row>
    <row r="22" spans="3:7" x14ac:dyDescent="0.25">
      <c r="C22" s="15"/>
      <c r="D22" s="15"/>
      <c r="E22" s="15"/>
      <c r="F22" s="26"/>
    </row>
    <row r="29" spans="3:7" x14ac:dyDescent="0.25">
      <c r="G29" s="27" t="s">
        <v>36</v>
      </c>
    </row>
  </sheetData>
  <sortState ref="A3:F16">
    <sortCondition ref="B3:B16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T18" sqref="T18"/>
    </sheetView>
  </sheetViews>
  <sheetFormatPr baseColWidth="10" defaultRowHeight="15" x14ac:dyDescent="0.25"/>
  <cols>
    <col min="2" max="2" width="8.140625" style="6" customWidth="1"/>
    <col min="3" max="5" width="8.140625" style="1" customWidth="1"/>
    <col min="6" max="6" width="8.140625" style="10" customWidth="1"/>
    <col min="7" max="7" width="8.140625" customWidth="1"/>
    <col min="8" max="10" width="8.140625" style="1" customWidth="1"/>
    <col min="11" max="11" width="8.140625" style="10" customWidth="1"/>
    <col min="13" max="13" width="4.85546875" style="2" bestFit="1" customWidth="1"/>
  </cols>
  <sheetData>
    <row r="1" spans="1:13" x14ac:dyDescent="0.25">
      <c r="A1" t="str">
        <f>'Jeu de données'!A1</f>
        <v>ID</v>
      </c>
      <c r="B1" s="6" t="str">
        <f>'Jeu de données'!B1</f>
        <v>g1</v>
      </c>
      <c r="C1" s="1" t="str">
        <f>'Jeu de données'!C1</f>
        <v>g2</v>
      </c>
      <c r="D1" s="1" t="str">
        <f>'Jeu de données'!D1</f>
        <v>g3</v>
      </c>
      <c r="E1" s="1" t="str">
        <f>'Jeu de données'!E1</f>
        <v>g4</v>
      </c>
      <c r="F1" s="10" t="str">
        <f>'Jeu de données'!F1</f>
        <v>g5</v>
      </c>
      <c r="G1" s="12" t="s">
        <v>27</v>
      </c>
      <c r="H1" s="12" t="s">
        <v>28</v>
      </c>
      <c r="I1" s="12" t="s">
        <v>29</v>
      </c>
      <c r="J1" s="12" t="s">
        <v>30</v>
      </c>
      <c r="K1" s="13" t="s">
        <v>31</v>
      </c>
      <c r="L1" s="12" t="s">
        <v>32</v>
      </c>
      <c r="M1" s="14" t="s">
        <v>33</v>
      </c>
    </row>
    <row r="2" spans="1:13" s="3" customFormat="1" x14ac:dyDescent="0.25">
      <c r="A2" s="3" t="str">
        <f>'Jeu de données'!A2</f>
        <v xml:space="preserve"> </v>
      </c>
      <c r="B2" s="7" t="str">
        <f>'Jeu de données'!B2</f>
        <v>Coût</v>
      </c>
      <c r="C2" s="5" t="str">
        <f>'Jeu de données'!C2</f>
        <v>Accél</v>
      </c>
      <c r="D2" s="5" t="str">
        <f>'Jeu de données'!D2</f>
        <v>Repris</v>
      </c>
      <c r="E2" s="5" t="str">
        <f>'Jeu de données'!E2</f>
        <v>Freins</v>
      </c>
      <c r="F2" s="11" t="str">
        <f>'Jeu de données'!F2</f>
        <v>Tenue</v>
      </c>
      <c r="G2" s="4" t="str">
        <f>B2</f>
        <v>Coût</v>
      </c>
      <c r="H2" s="5" t="str">
        <f t="shared" ref="H2:K2" si="0">C2</f>
        <v>Accél</v>
      </c>
      <c r="I2" s="5" t="str">
        <f t="shared" si="0"/>
        <v>Repris</v>
      </c>
      <c r="J2" s="5" t="str">
        <f t="shared" si="0"/>
        <v>Freins</v>
      </c>
      <c r="K2" s="11" t="str">
        <f t="shared" si="0"/>
        <v>Tenue</v>
      </c>
      <c r="M2" s="4"/>
    </row>
    <row r="3" spans="1:13" s="8" customFormat="1" x14ac:dyDescent="0.25">
      <c r="A3" s="8" t="s">
        <v>24</v>
      </c>
      <c r="B3" s="6">
        <v>0</v>
      </c>
      <c r="C3" s="9">
        <v>0</v>
      </c>
      <c r="D3" s="9">
        <v>0</v>
      </c>
      <c r="E3" s="9">
        <v>0</v>
      </c>
      <c r="F3" s="10">
        <v>0</v>
      </c>
      <c r="H3" s="9"/>
      <c r="I3" s="9"/>
      <c r="J3" s="9"/>
      <c r="K3" s="10"/>
      <c r="M3" s="15"/>
    </row>
    <row r="4" spans="1:13" s="8" customFormat="1" x14ac:dyDescent="0.25">
      <c r="A4" s="8" t="s">
        <v>25</v>
      </c>
      <c r="B4" s="6">
        <f>MAX(B6:B19)</f>
        <v>21334</v>
      </c>
      <c r="C4" s="30">
        <f>MAX(C6:C19)</f>
        <v>30.8</v>
      </c>
      <c r="D4" s="30">
        <f t="shared" ref="C4:F4" si="1">MAX(D6:D19)</f>
        <v>41.6</v>
      </c>
      <c r="E4" s="30">
        <f t="shared" si="1"/>
        <v>2.66</v>
      </c>
      <c r="F4" s="30">
        <f t="shared" si="1"/>
        <v>3.25</v>
      </c>
      <c r="H4" s="9"/>
      <c r="I4" s="9"/>
      <c r="J4" s="9"/>
      <c r="K4" s="10"/>
      <c r="M4" s="15"/>
    </row>
    <row r="5" spans="1:13" s="3" customFormat="1" x14ac:dyDescent="0.25">
      <c r="A5" s="3" t="s">
        <v>26</v>
      </c>
      <c r="B5" s="7"/>
      <c r="C5" s="5"/>
      <c r="D5" s="5"/>
      <c r="E5" s="5"/>
      <c r="F5" s="11"/>
      <c r="G5" s="3">
        <v>-1</v>
      </c>
      <c r="H5" s="5">
        <v>-2</v>
      </c>
      <c r="I5" s="5">
        <v>-1</v>
      </c>
      <c r="J5" s="5">
        <v>0.5</v>
      </c>
      <c r="K5" s="11">
        <v>0.5</v>
      </c>
      <c r="M5" s="4"/>
    </row>
    <row r="6" spans="1:13" x14ac:dyDescent="0.25">
      <c r="A6" t="str">
        <f>'Jeu de données'!A3</f>
        <v>a01</v>
      </c>
      <c r="B6" s="6">
        <f>'Jeu de données'!B3</f>
        <v>18342</v>
      </c>
      <c r="C6" s="1">
        <f>'Jeu de données'!C3</f>
        <v>30.7</v>
      </c>
      <c r="D6" s="1">
        <f>'Jeu de données'!D3</f>
        <v>37.200000000000003</v>
      </c>
      <c r="E6" s="1">
        <f>'Jeu de données'!E3</f>
        <v>2.33</v>
      </c>
      <c r="F6" s="10">
        <f>'Jeu de données'!F3</f>
        <v>3</v>
      </c>
      <c r="G6">
        <f t="shared" ref="G6:G19" si="2">(B6-B$3)/B$4</f>
        <v>0.85975438267554138</v>
      </c>
      <c r="H6" s="1">
        <f t="shared" ref="H6:H19" si="3">(C6-C$3)/C$4</f>
        <v>0.99675324675324672</v>
      </c>
      <c r="I6" s="1">
        <f t="shared" ref="I6:I19" si="4">(D6-D$3)/D$4</f>
        <v>0.89423076923076927</v>
      </c>
      <c r="J6" s="1">
        <f t="shared" ref="J6:J19" si="5">(E6-E$3)/E$4</f>
        <v>0.87593984962406013</v>
      </c>
      <c r="K6" s="10">
        <f t="shared" ref="K6:K19" si="6">(F6-F$3)/F$4</f>
        <v>0.92307692307692313</v>
      </c>
      <c r="L6" s="16">
        <f t="array" ref="L6">MMULT(G6:K6,TRANSPOSE(G$5:K$5))</f>
        <v>-2.8479832590623126</v>
      </c>
      <c r="M6" s="14">
        <f t="shared" ref="M6:M19" si="7">RANK(L6,L$6:L$19)</f>
        <v>6</v>
      </c>
    </row>
    <row r="7" spans="1:13" x14ac:dyDescent="0.25">
      <c r="A7" t="str">
        <f>'Jeu de données'!A4</f>
        <v>a02</v>
      </c>
      <c r="B7" s="6">
        <f>'Jeu de données'!B4</f>
        <v>15335</v>
      </c>
      <c r="C7" s="1">
        <f>'Jeu de données'!C4</f>
        <v>30.2</v>
      </c>
      <c r="D7" s="1">
        <f>'Jeu de données'!D4</f>
        <v>41.6</v>
      </c>
      <c r="E7" s="1">
        <f>'Jeu de données'!E4</f>
        <v>2</v>
      </c>
      <c r="F7" s="10">
        <f>'Jeu de données'!F4</f>
        <v>2.5</v>
      </c>
      <c r="G7">
        <f t="shared" si="2"/>
        <v>0.71880566232305243</v>
      </c>
      <c r="H7" s="1">
        <f t="shared" si="3"/>
        <v>0.98051948051948046</v>
      </c>
      <c r="I7" s="1">
        <f t="shared" si="4"/>
        <v>1</v>
      </c>
      <c r="J7" s="1">
        <f t="shared" si="5"/>
        <v>0.75187969924812026</v>
      </c>
      <c r="K7" s="10">
        <f t="shared" si="6"/>
        <v>0.76923076923076927</v>
      </c>
      <c r="L7" s="16">
        <f t="array" ref="L7">MMULT(G7:K7,TRANSPOSE(G$5:K$5))</f>
        <v>-2.9192893891225684</v>
      </c>
      <c r="M7" s="14">
        <f t="shared" si="7"/>
        <v>8</v>
      </c>
    </row>
    <row r="8" spans="1:13" x14ac:dyDescent="0.25">
      <c r="A8" t="str">
        <f>'Jeu de données'!A5</f>
        <v>a03</v>
      </c>
      <c r="B8" s="6">
        <f>'Jeu de données'!B5</f>
        <v>16973</v>
      </c>
      <c r="C8" s="1">
        <f>'Jeu de données'!C5</f>
        <v>29</v>
      </c>
      <c r="D8" s="1">
        <f>'Jeu de données'!D5</f>
        <v>34.9</v>
      </c>
      <c r="E8" s="1">
        <f>'Jeu de données'!E5</f>
        <v>2.66</v>
      </c>
      <c r="F8" s="10">
        <f>'Jeu de données'!F5</f>
        <v>2.5</v>
      </c>
      <c r="G8">
        <f t="shared" si="2"/>
        <v>0.79558451298396926</v>
      </c>
      <c r="H8" s="1">
        <f t="shared" si="3"/>
        <v>0.94155844155844148</v>
      </c>
      <c r="I8" s="1">
        <f t="shared" si="4"/>
        <v>0.8389423076923076</v>
      </c>
      <c r="J8" s="1">
        <f t="shared" si="5"/>
        <v>1</v>
      </c>
      <c r="K8" s="10">
        <f t="shared" si="6"/>
        <v>0.76923076923076927</v>
      </c>
      <c r="L8" s="16">
        <f t="array" ref="L8">MMULT(G8:K8,TRANSPOSE(G$5:K$5))</f>
        <v>-2.6330283191777752</v>
      </c>
      <c r="M8" s="14">
        <f t="shared" si="7"/>
        <v>1</v>
      </c>
    </row>
    <row r="9" spans="1:13" x14ac:dyDescent="0.25">
      <c r="A9" t="str">
        <f>'Jeu de données'!A6</f>
        <v>a04</v>
      </c>
      <c r="B9" s="6">
        <f>'Jeu de données'!B6</f>
        <v>15460</v>
      </c>
      <c r="C9" s="1">
        <f>'Jeu de données'!C6</f>
        <v>30.4</v>
      </c>
      <c r="D9" s="1">
        <f>'Jeu de données'!D6</f>
        <v>35.799999999999997</v>
      </c>
      <c r="E9" s="1">
        <f>'Jeu de données'!E6</f>
        <v>1.66</v>
      </c>
      <c r="F9" s="10">
        <f>'Jeu de données'!F6</f>
        <v>1.5</v>
      </c>
      <c r="G9">
        <f t="shared" si="2"/>
        <v>0.72466485422330551</v>
      </c>
      <c r="H9" s="1">
        <f t="shared" si="3"/>
        <v>0.9870129870129869</v>
      </c>
      <c r="I9" s="1">
        <f t="shared" si="4"/>
        <v>0.86057692307692302</v>
      </c>
      <c r="J9" s="1">
        <f t="shared" si="5"/>
        <v>0.62406015037593976</v>
      </c>
      <c r="K9" s="10">
        <f t="shared" si="6"/>
        <v>0.46153846153846156</v>
      </c>
      <c r="L9" s="16">
        <f t="array" ref="L9">MMULT(G9:K9,TRANSPOSE(G$5:K$5))</f>
        <v>-3.0164684453690018</v>
      </c>
      <c r="M9" s="14">
        <f t="shared" si="7"/>
        <v>11</v>
      </c>
    </row>
    <row r="10" spans="1:13" x14ac:dyDescent="0.25">
      <c r="A10" t="str">
        <f>'Jeu de données'!A7</f>
        <v>a05</v>
      </c>
      <c r="B10" s="6">
        <f>'Jeu de données'!B7</f>
        <v>15131</v>
      </c>
      <c r="C10" s="1">
        <f>'Jeu de données'!C7</f>
        <v>29.7</v>
      </c>
      <c r="D10" s="1">
        <f>'Jeu de données'!D7</f>
        <v>35.6</v>
      </c>
      <c r="E10" s="1">
        <f>'Jeu de données'!E7</f>
        <v>1.66</v>
      </c>
      <c r="F10" s="10">
        <f>'Jeu de données'!F7</f>
        <v>1.75</v>
      </c>
      <c r="G10">
        <f t="shared" si="2"/>
        <v>0.70924346114183934</v>
      </c>
      <c r="H10" s="1">
        <f t="shared" si="3"/>
        <v>0.96428571428571419</v>
      </c>
      <c r="I10" s="1">
        <f t="shared" si="4"/>
        <v>0.85576923076923073</v>
      </c>
      <c r="J10" s="1">
        <f t="shared" si="5"/>
        <v>0.62406015037593976</v>
      </c>
      <c r="K10" s="10">
        <f t="shared" si="6"/>
        <v>0.53846153846153844</v>
      </c>
      <c r="L10" s="16">
        <f t="array" ref="L10">MMULT(G10:K10,TRANSPOSE(G$5:K$5))</f>
        <v>-2.9123232760637592</v>
      </c>
      <c r="M10" s="14">
        <f t="shared" si="7"/>
        <v>7</v>
      </c>
    </row>
    <row r="11" spans="1:13" x14ac:dyDescent="0.25">
      <c r="A11" t="str">
        <f>'Jeu de données'!A8</f>
        <v>a06</v>
      </c>
      <c r="B11" s="6">
        <f>'Jeu de données'!B8</f>
        <v>13841</v>
      </c>
      <c r="C11" s="1">
        <f>'Jeu de données'!C8</f>
        <v>30.8</v>
      </c>
      <c r="D11" s="1">
        <f>'Jeu de données'!D8</f>
        <v>36.5</v>
      </c>
      <c r="E11" s="1">
        <f>'Jeu de données'!E8</f>
        <v>1.33</v>
      </c>
      <c r="F11" s="10">
        <f>'Jeu de données'!F8</f>
        <v>2</v>
      </c>
      <c r="G11">
        <f t="shared" si="2"/>
        <v>0.64877660073122712</v>
      </c>
      <c r="H11" s="1">
        <f t="shared" si="3"/>
        <v>1</v>
      </c>
      <c r="I11" s="1">
        <f t="shared" si="4"/>
        <v>0.87740384615384615</v>
      </c>
      <c r="J11" s="1">
        <f t="shared" si="5"/>
        <v>0.5</v>
      </c>
      <c r="K11" s="10">
        <f t="shared" si="6"/>
        <v>0.61538461538461542</v>
      </c>
      <c r="L11" s="16">
        <f t="array" ref="L11">MMULT(G11:K11,TRANSPOSE(G$5:K$5))</f>
        <v>-2.9684881391927656</v>
      </c>
      <c r="M11" s="14">
        <f t="shared" si="7"/>
        <v>10</v>
      </c>
    </row>
    <row r="12" spans="1:13" x14ac:dyDescent="0.25">
      <c r="A12" t="str">
        <f>'Jeu de données'!A9</f>
        <v>a07</v>
      </c>
      <c r="B12" s="6">
        <f>'Jeu de données'!B9</f>
        <v>18971</v>
      </c>
      <c r="C12" s="1">
        <f>'Jeu de données'!C9</f>
        <v>28</v>
      </c>
      <c r="D12" s="1">
        <f>'Jeu de données'!D9</f>
        <v>35.6</v>
      </c>
      <c r="E12" s="1">
        <f>'Jeu de données'!E9</f>
        <v>2.33</v>
      </c>
      <c r="F12" s="10">
        <f>'Jeu de données'!F9</f>
        <v>2</v>
      </c>
      <c r="G12">
        <f t="shared" si="2"/>
        <v>0.8892378363176151</v>
      </c>
      <c r="H12" s="1">
        <f t="shared" si="3"/>
        <v>0.90909090909090906</v>
      </c>
      <c r="I12" s="1">
        <f t="shared" si="4"/>
        <v>0.85576923076923073</v>
      </c>
      <c r="J12" s="1">
        <f t="shared" si="5"/>
        <v>0.87593984962406013</v>
      </c>
      <c r="K12" s="10">
        <f t="shared" si="6"/>
        <v>0.61538461538461542</v>
      </c>
      <c r="L12" s="16">
        <f t="array" ref="L12">MMULT(G12:K12,TRANSPOSE(G$5:K$5))</f>
        <v>-2.8175266527643261</v>
      </c>
      <c r="M12" s="14">
        <f t="shared" si="7"/>
        <v>5</v>
      </c>
    </row>
    <row r="13" spans="1:13" x14ac:dyDescent="0.25">
      <c r="A13" t="str">
        <f>'Jeu de données'!A10</f>
        <v>a08</v>
      </c>
      <c r="B13" s="6">
        <f>'Jeu de données'!B10</f>
        <v>18319</v>
      </c>
      <c r="C13" s="1">
        <f>'Jeu de données'!C10</f>
        <v>28.9</v>
      </c>
      <c r="D13" s="1">
        <f>'Jeu de données'!D10</f>
        <v>35.299999999999997</v>
      </c>
      <c r="E13" s="1">
        <f>'Jeu de données'!E10</f>
        <v>1.66</v>
      </c>
      <c r="F13" s="10">
        <f>'Jeu de données'!F10</f>
        <v>2</v>
      </c>
      <c r="G13">
        <f t="shared" si="2"/>
        <v>0.85867629136589485</v>
      </c>
      <c r="H13" s="1">
        <f t="shared" si="3"/>
        <v>0.93831168831168821</v>
      </c>
      <c r="I13" s="1">
        <f t="shared" si="4"/>
        <v>0.84855769230769218</v>
      </c>
      <c r="J13" s="1">
        <f t="shared" si="5"/>
        <v>0.62406015037593976</v>
      </c>
      <c r="K13" s="10">
        <f t="shared" si="6"/>
        <v>0.61538461538461542</v>
      </c>
      <c r="L13" s="16">
        <f t="array" ref="L13">MMULT(G13:K13,TRANSPOSE(G$5:K$5))</f>
        <v>-2.9641349774166859</v>
      </c>
      <c r="M13" s="14">
        <f t="shared" si="7"/>
        <v>9</v>
      </c>
    </row>
    <row r="14" spans="1:13" x14ac:dyDescent="0.25">
      <c r="A14" t="str">
        <f>'Jeu de données'!A11</f>
        <v>a09</v>
      </c>
      <c r="B14" s="6">
        <f>'Jeu de données'!B11</f>
        <v>19800</v>
      </c>
      <c r="C14" s="1">
        <f>'Jeu de données'!C11</f>
        <v>29.4</v>
      </c>
      <c r="D14" s="1">
        <f>'Jeu de données'!D11</f>
        <v>34.700000000000003</v>
      </c>
      <c r="E14" s="1">
        <f>'Jeu de données'!E11</f>
        <v>2</v>
      </c>
      <c r="F14" s="10">
        <f>'Jeu de données'!F11</f>
        <v>1.75</v>
      </c>
      <c r="G14">
        <f t="shared" si="2"/>
        <v>0.92809599700009371</v>
      </c>
      <c r="H14" s="1">
        <f t="shared" si="3"/>
        <v>0.95454545454545447</v>
      </c>
      <c r="I14" s="1">
        <f t="shared" si="4"/>
        <v>0.83413461538461542</v>
      </c>
      <c r="J14" s="1">
        <f t="shared" si="5"/>
        <v>0.75187969924812026</v>
      </c>
      <c r="K14" s="10">
        <f t="shared" si="6"/>
        <v>0.53846153846153844</v>
      </c>
      <c r="L14" s="16">
        <f t="array" ref="L14">MMULT(G14:K14,TRANSPOSE(G$5:K$5))</f>
        <v>-3.0261509026207887</v>
      </c>
      <c r="M14" s="14">
        <f t="shared" si="7"/>
        <v>12</v>
      </c>
    </row>
    <row r="15" spans="1:13" x14ac:dyDescent="0.25">
      <c r="A15" t="str">
        <f>'Jeu de données'!A12</f>
        <v>a10</v>
      </c>
      <c r="B15" s="6">
        <f>'Jeu de données'!B12</f>
        <v>16966</v>
      </c>
      <c r="C15" s="1">
        <f>'Jeu de données'!C12</f>
        <v>30</v>
      </c>
      <c r="D15" s="1">
        <f>'Jeu de données'!D12</f>
        <v>37.700000000000003</v>
      </c>
      <c r="E15" s="1">
        <f>'Jeu de données'!E12</f>
        <v>2.33</v>
      </c>
      <c r="F15" s="10">
        <f>'Jeu de données'!F12</f>
        <v>3.25</v>
      </c>
      <c r="G15">
        <f t="shared" si="2"/>
        <v>0.79525639823755512</v>
      </c>
      <c r="H15" s="1">
        <f t="shared" si="3"/>
        <v>0.97402597402597402</v>
      </c>
      <c r="I15" s="1">
        <f t="shared" si="4"/>
        <v>0.90625</v>
      </c>
      <c r="J15" s="1">
        <f t="shared" si="5"/>
        <v>0.87593984962406013</v>
      </c>
      <c r="K15" s="10">
        <f t="shared" si="6"/>
        <v>1</v>
      </c>
      <c r="L15" s="16">
        <f t="array" ref="L15">MMULT(G15:K15,TRANSPOSE(G$5:K$5))</f>
        <v>-2.7115884214774733</v>
      </c>
      <c r="M15" s="14">
        <f t="shared" si="7"/>
        <v>4</v>
      </c>
    </row>
    <row r="16" spans="1:13" x14ac:dyDescent="0.25">
      <c r="A16" t="str">
        <f>'Jeu de données'!A13</f>
        <v>a11</v>
      </c>
      <c r="B16" s="6">
        <f>'Jeu de données'!B13</f>
        <v>17537</v>
      </c>
      <c r="C16" s="1">
        <f>'Jeu de données'!C13</f>
        <v>28.3</v>
      </c>
      <c r="D16" s="1">
        <f>'Jeu de données'!D13</f>
        <v>34.799999999999997</v>
      </c>
      <c r="E16" s="1">
        <f>'Jeu de données'!E13</f>
        <v>2.33</v>
      </c>
      <c r="F16" s="10">
        <f>'Jeu de données'!F13</f>
        <v>2.75</v>
      </c>
      <c r="G16">
        <f t="shared" si="2"/>
        <v>0.82202118683791137</v>
      </c>
      <c r="H16" s="1">
        <f t="shared" si="3"/>
        <v>0.91883116883116889</v>
      </c>
      <c r="I16" s="1">
        <f t="shared" si="4"/>
        <v>0.83653846153846145</v>
      </c>
      <c r="J16" s="1">
        <f t="shared" si="5"/>
        <v>0.87593984962406013</v>
      </c>
      <c r="K16" s="10">
        <f t="shared" si="6"/>
        <v>0.84615384615384615</v>
      </c>
      <c r="L16" s="16">
        <f t="array" ref="L16">MMULT(G16:K16,TRANSPOSE(G$5:K$5))</f>
        <v>-2.6351751381497577</v>
      </c>
      <c r="M16" s="14">
        <f t="shared" si="7"/>
        <v>2</v>
      </c>
    </row>
    <row r="17" spans="1:13" x14ac:dyDescent="0.25">
      <c r="A17" t="str">
        <f>'Jeu de données'!A14</f>
        <v>a12</v>
      </c>
      <c r="B17" s="6">
        <f>'Jeu de données'!B14</f>
        <v>15980</v>
      </c>
      <c r="C17" s="1">
        <f>'Jeu de données'!C14</f>
        <v>29.6</v>
      </c>
      <c r="D17" s="1">
        <f>'Jeu de données'!D14</f>
        <v>35.299999999999997</v>
      </c>
      <c r="E17" s="1">
        <f>'Jeu de données'!E14</f>
        <v>2.33</v>
      </c>
      <c r="F17" s="10">
        <f>'Jeu de données'!F14</f>
        <v>2.75</v>
      </c>
      <c r="G17">
        <f t="shared" si="2"/>
        <v>0.74903909252835854</v>
      </c>
      <c r="H17" s="1">
        <f t="shared" si="3"/>
        <v>0.96103896103896103</v>
      </c>
      <c r="I17" s="1">
        <f t="shared" si="4"/>
        <v>0.84855769230769218</v>
      </c>
      <c r="J17" s="1">
        <f t="shared" si="5"/>
        <v>0.87593984962406013</v>
      </c>
      <c r="K17" s="10">
        <f t="shared" si="6"/>
        <v>0.84615384615384615</v>
      </c>
      <c r="L17" s="16">
        <f t="array" ref="L17">MMULT(G17:K17,TRANSPOSE(G$5:K$5))</f>
        <v>-2.6586278590250196</v>
      </c>
      <c r="M17" s="14">
        <f t="shared" si="7"/>
        <v>3</v>
      </c>
    </row>
    <row r="18" spans="1:13" x14ac:dyDescent="0.25">
      <c r="A18" t="str">
        <f>'Jeu de données'!A15</f>
        <v>a13</v>
      </c>
      <c r="B18" s="6">
        <f>'Jeu de données'!B15</f>
        <v>17219</v>
      </c>
      <c r="C18" s="1">
        <f>'Jeu de données'!C15</f>
        <v>30.2</v>
      </c>
      <c r="D18" s="1">
        <f>'Jeu de données'!D15</f>
        <v>36.9</v>
      </c>
      <c r="E18" s="1">
        <f>'Jeu de données'!E15</f>
        <v>1.66</v>
      </c>
      <c r="F18" s="10">
        <f>'Jeu de données'!F15</f>
        <v>1.25</v>
      </c>
      <c r="G18">
        <f t="shared" si="2"/>
        <v>0.80711540264366743</v>
      </c>
      <c r="H18" s="1">
        <f t="shared" si="3"/>
        <v>0.98051948051948046</v>
      </c>
      <c r="I18" s="1">
        <f t="shared" si="4"/>
        <v>0.88701923076923073</v>
      </c>
      <c r="J18" s="1">
        <f t="shared" si="5"/>
        <v>0.62406015037593976</v>
      </c>
      <c r="K18" s="10">
        <f t="shared" si="6"/>
        <v>0.38461538461538464</v>
      </c>
      <c r="L18" s="16">
        <f t="array" ref="L18">MMULT(G18:K18,TRANSPOSE(G$5:K$5))</f>
        <v>-3.1508358269561967</v>
      </c>
      <c r="M18" s="14">
        <f t="shared" si="7"/>
        <v>14</v>
      </c>
    </row>
    <row r="19" spans="1:13" x14ac:dyDescent="0.25">
      <c r="A19" t="str">
        <f>'Jeu de données'!A16</f>
        <v>a14</v>
      </c>
      <c r="B19" s="6">
        <f>'Jeu de données'!B16</f>
        <v>21334</v>
      </c>
      <c r="C19" s="1">
        <f>'Jeu de données'!C16</f>
        <v>28.9</v>
      </c>
      <c r="D19" s="1">
        <f>'Jeu de données'!D16</f>
        <v>36.700000000000003</v>
      </c>
      <c r="E19" s="1">
        <f>'Jeu de données'!E16</f>
        <v>2</v>
      </c>
      <c r="F19" s="10">
        <f>'Jeu de données'!F16</f>
        <v>2.25</v>
      </c>
      <c r="G19">
        <f t="shared" si="2"/>
        <v>1</v>
      </c>
      <c r="H19" s="1">
        <f t="shared" si="3"/>
        <v>0.93831168831168821</v>
      </c>
      <c r="I19" s="1">
        <f t="shared" si="4"/>
        <v>0.88221153846153855</v>
      </c>
      <c r="J19" s="1">
        <f t="shared" si="5"/>
        <v>0.75187969924812026</v>
      </c>
      <c r="K19" s="10">
        <f t="shared" si="6"/>
        <v>0.69230769230769229</v>
      </c>
      <c r="L19" s="16">
        <f t="array" ref="L19">MMULT(G19:K19,TRANSPOSE(G$5:K$5))</f>
        <v>-3.0367412193070082</v>
      </c>
      <c r="M19" s="14">
        <f t="shared" si="7"/>
        <v>13</v>
      </c>
    </row>
  </sheetData>
  <sortState ref="A6:M19">
    <sortCondition ref="A3:A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6" workbookViewId="0"/>
  </sheetViews>
  <sheetFormatPr baseColWidth="10" defaultRowHeight="15" x14ac:dyDescent="0.25"/>
  <cols>
    <col min="2" max="2" width="8.140625" style="6" customWidth="1"/>
    <col min="3" max="5" width="8.140625" style="1" customWidth="1"/>
    <col min="6" max="6" width="8.140625" style="10" customWidth="1"/>
    <col min="7" max="10" width="8.140625" style="1" customWidth="1"/>
    <col min="11" max="11" width="8.140625" style="10" customWidth="1"/>
    <col min="13" max="13" width="4.85546875" style="2" bestFit="1" customWidth="1"/>
  </cols>
  <sheetData>
    <row r="1" spans="1:13" x14ac:dyDescent="0.25">
      <c r="A1" t="str">
        <f>'Jeu de données'!A1</f>
        <v>ID</v>
      </c>
      <c r="B1" s="6" t="str">
        <f>'Jeu de données'!B1</f>
        <v>g1</v>
      </c>
      <c r="C1" s="1" t="str">
        <f>'Jeu de données'!C1</f>
        <v>g2</v>
      </c>
      <c r="D1" s="1" t="str">
        <f>'Jeu de données'!D1</f>
        <v>g3</v>
      </c>
      <c r="E1" s="1" t="str">
        <f>'Jeu de données'!E1</f>
        <v>g4</v>
      </c>
      <c r="F1" s="10" t="str">
        <f>'Jeu de données'!F1</f>
        <v>g5</v>
      </c>
      <c r="G1" s="12" t="s">
        <v>27</v>
      </c>
      <c r="H1" s="12" t="s">
        <v>28</v>
      </c>
      <c r="I1" s="12" t="s">
        <v>29</v>
      </c>
      <c r="J1" s="12" t="s">
        <v>30</v>
      </c>
      <c r="K1" s="13" t="s">
        <v>31</v>
      </c>
      <c r="L1" s="12" t="s">
        <v>32</v>
      </c>
      <c r="M1" s="14" t="s">
        <v>33</v>
      </c>
    </row>
    <row r="2" spans="1:13" s="3" customFormat="1" x14ac:dyDescent="0.25">
      <c r="A2" s="3" t="str">
        <f>'Jeu de données'!A2</f>
        <v xml:space="preserve"> </v>
      </c>
      <c r="B2" s="7" t="str">
        <f>'Jeu de données'!B2</f>
        <v>Coût</v>
      </c>
      <c r="C2" s="5" t="str">
        <f>'Jeu de données'!C2</f>
        <v>Accél</v>
      </c>
      <c r="D2" s="5" t="str">
        <f>'Jeu de données'!D2</f>
        <v>Repris</v>
      </c>
      <c r="E2" s="5" t="str">
        <f>'Jeu de données'!E2</f>
        <v>Freins</v>
      </c>
      <c r="F2" s="11" t="str">
        <f>'Jeu de données'!F2</f>
        <v>Tenue</v>
      </c>
      <c r="G2" s="5" t="str">
        <f>B2</f>
        <v>Coût</v>
      </c>
      <c r="H2" s="5" t="str">
        <f t="shared" ref="H2:K2" si="0">C2</f>
        <v>Accél</v>
      </c>
      <c r="I2" s="5" t="str">
        <f t="shared" si="0"/>
        <v>Repris</v>
      </c>
      <c r="J2" s="5" t="str">
        <f t="shared" si="0"/>
        <v>Freins</v>
      </c>
      <c r="K2" s="11" t="str">
        <f t="shared" si="0"/>
        <v>Tenue</v>
      </c>
      <c r="M2" s="4"/>
    </row>
    <row r="3" spans="1:13" s="8" customFormat="1" x14ac:dyDescent="0.25">
      <c r="A3" s="8" t="s">
        <v>24</v>
      </c>
      <c r="B3" s="6">
        <v>0</v>
      </c>
      <c r="C3" s="9">
        <v>0</v>
      </c>
      <c r="D3" s="9">
        <v>0</v>
      </c>
      <c r="E3" s="9">
        <v>0</v>
      </c>
      <c r="F3" s="10">
        <v>0</v>
      </c>
      <c r="G3" s="9"/>
      <c r="H3" s="9"/>
      <c r="I3" s="9"/>
      <c r="J3" s="9"/>
      <c r="K3" s="10"/>
      <c r="M3" s="15"/>
    </row>
    <row r="4" spans="1:13" s="8" customFormat="1" x14ac:dyDescent="0.25">
      <c r="A4" s="8" t="s">
        <v>25</v>
      </c>
      <c r="B4" s="6">
        <v>1</v>
      </c>
      <c r="C4" s="9">
        <v>1</v>
      </c>
      <c r="D4" s="9">
        <v>1</v>
      </c>
      <c r="E4" s="9">
        <v>1</v>
      </c>
      <c r="F4" s="10">
        <v>1</v>
      </c>
      <c r="G4" s="9"/>
      <c r="H4" s="9"/>
      <c r="I4" s="9"/>
      <c r="J4" s="9"/>
      <c r="K4" s="10"/>
      <c r="M4" s="15"/>
    </row>
    <row r="5" spans="1:13" s="3" customFormat="1" x14ac:dyDescent="0.25">
      <c r="A5" s="3" t="s">
        <v>26</v>
      </c>
      <c r="B5" s="7"/>
      <c r="C5" s="5"/>
      <c r="D5" s="5"/>
      <c r="E5" s="5"/>
      <c r="F5" s="11"/>
      <c r="G5" s="5">
        <v>1</v>
      </c>
      <c r="H5" s="5">
        <v>2</v>
      </c>
      <c r="I5" s="5">
        <v>1</v>
      </c>
      <c r="J5" s="5">
        <v>0.5</v>
      </c>
      <c r="K5" s="11">
        <v>0.5</v>
      </c>
      <c r="M5" s="4"/>
    </row>
    <row r="6" spans="1:13" x14ac:dyDescent="0.25">
      <c r="A6" t="str">
        <f>'Jeu de données'!A3</f>
        <v>a01</v>
      </c>
      <c r="B6" s="6">
        <f>'Jeu de données'!B3</f>
        <v>18342</v>
      </c>
      <c r="C6" s="1">
        <f>'Jeu de données'!C3</f>
        <v>30.7</v>
      </c>
      <c r="D6" s="1">
        <f>'Jeu de données'!D3</f>
        <v>37.200000000000003</v>
      </c>
      <c r="E6" s="1">
        <f>'Jeu de données'!E3</f>
        <v>2.33</v>
      </c>
      <c r="F6" s="10">
        <f>'Jeu de données'!F3</f>
        <v>3</v>
      </c>
      <c r="G6" s="1">
        <f t="shared" ref="G6:G19" ca="1" si="1">_xlfn.FORECAST.LINEAR(B6,OFFSET(G$25:G$28,MATCH(B6,B$25:B$28,1)-1,0,2),OFFSET(B$25:B$28,MATCH(B6,B$25:B$28,1)-1,0,2))</f>
        <v>60.069398104897914</v>
      </c>
      <c r="H6" s="1">
        <f t="shared" ref="H6:H19" ca="1" si="2">_xlfn.FORECAST.LINEAR(C6,OFFSET(H$25:H$28,MATCH(C6,C$25:C$28,1)-1,0,2),OFFSET(C$25:C$28,MATCH(C6,C$25:C$28,1)-1,0,2))</f>
        <v>96.428571428571331</v>
      </c>
      <c r="I6" s="1">
        <f t="shared" ref="I6:I19" ca="1" si="3">_xlfn.FORECAST.LINEAR(D6,OFFSET(I$25:I$28,MATCH(D6,D$25:D$28,1)-1,0,2),OFFSET(D$25:D$28,MATCH(D6,D$25:D$28,1)-1,0,2))</f>
        <v>36.231884057971001</v>
      </c>
      <c r="J6" s="1">
        <f t="shared" ref="J6:J19" ca="1" si="4">_xlfn.FORECAST.LINEAR(E6,OFFSET(J$25:J$28,MATCH(E6,E$25:E$28,1)-1,0,2),OFFSET(E$25:E$28,MATCH(E6,E$25:E$28,1)-1,0,2))</f>
        <v>75.187969924812023</v>
      </c>
      <c r="K6" s="10">
        <f t="shared" ref="K6:K19" ca="1" si="5">_xlfn.FORECAST.LINEAR(F6,OFFSET(K$25:K$28,MATCH(F6,F$25:F$28,1)-1,0,2),OFFSET(F$25:F$28,MATCH(F6,F$25:F$28,1)-1,0,2))</f>
        <v>87.5</v>
      </c>
      <c r="L6" s="16">
        <f t="array" aca="1" ref="L6" ca="1">MMULT(G6:K6,TRANSPOSE(G$5:K$5))</f>
        <v>370.50240998241759</v>
      </c>
      <c r="M6" s="14">
        <f t="shared" ref="M6:M19" ca="1" si="6">RANK(L6,L$6:L$19)</f>
        <v>1</v>
      </c>
    </row>
    <row r="7" spans="1:13" x14ac:dyDescent="0.25">
      <c r="A7" t="str">
        <f>'Jeu de données'!A4</f>
        <v>a02</v>
      </c>
      <c r="B7" s="6">
        <f>'Jeu de données'!B4</f>
        <v>15335</v>
      </c>
      <c r="C7" s="1">
        <f>'Jeu de données'!C4</f>
        <v>30.2</v>
      </c>
      <c r="D7" s="1">
        <f>'Jeu de données'!D4</f>
        <v>41.6</v>
      </c>
      <c r="E7" s="1">
        <f>'Jeu de données'!E4</f>
        <v>2</v>
      </c>
      <c r="F7" s="10">
        <f>'Jeu de données'!F4</f>
        <v>2.5</v>
      </c>
      <c r="G7" s="1">
        <f t="shared" ca="1" si="1"/>
        <v>19.938609368744181</v>
      </c>
      <c r="H7" s="1">
        <f t="shared" ca="1" si="2"/>
        <v>78.571428571428669</v>
      </c>
      <c r="I7" s="1">
        <f t="shared" ca="1" si="3"/>
        <v>100</v>
      </c>
      <c r="J7" s="1">
        <f t="shared" ca="1" si="4"/>
        <v>50.375939849624046</v>
      </c>
      <c r="K7" s="10">
        <f t="shared" ca="1" si="5"/>
        <v>62.5</v>
      </c>
      <c r="L7" s="16">
        <f t="array" aca="1" ref="L7" ca="1">MMULT(G7:K7,TRANSPOSE(G$5:K$5))</f>
        <v>333.51943643641357</v>
      </c>
      <c r="M7" s="14">
        <f t="shared" ca="1" si="6"/>
        <v>2</v>
      </c>
    </row>
    <row r="8" spans="1:13" x14ac:dyDescent="0.25">
      <c r="A8" t="str">
        <f>'Jeu de données'!A5</f>
        <v>a03</v>
      </c>
      <c r="B8" s="6">
        <f>'Jeu de données'!B5</f>
        <v>16973</v>
      </c>
      <c r="C8" s="1">
        <f>'Jeu de données'!C5</f>
        <v>29</v>
      </c>
      <c r="D8" s="1">
        <f>'Jeu de données'!D5</f>
        <v>34.9</v>
      </c>
      <c r="E8" s="1">
        <f>'Jeu de données'!E5</f>
        <v>2.66</v>
      </c>
      <c r="F8" s="10">
        <f>'Jeu de données'!F5</f>
        <v>2.5</v>
      </c>
      <c r="G8" s="1">
        <f t="shared" ca="1" si="1"/>
        <v>41.799012411584158</v>
      </c>
      <c r="H8" s="1">
        <f t="shared" ca="1" si="2"/>
        <v>35.714285714285779</v>
      </c>
      <c r="I8" s="1">
        <f t="shared" ca="1" si="3"/>
        <v>2.8985507246376301</v>
      </c>
      <c r="J8" s="1">
        <f t="shared" ca="1" si="4"/>
        <v>100</v>
      </c>
      <c r="K8" s="10">
        <f t="shared" ca="1" si="5"/>
        <v>62.5</v>
      </c>
      <c r="L8" s="16">
        <f t="array" aca="1" ref="L8" ca="1">MMULT(G8:K8,TRANSPOSE(G$5:K$5))</f>
        <v>197.37613456479335</v>
      </c>
      <c r="M8" s="14">
        <f t="shared" ca="1" si="6"/>
        <v>10</v>
      </c>
    </row>
    <row r="9" spans="1:13" x14ac:dyDescent="0.25">
      <c r="A9" t="str">
        <f>'Jeu de données'!A6</f>
        <v>a04</v>
      </c>
      <c r="B9" s="6">
        <f>'Jeu de données'!B6</f>
        <v>15460</v>
      </c>
      <c r="C9" s="1">
        <f>'Jeu de données'!C6</f>
        <v>30.4</v>
      </c>
      <c r="D9" s="1">
        <f>'Jeu de données'!D6</f>
        <v>35.799999999999997</v>
      </c>
      <c r="E9" s="1">
        <f>'Jeu de données'!E6</f>
        <v>1.66</v>
      </c>
      <c r="F9" s="10">
        <f>'Jeu de données'!F6</f>
        <v>1.5</v>
      </c>
      <c r="G9" s="1">
        <f t="shared" ca="1" si="1"/>
        <v>21.606833044174579</v>
      </c>
      <c r="H9" s="1">
        <f t="shared" ca="1" si="2"/>
        <v>85.714285714285779</v>
      </c>
      <c r="I9" s="1">
        <f t="shared" ca="1" si="3"/>
        <v>15.942028985507136</v>
      </c>
      <c r="J9" s="1">
        <f t="shared" ca="1" si="4"/>
        <v>24.812030075187948</v>
      </c>
      <c r="K9" s="10">
        <f t="shared" ca="1" si="5"/>
        <v>12.5</v>
      </c>
      <c r="L9" s="16">
        <f t="array" aca="1" ref="L9" ca="1">MMULT(G9:K9,TRANSPOSE(G$5:K$5))</f>
        <v>227.63344849584723</v>
      </c>
      <c r="M9" s="14">
        <f t="shared" ca="1" si="6"/>
        <v>7</v>
      </c>
    </row>
    <row r="10" spans="1:13" x14ac:dyDescent="0.25">
      <c r="A10" t="str">
        <f>'Jeu de données'!A7</f>
        <v>a05</v>
      </c>
      <c r="B10" s="6">
        <f>'Jeu de données'!B7</f>
        <v>15131</v>
      </c>
      <c r="C10" s="1">
        <f>'Jeu de données'!C7</f>
        <v>29.7</v>
      </c>
      <c r="D10" s="1">
        <f>'Jeu de données'!D7</f>
        <v>35.6</v>
      </c>
      <c r="E10" s="1">
        <f>'Jeu de données'!E7</f>
        <v>1.66</v>
      </c>
      <c r="F10" s="10">
        <f>'Jeu de données'!F7</f>
        <v>1.75</v>
      </c>
      <c r="G10" s="1">
        <f t="shared" ca="1" si="1"/>
        <v>17.216068330441772</v>
      </c>
      <c r="H10" s="1">
        <f t="shared" ca="1" si="2"/>
        <v>60.714285714285779</v>
      </c>
      <c r="I10" s="1">
        <f t="shared" ca="1" si="3"/>
        <v>13.043478260869506</v>
      </c>
      <c r="J10" s="1">
        <f t="shared" ca="1" si="4"/>
        <v>24.812030075187948</v>
      </c>
      <c r="K10" s="10">
        <f t="shared" ca="1" si="5"/>
        <v>25</v>
      </c>
      <c r="L10" s="16">
        <f t="array" aca="1" ref="L10" ca="1">MMULT(G10:K10,TRANSPOSE(G$5:K$5))</f>
        <v>176.59413305747682</v>
      </c>
      <c r="M10" s="14">
        <f t="shared" ca="1" si="6"/>
        <v>11</v>
      </c>
    </row>
    <row r="11" spans="1:13" x14ac:dyDescent="0.25">
      <c r="A11" t="str">
        <f>'Jeu de données'!A8</f>
        <v>a06</v>
      </c>
      <c r="B11" s="6">
        <f>'Jeu de données'!B8</f>
        <v>13841</v>
      </c>
      <c r="C11" s="1">
        <f>'Jeu de données'!C8</f>
        <v>30.8</v>
      </c>
      <c r="D11" s="1">
        <f>'Jeu de données'!D8</f>
        <v>36.5</v>
      </c>
      <c r="E11" s="1">
        <f>'Jeu de données'!E8</f>
        <v>1.33</v>
      </c>
      <c r="F11" s="10">
        <f>'Jeu de données'!F8</f>
        <v>2</v>
      </c>
      <c r="G11" s="1">
        <f t="shared" ca="1" si="1"/>
        <v>2.8421709430404007E-14</v>
      </c>
      <c r="H11" s="1">
        <f t="shared" ca="1" si="2"/>
        <v>100</v>
      </c>
      <c r="I11" s="1">
        <f t="shared" ca="1" si="3"/>
        <v>26.086956521739125</v>
      </c>
      <c r="J11" s="1">
        <f t="shared" ca="1" si="4"/>
        <v>0</v>
      </c>
      <c r="K11" s="10">
        <f t="shared" ca="1" si="5"/>
        <v>37.5</v>
      </c>
      <c r="L11" s="16">
        <f t="array" aca="1" ref="L11" ca="1">MMULT(G11:K11,TRANSPOSE(G$5:K$5))</f>
        <v>244.83695652173915</v>
      </c>
      <c r="M11" s="14">
        <f t="shared" ca="1" si="6"/>
        <v>5</v>
      </c>
    </row>
    <row r="12" spans="1:13" x14ac:dyDescent="0.25">
      <c r="A12" t="str">
        <f>'Jeu de données'!A9</f>
        <v>a07</v>
      </c>
      <c r="B12" s="6">
        <f>'Jeu de données'!B9</f>
        <v>18971</v>
      </c>
      <c r="C12" s="1">
        <f>'Jeu de données'!C9</f>
        <v>28</v>
      </c>
      <c r="D12" s="1">
        <f>'Jeu de données'!D9</f>
        <v>35.6</v>
      </c>
      <c r="E12" s="1">
        <f>'Jeu de données'!E9</f>
        <v>2.33</v>
      </c>
      <c r="F12" s="10">
        <f>'Jeu de données'!F9</f>
        <v>2</v>
      </c>
      <c r="G12" s="1">
        <f t="shared" ca="1" si="1"/>
        <v>68.463899639663708</v>
      </c>
      <c r="H12" s="1">
        <f t="shared" ca="1" si="2"/>
        <v>0</v>
      </c>
      <c r="I12" s="1">
        <f t="shared" ca="1" si="3"/>
        <v>13.043478260869506</v>
      </c>
      <c r="J12" s="1">
        <f t="shared" ca="1" si="4"/>
        <v>75.187969924812023</v>
      </c>
      <c r="K12" s="10">
        <f t="shared" ca="1" si="5"/>
        <v>37.5</v>
      </c>
      <c r="L12" s="16">
        <f t="array" aca="1" ref="L12" ca="1">MMULT(G12:K12,TRANSPOSE(G$5:K$5))</f>
        <v>137.85136286293923</v>
      </c>
      <c r="M12" s="14">
        <f t="shared" ca="1" si="6"/>
        <v>14</v>
      </c>
    </row>
    <row r="13" spans="1:13" x14ac:dyDescent="0.25">
      <c r="A13" t="str">
        <f>'Jeu de données'!A10</f>
        <v>a08</v>
      </c>
      <c r="B13" s="6">
        <f>'Jeu de données'!B10</f>
        <v>18319</v>
      </c>
      <c r="C13" s="1">
        <f>'Jeu de données'!C10</f>
        <v>28.9</v>
      </c>
      <c r="D13" s="1">
        <f>'Jeu de données'!D10</f>
        <v>35.299999999999997</v>
      </c>
      <c r="E13" s="1">
        <f>'Jeu de données'!E10</f>
        <v>1.66</v>
      </c>
      <c r="F13" s="10">
        <f>'Jeu de données'!F10</f>
        <v>2</v>
      </c>
      <c r="G13" s="1">
        <f t="shared" ca="1" si="1"/>
        <v>59.762444948618736</v>
      </c>
      <c r="H13" s="1">
        <f t="shared" ca="1" si="2"/>
        <v>32.14285714285711</v>
      </c>
      <c r="I13" s="1">
        <f t="shared" ca="1" si="3"/>
        <v>8.6956521739129471</v>
      </c>
      <c r="J13" s="1">
        <f t="shared" ca="1" si="4"/>
        <v>24.812030075187948</v>
      </c>
      <c r="K13" s="10">
        <f t="shared" ca="1" si="5"/>
        <v>37.5</v>
      </c>
      <c r="L13" s="16">
        <f t="array" aca="1" ref="L13" ca="1">MMULT(G13:K13,TRANSPOSE(G$5:K$5))</f>
        <v>163.89982644583989</v>
      </c>
      <c r="M13" s="14">
        <f t="shared" ca="1" si="6"/>
        <v>12</v>
      </c>
    </row>
    <row r="14" spans="1:13" x14ac:dyDescent="0.25">
      <c r="A14" t="str">
        <f>'Jeu de données'!A11</f>
        <v>a09</v>
      </c>
      <c r="B14" s="6">
        <f>'Jeu de données'!B11</f>
        <v>19800</v>
      </c>
      <c r="C14" s="1">
        <f>'Jeu de données'!C11</f>
        <v>29.4</v>
      </c>
      <c r="D14" s="1">
        <f>'Jeu de données'!D11</f>
        <v>34.700000000000003</v>
      </c>
      <c r="E14" s="1">
        <f>'Jeu de données'!E11</f>
        <v>2</v>
      </c>
      <c r="F14" s="10">
        <f>'Jeu de données'!F11</f>
        <v>1.75</v>
      </c>
      <c r="G14" s="1">
        <f t="shared" ca="1" si="1"/>
        <v>79.527559055118132</v>
      </c>
      <c r="H14" s="1">
        <f t="shared" ca="1" si="2"/>
        <v>50</v>
      </c>
      <c r="I14" s="1">
        <f t="shared" ca="1" si="3"/>
        <v>0</v>
      </c>
      <c r="J14" s="1">
        <f t="shared" ca="1" si="4"/>
        <v>50.375939849624046</v>
      </c>
      <c r="K14" s="10">
        <f t="shared" ca="1" si="5"/>
        <v>25</v>
      </c>
      <c r="L14" s="16">
        <f t="array" aca="1" ref="L14" ca="1">MMULT(G14:K14,TRANSPOSE(G$5:K$5))</f>
        <v>217.21552897993016</v>
      </c>
      <c r="M14" s="14">
        <f t="shared" ca="1" si="6"/>
        <v>9</v>
      </c>
    </row>
    <row r="15" spans="1:13" x14ac:dyDescent="0.25">
      <c r="A15" t="str">
        <f>'Jeu de données'!A12</f>
        <v>a10</v>
      </c>
      <c r="B15" s="6">
        <f>'Jeu de données'!B12</f>
        <v>16966</v>
      </c>
      <c r="C15" s="1">
        <f>'Jeu de données'!C12</f>
        <v>30</v>
      </c>
      <c r="D15" s="1">
        <f>'Jeu de données'!D12</f>
        <v>37.700000000000003</v>
      </c>
      <c r="E15" s="1">
        <f>'Jeu de données'!E12</f>
        <v>2.33</v>
      </c>
      <c r="F15" s="10">
        <f>'Jeu de données'!F12</f>
        <v>3.25</v>
      </c>
      <c r="G15" s="1">
        <f t="shared" ca="1" si="1"/>
        <v>41.705591885760043</v>
      </c>
      <c r="H15" s="1">
        <f t="shared" ca="1" si="2"/>
        <v>71.428571428571558</v>
      </c>
      <c r="I15" s="1">
        <f t="shared" ca="1" si="3"/>
        <v>43.478260869565247</v>
      </c>
      <c r="J15" s="1">
        <f t="shared" ca="1" si="4"/>
        <v>75.187969924812023</v>
      </c>
      <c r="K15" s="10">
        <f t="shared" ca="1" si="5"/>
        <v>100</v>
      </c>
      <c r="L15" s="16">
        <f t="array" aca="1" ref="L15" ca="1">MMULT(G15:K15,TRANSPOSE(G$5:K$5))</f>
        <v>315.63498057487442</v>
      </c>
      <c r="M15" s="14">
        <f t="shared" ca="1" si="6"/>
        <v>3</v>
      </c>
    </row>
    <row r="16" spans="1:13" x14ac:dyDescent="0.25">
      <c r="A16" t="str">
        <f>'Jeu de données'!A13</f>
        <v>a11</v>
      </c>
      <c r="B16" s="6">
        <f>'Jeu de données'!B13</f>
        <v>17537</v>
      </c>
      <c r="C16" s="1">
        <f>'Jeu de données'!C13</f>
        <v>28.3</v>
      </c>
      <c r="D16" s="1">
        <f>'Jeu de données'!D13</f>
        <v>34.799999999999997</v>
      </c>
      <c r="E16" s="1">
        <f>'Jeu de données'!E13</f>
        <v>2.33</v>
      </c>
      <c r="F16" s="10">
        <f>'Jeu de données'!F13</f>
        <v>2.75</v>
      </c>
      <c r="G16" s="1">
        <f t="shared" ca="1" si="1"/>
        <v>49.326037635126141</v>
      </c>
      <c r="H16" s="1">
        <f t="shared" ca="1" si="2"/>
        <v>10.714285714285779</v>
      </c>
      <c r="I16" s="1">
        <f t="shared" ca="1" si="3"/>
        <v>1.4492753623187582</v>
      </c>
      <c r="J16" s="1">
        <f t="shared" ca="1" si="4"/>
        <v>75.187969924812023</v>
      </c>
      <c r="K16" s="10">
        <f t="shared" ca="1" si="5"/>
        <v>75</v>
      </c>
      <c r="L16" s="16">
        <f t="array" aca="1" ref="L16" ca="1">MMULT(G16:K16,TRANSPOSE(G$5:K$5))</f>
        <v>147.29786938842247</v>
      </c>
      <c r="M16" s="14">
        <f t="shared" ca="1" si="6"/>
        <v>13</v>
      </c>
    </row>
    <row r="17" spans="1:13" x14ac:dyDescent="0.25">
      <c r="A17" t="str">
        <f>'Jeu de données'!A14</f>
        <v>a12</v>
      </c>
      <c r="B17" s="6">
        <f>'Jeu de données'!B14</f>
        <v>15980</v>
      </c>
      <c r="C17" s="1">
        <f>'Jeu de données'!C14</f>
        <v>29.6</v>
      </c>
      <c r="D17" s="1">
        <f>'Jeu de données'!D14</f>
        <v>35.299999999999997</v>
      </c>
      <c r="E17" s="1">
        <f>'Jeu de données'!E14</f>
        <v>2.33</v>
      </c>
      <c r="F17" s="10">
        <f>'Jeu de données'!F14</f>
        <v>2.75</v>
      </c>
      <c r="G17" s="1">
        <f t="shared" ca="1" si="1"/>
        <v>28.546643533965039</v>
      </c>
      <c r="H17" s="1">
        <f t="shared" ca="1" si="2"/>
        <v>57.14285714285711</v>
      </c>
      <c r="I17" s="1">
        <f t="shared" ca="1" si="3"/>
        <v>8.6956521739129471</v>
      </c>
      <c r="J17" s="1">
        <f t="shared" ca="1" si="4"/>
        <v>75.187969924812023</v>
      </c>
      <c r="K17" s="10">
        <f t="shared" ca="1" si="5"/>
        <v>75</v>
      </c>
      <c r="L17" s="16">
        <f t="array" aca="1" ref="L17" ca="1">MMULT(G17:K17,TRANSPOSE(G$5:K$5))</f>
        <v>226.62199495599822</v>
      </c>
      <c r="M17" s="14">
        <f t="shared" ca="1" si="6"/>
        <v>8</v>
      </c>
    </row>
    <row r="18" spans="1:13" x14ac:dyDescent="0.25">
      <c r="A18" t="str">
        <f>'Jeu de données'!A15</f>
        <v>a13</v>
      </c>
      <c r="B18" s="6">
        <f>'Jeu de données'!B15</f>
        <v>17219</v>
      </c>
      <c r="C18" s="1">
        <f>'Jeu de données'!C15</f>
        <v>30.2</v>
      </c>
      <c r="D18" s="1">
        <f>'Jeu de données'!D15</f>
        <v>36.9</v>
      </c>
      <c r="E18" s="1">
        <f>'Jeu de données'!E15</f>
        <v>1.66</v>
      </c>
      <c r="F18" s="10">
        <f>'Jeu de données'!F15</f>
        <v>1.25</v>
      </c>
      <c r="G18" s="1">
        <f t="shared" ca="1" si="1"/>
        <v>45.082076604831201</v>
      </c>
      <c r="H18" s="1">
        <f t="shared" ca="1" si="2"/>
        <v>78.571428571428669</v>
      </c>
      <c r="I18" s="1">
        <f t="shared" ca="1" si="3"/>
        <v>31.884057971014386</v>
      </c>
      <c r="J18" s="1">
        <f t="shared" ca="1" si="4"/>
        <v>24.812030075187948</v>
      </c>
      <c r="K18" s="10">
        <f t="shared" ca="1" si="5"/>
        <v>0</v>
      </c>
      <c r="L18" s="16">
        <f t="array" aca="1" ref="L18" ca="1">MMULT(G18:K18,TRANSPOSE(G$5:K$5))</f>
        <v>246.51500675629688</v>
      </c>
      <c r="M18" s="14">
        <f t="shared" ca="1" si="6"/>
        <v>4</v>
      </c>
    </row>
    <row r="19" spans="1:13" x14ac:dyDescent="0.25">
      <c r="A19" t="str">
        <f>'Jeu de données'!A16</f>
        <v>a14</v>
      </c>
      <c r="B19" s="6">
        <f>'Jeu de données'!B16</f>
        <v>21334</v>
      </c>
      <c r="C19" s="1">
        <f>'Jeu de données'!C16</f>
        <v>28.9</v>
      </c>
      <c r="D19" s="1">
        <f>'Jeu de données'!D16</f>
        <v>36.700000000000003</v>
      </c>
      <c r="E19" s="1">
        <f>'Jeu de données'!E16</f>
        <v>2</v>
      </c>
      <c r="F19" s="10">
        <f>'Jeu de données'!F16</f>
        <v>2.25</v>
      </c>
      <c r="G19" s="1">
        <f t="shared" ca="1" si="1"/>
        <v>100</v>
      </c>
      <c r="H19" s="1">
        <f t="shared" ca="1" si="2"/>
        <v>32.14285714285711</v>
      </c>
      <c r="I19" s="1">
        <f t="shared" ca="1" si="3"/>
        <v>28.985507246376756</v>
      </c>
      <c r="J19" s="1">
        <f t="shared" ca="1" si="4"/>
        <v>50.375939849624046</v>
      </c>
      <c r="K19" s="10">
        <f t="shared" ca="1" si="5"/>
        <v>50</v>
      </c>
      <c r="L19" s="16">
        <f t="array" aca="1" ref="L19" ca="1">MMULT(G19:K19,TRANSPOSE(G$5:K$5))</f>
        <v>243.459191456903</v>
      </c>
      <c r="M19" s="14">
        <f t="shared" ca="1" si="6"/>
        <v>6</v>
      </c>
    </row>
    <row r="23" spans="1:13" x14ac:dyDescent="0.25">
      <c r="B23" s="28" t="s">
        <v>38</v>
      </c>
      <c r="G23" s="29" t="s">
        <v>37</v>
      </c>
    </row>
    <row r="24" spans="1:13" x14ac:dyDescent="0.25">
      <c r="B24" s="6" t="str">
        <f>B2</f>
        <v>Coût</v>
      </c>
      <c r="C24" s="1" t="str">
        <f t="shared" ref="C24:F24" si="7">C2</f>
        <v>Accél</v>
      </c>
      <c r="D24" s="1" t="str">
        <f t="shared" si="7"/>
        <v>Repris</v>
      </c>
      <c r="E24" s="1" t="str">
        <f t="shared" si="7"/>
        <v>Freins</v>
      </c>
      <c r="F24" s="10" t="str">
        <f t="shared" si="7"/>
        <v>Tenue</v>
      </c>
      <c r="G24" s="1" t="str">
        <f>B24</f>
        <v>Coût</v>
      </c>
      <c r="H24" s="1" t="str">
        <f t="shared" ref="H24:K24" si="8">C24</f>
        <v>Accél</v>
      </c>
      <c r="I24" s="1" t="str">
        <f t="shared" si="8"/>
        <v>Repris</v>
      </c>
      <c r="J24" s="1" t="str">
        <f t="shared" si="8"/>
        <v>Freins</v>
      </c>
      <c r="K24" s="10" t="str">
        <f t="shared" si="8"/>
        <v>Tenue</v>
      </c>
    </row>
    <row r="25" spans="1:13" x14ac:dyDescent="0.25">
      <c r="B25" s="6">
        <f>B26-1</f>
        <v>13840</v>
      </c>
      <c r="C25" s="1">
        <f t="shared" ref="C25:D25" si="9">C26-1</f>
        <v>27</v>
      </c>
      <c r="D25" s="1">
        <f t="shared" si="9"/>
        <v>33.700000000000003</v>
      </c>
      <c r="E25" s="1">
        <v>0</v>
      </c>
      <c r="F25" s="10">
        <v>0</v>
      </c>
      <c r="G25" s="1">
        <v>0</v>
      </c>
      <c r="H25" s="1">
        <v>0</v>
      </c>
      <c r="I25" s="1">
        <v>0</v>
      </c>
      <c r="J25" s="1">
        <v>0</v>
      </c>
      <c r="K25" s="10">
        <v>0</v>
      </c>
    </row>
    <row r="26" spans="1:13" x14ac:dyDescent="0.25">
      <c r="B26" s="6">
        <f>MIN(B6:B19)</f>
        <v>13841</v>
      </c>
      <c r="C26" s="1">
        <f t="shared" ref="C26:F26" si="10">MIN(C6:C19)</f>
        <v>28</v>
      </c>
      <c r="D26" s="1">
        <f t="shared" si="10"/>
        <v>34.700000000000003</v>
      </c>
      <c r="E26" s="1">
        <f t="shared" si="10"/>
        <v>1.33</v>
      </c>
      <c r="F26" s="10">
        <f t="shared" si="10"/>
        <v>1.25</v>
      </c>
      <c r="G26" s="1">
        <v>0</v>
      </c>
      <c r="H26" s="1">
        <v>0</v>
      </c>
      <c r="I26" s="1">
        <v>0</v>
      </c>
      <c r="J26" s="1">
        <v>0</v>
      </c>
      <c r="K26" s="10">
        <v>0</v>
      </c>
    </row>
    <row r="27" spans="1:13" x14ac:dyDescent="0.25">
      <c r="B27" s="6">
        <f>MAX(B6:B19)</f>
        <v>21334</v>
      </c>
      <c r="C27" s="1">
        <f>MAX(C6:C19)</f>
        <v>30.8</v>
      </c>
      <c r="D27" s="1">
        <f>MAX(D6:D19)</f>
        <v>41.6</v>
      </c>
      <c r="E27" s="1">
        <f t="shared" ref="E27:F27" si="11">MAX(E6:E19)</f>
        <v>2.66</v>
      </c>
      <c r="F27" s="10">
        <f t="shared" si="11"/>
        <v>3.25</v>
      </c>
      <c r="G27" s="1">
        <v>100</v>
      </c>
      <c r="H27" s="1">
        <v>100</v>
      </c>
      <c r="I27" s="1">
        <v>100</v>
      </c>
      <c r="J27" s="1">
        <v>100</v>
      </c>
      <c r="K27" s="10">
        <v>100</v>
      </c>
    </row>
    <row r="28" spans="1:13" x14ac:dyDescent="0.25">
      <c r="B28" s="6">
        <f>B27+1</f>
        <v>21335</v>
      </c>
      <c r="C28" s="1">
        <f t="shared" ref="C28:D28" si="12">C27+1</f>
        <v>31.8</v>
      </c>
      <c r="D28" s="1">
        <f t="shared" si="12"/>
        <v>42.6</v>
      </c>
      <c r="E28" s="1">
        <v>4</v>
      </c>
      <c r="F28" s="10">
        <v>4</v>
      </c>
      <c r="G28" s="1">
        <v>100</v>
      </c>
      <c r="H28" s="1">
        <v>100</v>
      </c>
      <c r="I28" s="1">
        <v>100</v>
      </c>
      <c r="J28" s="1">
        <v>100</v>
      </c>
      <c r="K28" s="10">
        <v>100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zoomScaleNormal="100" workbookViewId="0"/>
  </sheetViews>
  <sheetFormatPr baseColWidth="10" defaultRowHeight="15" x14ac:dyDescent="0.25"/>
  <cols>
    <col min="1" max="1" width="3.7109375" customWidth="1"/>
    <col min="7" max="7" width="5.57031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Jeu de données</vt:lpstr>
      <vt:lpstr>Dominance</vt:lpstr>
      <vt:lpstr>Somme pondérée</vt:lpstr>
      <vt:lpstr>Utilité additive</vt:lpstr>
      <vt:lpstr>Fonctions d'utilité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FORTEMPS</dc:creator>
  <cp:lastModifiedBy>angea</cp:lastModifiedBy>
  <dcterms:created xsi:type="dcterms:W3CDTF">2016-11-18T08:49:23Z</dcterms:created>
  <dcterms:modified xsi:type="dcterms:W3CDTF">2017-02-08T16:40:37Z</dcterms:modified>
</cp:coreProperties>
</file>