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 Gov Incomes" sheetId="1" r:id="rId3"/>
    <sheet state="visible" name="UK Gov Outcomes" sheetId="2" r:id="rId4"/>
    <sheet state="visible" name="for vizsweet" sheetId="3" r:id="rId5"/>
    <sheet state="visible" name="Average take home pay" sheetId="4" r:id="rId6"/>
  </sheets>
  <definedNames/>
  <calcPr/>
</workbook>
</file>

<file path=xl/sharedStrings.xml><?xml version="1.0" encoding="utf-8"?>
<sst xmlns="http://schemas.openxmlformats.org/spreadsheetml/2006/main" count="302" uniqueCount="174">
  <si>
    <t>by David McCandless, Dr Stephanie Starling</t>
  </si>
  <si>
    <t>£billion</t>
  </si>
  <si>
    <t>informationisbeautiful.net</t>
  </si>
  <si>
    <t>source</t>
  </si>
  <si>
    <t>https://uk.wikibudgets.org/w/united-kingdom-budget-2015</t>
  </si>
  <si>
    <t>TAXES ON WEALTH &amp; INCOME</t>
  </si>
  <si>
    <t>Income Tax</t>
  </si>
  <si>
    <t>-PAYE</t>
  </si>
  <si>
    <t>- Self Employed</t>
  </si>
  <si>
    <t>- Capital Gains</t>
  </si>
  <si>
    <t>Corporation Tax</t>
  </si>
  <si>
    <t>-Misc</t>
  </si>
  <si>
    <t>-Inheritance Tax</t>
  </si>
  <si>
    <t>TAXES ON PRODUCTION</t>
  </si>
  <si>
    <t>VAT</t>
  </si>
  <si>
    <t>Fuel Duties</t>
  </si>
  <si>
    <t>Stamp Duty Land Tax</t>
  </si>
  <si>
    <t>Stamp Duty on Shares</t>
  </si>
  <si>
    <t>Vices</t>
  </si>
  <si>
    <t>-Alcohol</t>
  </si>
  <si>
    <t>--Wines &amp; spirits</t>
  </si>
  <si>
    <t>--Beer</t>
  </si>
  <si>
    <t>Tobacco</t>
  </si>
  <si>
    <t>Company Cars &amp; Vans</t>
  </si>
  <si>
    <t>Business Rates</t>
  </si>
  <si>
    <t>Air Passenger Duty</t>
  </si>
  <si>
    <t>Insurance premium tax</t>
  </si>
  <si>
    <t>Environmental taxes</t>
  </si>
  <si>
    <t>Climate Change levy</t>
  </si>
  <si>
    <t>Other</t>
  </si>
  <si>
    <t>PUBLIC SECTOR RECEIPTS</t>
  </si>
  <si>
    <t>National Insurance</t>
  </si>
  <si>
    <t>Operating surplus</t>
  </si>
  <si>
    <t>Council Tax</t>
  </si>
  <si>
    <t>Interest &amp; Dividends</t>
  </si>
  <si>
    <t>OTHER TAXES</t>
  </si>
  <si>
    <t>-Television Licence fee</t>
  </si>
  <si>
    <t>-Bank Levy</t>
  </si>
  <si>
    <t>-Vehicle Tax</t>
  </si>
  <si>
    <t>BUDGET DEFICIT</t>
  </si>
  <si>
    <t>by Stephanie Smith, David McCandless</t>
  </si>
  <si>
    <t>% of spend</t>
  </si>
  <si>
    <t>£ contribution per taxpayer per day</t>
  </si>
  <si>
    <t>source: https://www.gov.uk/government/statistics/public-expenditure-statistical-analyses-2015</t>
  </si>
  <si>
    <t>Public services</t>
  </si>
  <si>
    <t>government organs such as Parliament + foreign aid, debt interest</t>
  </si>
  <si>
    <t>-goverment itself</t>
  </si>
  <si>
    <t>-foreign aid</t>
  </si>
  <si>
    <t>-debt interest</t>
  </si>
  <si>
    <t>Defence</t>
  </si>
  <si>
    <t>military defence</t>
  </si>
  <si>
    <t>--nuclear contingency</t>
  </si>
  <si>
    <t>https://www.gov.uk/government/uploads/system/uploads/attachment_data/file/592765/Defence_Equipment_Plan_2016_final_version.pdf</t>
  </si>
  <si>
    <t>--submarines</t>
  </si>
  <si>
    <t>--ships</t>
  </si>
  <si>
    <t>--land vehicles</t>
  </si>
  <si>
    <t>--aircraft</t>
  </si>
  <si>
    <t>--air support</t>
  </si>
  <si>
    <t>--weapons (missiles etc)</t>
  </si>
  <si>
    <t>--IT</t>
  </si>
  <si>
    <t>staff salaries</t>
  </si>
  <si>
    <t>https://uk.wikibudgets.org/w/ministry-of-defence-2015</t>
  </si>
  <si>
    <t>pensions</t>
  </si>
  <si>
    <t>-foreign economic aid</t>
  </si>
  <si>
    <t>Public order &amp; safety</t>
  </si>
  <si>
    <t>police, fire, prisons, immigration</t>
  </si>
  <si>
    <t>-police</t>
  </si>
  <si>
    <t>-fire brigade</t>
  </si>
  <si>
    <t>-courts</t>
  </si>
  <si>
    <t>-prisons</t>
  </si>
  <si>
    <t>Social Systems (Economic affairs )</t>
  </si>
  <si>
    <t>regulation, agriculture, transport</t>
  </si>
  <si>
    <t>-admin &amp; regulation</t>
  </si>
  <si>
    <t>-agriculture</t>
  </si>
  <si>
    <t>-transport</t>
  </si>
  <si>
    <t>--roads</t>
  </si>
  <si>
    <t>---national roads</t>
  </si>
  <si>
    <t>---local roads</t>
  </si>
  <si>
    <t>--public transport</t>
  </si>
  <si>
    <t>--rail</t>
  </si>
  <si>
    <t>-research</t>
  </si>
  <si>
    <t>Environment protection</t>
  </si>
  <si>
    <t>waste, pollution, biodiversity</t>
  </si>
  <si>
    <t>Housing &amp; community amenities</t>
  </si>
  <si>
    <t>housing, land use</t>
  </si>
  <si>
    <t>Health</t>
  </si>
  <si>
    <t>NHS &amp; medical research</t>
  </si>
  <si>
    <t>NHS</t>
  </si>
  <si>
    <t>-technical &amp; managerial staff</t>
  </si>
  <si>
    <t>-doctors &amp; nurses</t>
  </si>
  <si>
    <t xml:space="preserve">-admin  </t>
  </si>
  <si>
    <t>-equipment &amp; medicines</t>
  </si>
  <si>
    <t>-prescriptions</t>
  </si>
  <si>
    <t>-procurement</t>
  </si>
  <si>
    <t>-GPs, pharmacies &amp; other primary care</t>
  </si>
  <si>
    <t>-other</t>
  </si>
  <si>
    <t>-private healthcare</t>
  </si>
  <si>
    <t>The NHS has to occasionally "buy in" private services to meet targets</t>
  </si>
  <si>
    <t>-medical research</t>
  </si>
  <si>
    <t>Recreation, culture &amp; religion</t>
  </si>
  <si>
    <t>arts, culture, recreation</t>
  </si>
  <si>
    <t>Sport</t>
  </si>
  <si>
    <t>Culture</t>
  </si>
  <si>
    <t>Broadcasting</t>
  </si>
  <si>
    <t>Education</t>
  </si>
  <si>
    <t>under fives</t>
  </si>
  <si>
    <t>primary</t>
  </si>
  <si>
    <t>secondary</t>
  </si>
  <si>
    <t>post-secondary</t>
  </si>
  <si>
    <t>education services</t>
  </si>
  <si>
    <t>Social protection</t>
  </si>
  <si>
    <t>benefits, pensions</t>
  </si>
  <si>
    <t>Sickness &amp; disability</t>
  </si>
  <si>
    <t>Pensions &amp; old age</t>
  </si>
  <si>
    <t>Children</t>
  </si>
  <si>
    <t>Families</t>
  </si>
  <si>
    <t>Unemployment</t>
  </si>
  <si>
    <t xml:space="preserve">Housing   </t>
  </si>
  <si>
    <t>The socially excluded</t>
  </si>
  <si>
    <t>EU membership fees</t>
  </si>
  <si>
    <t>Scotland</t>
  </si>
  <si>
    <t>Wales</t>
  </si>
  <si>
    <t>N. Ireland</t>
  </si>
  <si>
    <t>notes</t>
  </si>
  <si>
    <t>public services</t>
  </si>
  <si>
    <t>defence</t>
  </si>
  <si>
    <t>-military defence</t>
  </si>
  <si>
    <t>-staff salaries</t>
  </si>
  <si>
    <t>-pensions</t>
  </si>
  <si>
    <t>protection</t>
  </si>
  <si>
    <t>social</t>
  </si>
  <si>
    <t>environment</t>
  </si>
  <si>
    <t>housing</t>
  </si>
  <si>
    <t>health</t>
  </si>
  <si>
    <t>-NHS</t>
  </si>
  <si>
    <t>--technical &amp; managerial staff</t>
  </si>
  <si>
    <t>--doctors &amp; nurses</t>
  </si>
  <si>
    <t xml:space="preserve">--admin  </t>
  </si>
  <si>
    <t>--equipment &amp; medicines</t>
  </si>
  <si>
    <t>--prescriptions</t>
  </si>
  <si>
    <t>--procurement</t>
  </si>
  <si>
    <t>--GPs, pharmacies &amp; other primary care</t>
  </si>
  <si>
    <t>--other</t>
  </si>
  <si>
    <t>--private healthcare</t>
  </si>
  <si>
    <t>--medical research</t>
  </si>
  <si>
    <t>culture</t>
  </si>
  <si>
    <t>-Sport</t>
  </si>
  <si>
    <t>-Culture</t>
  </si>
  <si>
    <t>-Broadcasting</t>
  </si>
  <si>
    <t>education</t>
  </si>
  <si>
    <t>-under fives</t>
  </si>
  <si>
    <t>-primary</t>
  </si>
  <si>
    <t>-secondary</t>
  </si>
  <si>
    <t>-post-secondary</t>
  </si>
  <si>
    <t>-education services</t>
  </si>
  <si>
    <t>support</t>
  </si>
  <si>
    <t>-Sickness &amp; disability</t>
  </si>
  <si>
    <t>-Pensions &amp; old age</t>
  </si>
  <si>
    <t>-Children</t>
  </si>
  <si>
    <t>-Families</t>
  </si>
  <si>
    <t>-Unemployment</t>
  </si>
  <si>
    <t xml:space="preserve">-Housing   </t>
  </si>
  <si>
    <t>-The socially excluded</t>
  </si>
  <si>
    <t>other</t>
  </si>
  <si>
    <t>year</t>
  </si>
  <si>
    <t>month</t>
  </si>
  <si>
    <t>week</t>
  </si>
  <si>
    <t>day</t>
  </si>
  <si>
    <t>working day</t>
  </si>
  <si>
    <t>Gross Wage</t>
  </si>
  <si>
    <t>Tax Free Allowance</t>
  </si>
  <si>
    <t>Taxable Wage</t>
  </si>
  <si>
    <t>Tax Paid</t>
  </si>
  <si>
    <t>Take-home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</si>
</sst>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#,##0.00;(#,##0.00)"/>
    <numFmt numFmtId="166" formatCode="[$£]#,##0"/>
  </numFmts>
  <fonts count="15">
    <font>
      <sz val="10.0"/>
      <color rgb="FF000000"/>
      <name val="Arial"/>
    </font>
    <font>
      <color rgb="FF000000"/>
    </font>
    <font>
      <b/>
      <color rgb="FF000000"/>
    </font>
    <font/>
    <font>
      <b/>
      <u/>
      <color rgb="FF000000"/>
    </font>
    <font>
      <u/>
      <color rgb="FF000000"/>
    </font>
    <font>
      <b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  <font>
      <u/>
      <color rgb="FF0000FF"/>
    </font>
    <font>
      <u/>
      <color rgb="FF000000"/>
    </font>
    <font>
      <u/>
      <color rgb="FF0000FF"/>
    </font>
    <font>
      <b/>
      <sz val="9.0"/>
      <color rgb="FF333333"/>
      <name val="&quot;Helvetica Neue&quot;"/>
    </font>
    <font>
      <sz val="9.0"/>
      <color rgb="FF333333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" xfId="0" applyAlignment="1" applyFont="1" applyNumberFormat="1">
      <alignment horizontal="right" readingOrder="0"/>
    </xf>
    <xf borderId="0" fillId="2" fontId="1" numFmtId="164" xfId="0" applyFont="1" applyNumberFormat="1"/>
    <xf borderId="0" fillId="0" fontId="3" numFmtId="0" xfId="0" applyAlignment="1" applyFont="1">
      <alignment readingOrder="0"/>
    </xf>
    <xf borderId="0" fillId="2" fontId="1" numFmtId="0" xfId="0" applyFont="1"/>
    <xf borderId="0" fillId="2" fontId="4" numFmtId="0" xfId="0" applyAlignment="1" applyFont="1">
      <alignment readingOrder="0"/>
    </xf>
    <xf borderId="0" fillId="2" fontId="2" numFmtId="1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 readingOrder="0" shrinkToFit="0" wrapText="1"/>
    </xf>
    <xf borderId="0" fillId="0" fontId="6" numFmtId="0" xfId="0" applyAlignment="1" applyFont="1">
      <alignment readingOrder="0" shrinkToFit="0" wrapText="1"/>
    </xf>
    <xf borderId="0" fillId="2" fontId="7" numFmtId="165" xfId="0" applyAlignment="1" applyFont="1" applyNumberFormat="1">
      <alignment horizontal="right" readingOrder="0" vertical="top"/>
    </xf>
    <xf borderId="0" fillId="2" fontId="6" numFmtId="164" xfId="0" applyAlignment="1" applyFont="1" applyNumberFormat="1">
      <alignment readingOrder="0"/>
    </xf>
    <xf borderId="0" fillId="0" fontId="7" numFmtId="166" xfId="0" applyAlignment="1" applyFont="1" applyNumberFormat="1">
      <alignment horizontal="right" readingOrder="0" vertical="top"/>
    </xf>
    <xf borderId="0" fillId="2" fontId="6" numFmtId="0" xfId="0" applyAlignment="1" applyFont="1">
      <alignment readingOrder="0"/>
    </xf>
    <xf borderId="0" fillId="2" fontId="6" numFmtId="0" xfId="0" applyFont="1"/>
    <xf borderId="0" fillId="3" fontId="8" numFmtId="0" xfId="0" applyAlignment="1" applyFill="1" applyFont="1">
      <alignment readingOrder="0" shrinkToFit="0" vertical="top" wrapText="0"/>
    </xf>
    <xf borderId="0" fillId="3" fontId="9" numFmtId="165" xfId="0" applyAlignment="1" applyFont="1" applyNumberFormat="1">
      <alignment horizontal="right" readingOrder="0" vertical="top"/>
    </xf>
    <xf borderId="0" fillId="3" fontId="6" numFmtId="164" xfId="0" applyAlignment="1" applyFont="1" applyNumberFormat="1">
      <alignment readingOrder="0"/>
    </xf>
    <xf borderId="0" fillId="3" fontId="0" numFmtId="2" xfId="0" applyAlignment="1" applyFont="1" applyNumberFormat="1">
      <alignment horizontal="right" vertical="top"/>
    </xf>
    <xf borderId="0" fillId="3" fontId="6" numFmtId="0" xfId="0" applyAlignment="1" applyFont="1">
      <alignment readingOrder="0"/>
    </xf>
    <xf borderId="0" fillId="3" fontId="6" numFmtId="0" xfId="0" applyFont="1"/>
    <xf borderId="0" fillId="2" fontId="0" numFmtId="0" xfId="0" applyAlignment="1" applyFont="1">
      <alignment readingOrder="0" shrinkToFit="0" vertical="top" wrapText="0"/>
    </xf>
    <xf borderId="0" fillId="0" fontId="3" numFmtId="164" xfId="0" applyAlignment="1" applyFont="1" applyNumberFormat="1">
      <alignment readingOrder="0"/>
    </xf>
    <xf borderId="0" fillId="2" fontId="0" numFmtId="2" xfId="0" applyAlignment="1" applyFont="1" applyNumberFormat="1">
      <alignment horizontal="right" vertical="top"/>
    </xf>
    <xf borderId="0" fillId="2" fontId="3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2" fontId="0" numFmtId="165" xfId="0" applyAlignment="1" applyFont="1" applyNumberFormat="1">
      <alignment horizontal="right" readingOrder="0" vertical="top"/>
    </xf>
    <xf borderId="0" fillId="2" fontId="1" numFmtId="164" xfId="0" applyAlignment="1" applyFont="1" applyNumberFormat="1">
      <alignment readingOrder="0"/>
    </xf>
    <xf borderId="0" fillId="0" fontId="1" numFmtId="0" xfId="0" applyFont="1"/>
    <xf borderId="0" fillId="0" fontId="11" numFmtId="0" xfId="0" applyAlignment="1" applyFont="1">
      <alignment readingOrder="0"/>
    </xf>
    <xf borderId="0" fillId="3" fontId="9" numFmtId="165" xfId="0" applyAlignment="1" applyFont="1" applyNumberFormat="1">
      <alignment horizontal="right" vertical="top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12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3" numFmtId="0" xfId="0" applyFont="1"/>
    <xf borderId="0" fillId="2" fontId="13" numFmtId="0" xfId="0" applyAlignment="1" applyFont="1">
      <alignment horizontal="left" readingOrder="0"/>
    </xf>
    <xf borderId="0" fillId="2" fontId="14" numFmtId="9" xfId="0" applyAlignment="1" applyFont="1" applyNumberFormat="1">
      <alignment horizontal="left" readingOrder="0"/>
    </xf>
    <xf borderId="0" fillId="2" fontId="14" numFmtId="3" xfId="0" applyAlignment="1" applyFont="1" applyNumberFormat="1">
      <alignment horizontal="left" readingOrder="0"/>
    </xf>
    <xf borderId="0" fillId="2" fontId="3" numFmtId="1" xfId="0" applyFont="1" applyNumberFormat="1"/>
    <xf borderId="0" fillId="2" fontId="14" numFmtId="164" xfId="0" applyAlignment="1" applyFont="1" applyNumberFormat="1">
      <alignment horizontal="left" readingOrder="0"/>
    </xf>
    <xf borderId="0" fillId="2" fontId="1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formationisbeautiful.net" TargetMode="External"/><Relationship Id="rId2" Type="http://schemas.openxmlformats.org/officeDocument/2006/relationships/hyperlink" Target="https://uk.wikibudgets.org/w/united-kingdom-budget-2015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formationisbeautiful.net" TargetMode="External"/><Relationship Id="rId2" Type="http://schemas.openxmlformats.org/officeDocument/2006/relationships/hyperlink" Target="https://www.gov.uk/government/uploads/system/uploads/attachment_data/file/592765/Defence_Equipment_Plan_2016_final_version.pdf" TargetMode="External"/><Relationship Id="rId3" Type="http://schemas.openxmlformats.org/officeDocument/2006/relationships/hyperlink" Target="https://www.gov.uk/government/uploads/system/uploads/attachment_data/file/592765/Defence_Equipment_Plan_2016_final_version.pdf" TargetMode="External"/><Relationship Id="rId4" Type="http://schemas.openxmlformats.org/officeDocument/2006/relationships/hyperlink" Target="https://uk.wikibudgets.org/w/ministry-of-defence-2015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uk.wikibudgets.org/w/united-kingdom-budget-2015" TargetMode="External"/><Relationship Id="rId5" Type="http://schemas.openxmlformats.org/officeDocument/2006/relationships/hyperlink" Target="https://uk.wikibudgets.org/w/ministry-of-defence-2015" TargetMode="External"/><Relationship Id="rId6" Type="http://schemas.openxmlformats.org/officeDocument/2006/relationships/hyperlink" Target="https://uk.wikibudgets.org/w/ministry-of-defence-2015" TargetMode="External"/><Relationship Id="rId7" Type="http://schemas.openxmlformats.org/officeDocument/2006/relationships/hyperlink" Target="https://uk.wikibudgets.org/w/united-kingdom-budget-2015" TargetMode="External"/><Relationship Id="rId8" Type="http://schemas.openxmlformats.org/officeDocument/2006/relationships/hyperlink" Target="https://uk.wikibudgets.org/w/united-kingdom-budget-201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nformationisbeautiful.net" TargetMode="External"/><Relationship Id="rId2" Type="http://schemas.openxmlformats.org/officeDocument/2006/relationships/hyperlink" Target="https://www.gov.uk/government/uploads/system/uploads/attachment_data/file/592765/Defence_Equipment_Plan_2016_final_version.pdf" TargetMode="External"/><Relationship Id="rId3" Type="http://schemas.openxmlformats.org/officeDocument/2006/relationships/hyperlink" Target="https://www.gov.uk/government/uploads/system/uploads/attachment_data/file/592765/Defence_Equipment_Plan_2016_final_version.pdf" TargetMode="External"/><Relationship Id="rId4" Type="http://schemas.openxmlformats.org/officeDocument/2006/relationships/hyperlink" Target="https://uk.wikibudgets.org/w/ministry-of-defence-2015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uk.wikibudgets.org/w/united-kingdom-budget-2015" TargetMode="External"/><Relationship Id="rId5" Type="http://schemas.openxmlformats.org/officeDocument/2006/relationships/hyperlink" Target="https://uk.wikibudgets.org/w/ministry-of-defence-2015" TargetMode="External"/><Relationship Id="rId6" Type="http://schemas.openxmlformats.org/officeDocument/2006/relationships/hyperlink" Target="https://uk.wikibudgets.org/w/ministry-of-defence-2015" TargetMode="External"/><Relationship Id="rId7" Type="http://schemas.openxmlformats.org/officeDocument/2006/relationships/hyperlink" Target="https://uk.wikibudgets.org/w/united-kingdom-budget-2015" TargetMode="External"/><Relationship Id="rId8" Type="http://schemas.openxmlformats.org/officeDocument/2006/relationships/hyperlink" Target="https://uk.wikibudgets.org/w/united-kingdom-budget-201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14"/>
    <col customWidth="1" min="2" max="2" width="10.29"/>
    <col customWidth="1" min="3" max="3" width="10.14"/>
  </cols>
  <sheetData>
    <row r="1">
      <c r="A1" s="1" t="s">
        <v>0</v>
      </c>
      <c r="B1" s="2" t="s">
        <v>1</v>
      </c>
      <c r="C1" s="3"/>
      <c r="D1" s="4"/>
      <c r="E1" s="1"/>
      <c r="F1" s="5"/>
      <c r="G1" s="5"/>
      <c r="H1" s="5"/>
    </row>
    <row r="2">
      <c r="A2" s="6" t="s">
        <v>2</v>
      </c>
      <c r="B2" s="7">
        <f>SUM(B3+B12+B30+B37+B42)</f>
        <v>752.6</v>
      </c>
      <c r="C2" s="3"/>
      <c r="D2" s="4" t="s">
        <v>3</v>
      </c>
      <c r="E2" s="8" t="s">
        <v>4</v>
      </c>
      <c r="F2" s="5"/>
      <c r="G2" s="5"/>
      <c r="H2" s="5"/>
    </row>
    <row r="3">
      <c r="A3" s="9" t="s">
        <v>5</v>
      </c>
      <c r="B3" s="9">
        <v>221.0</v>
      </c>
      <c r="C3" s="3">
        <f t="shared" ref="C3:C10" si="1">SUM(B3/$B$2)</f>
        <v>0.2936486846</v>
      </c>
      <c r="D3" s="1"/>
      <c r="E3" s="5"/>
      <c r="F3" s="5"/>
      <c r="G3" s="5"/>
      <c r="H3" s="5"/>
    </row>
    <row r="4">
      <c r="A4" s="1" t="s">
        <v>6</v>
      </c>
      <c r="B4" s="10">
        <f>SUM(B5:B7)</f>
        <v>177.3</v>
      </c>
      <c r="C4" s="3">
        <f t="shared" si="1"/>
        <v>0.2355833112</v>
      </c>
      <c r="D4" s="1"/>
      <c r="E4" s="5"/>
      <c r="F4" s="5"/>
      <c r="G4" s="5"/>
      <c r="H4" s="5"/>
    </row>
    <row r="5">
      <c r="A5" s="1" t="s">
        <v>7</v>
      </c>
      <c r="B5" s="1">
        <v>146.0</v>
      </c>
      <c r="C5" s="3">
        <f t="shared" si="1"/>
        <v>0.1939941536</v>
      </c>
      <c r="D5" s="1"/>
      <c r="E5" s="5"/>
      <c r="F5" s="5"/>
      <c r="G5" s="5"/>
      <c r="H5" s="5"/>
    </row>
    <row r="6">
      <c r="A6" s="1" t="s">
        <v>8</v>
      </c>
      <c r="B6" s="1">
        <v>24.3</v>
      </c>
      <c r="C6" s="3">
        <f t="shared" si="1"/>
        <v>0.03228806803</v>
      </c>
      <c r="D6" s="1"/>
      <c r="E6" s="5"/>
      <c r="F6" s="5"/>
      <c r="G6" s="5"/>
      <c r="H6" s="5"/>
    </row>
    <row r="7">
      <c r="A7" s="1" t="s">
        <v>9</v>
      </c>
      <c r="B7" s="1">
        <v>7.0</v>
      </c>
      <c r="C7" s="3">
        <f t="shared" si="1"/>
        <v>0.009301089556</v>
      </c>
      <c r="D7" s="1"/>
      <c r="E7" s="5"/>
      <c r="F7" s="5"/>
      <c r="G7" s="5"/>
      <c r="H7" s="5"/>
    </row>
    <row r="8">
      <c r="A8" s="1" t="s">
        <v>10</v>
      </c>
      <c r="B8" s="1">
        <v>44.4</v>
      </c>
      <c r="C8" s="3">
        <f t="shared" si="1"/>
        <v>0.05899548233</v>
      </c>
      <c r="D8" s="1"/>
      <c r="E8" s="5"/>
      <c r="F8" s="5"/>
      <c r="G8" s="5"/>
      <c r="H8" s="5"/>
    </row>
    <row r="9">
      <c r="A9" s="1" t="s">
        <v>11</v>
      </c>
      <c r="B9" s="1">
        <v>4.7</v>
      </c>
      <c r="C9" s="3">
        <f t="shared" si="1"/>
        <v>0.006245017273</v>
      </c>
      <c r="D9" s="1"/>
      <c r="E9" s="5"/>
      <c r="F9" s="5"/>
      <c r="G9" s="5"/>
      <c r="H9" s="5"/>
    </row>
    <row r="10">
      <c r="A10" s="1" t="s">
        <v>12</v>
      </c>
      <c r="B10" s="1">
        <v>4.6</v>
      </c>
      <c r="C10" s="3">
        <f t="shared" si="1"/>
        <v>0.006112144566</v>
      </c>
      <c r="D10" s="1"/>
      <c r="E10" s="5"/>
      <c r="F10" s="5"/>
      <c r="G10" s="5"/>
      <c r="H10" s="5"/>
    </row>
    <row r="11">
      <c r="A11" s="5"/>
      <c r="B11" s="5"/>
      <c r="C11" s="3"/>
      <c r="D11" s="1"/>
      <c r="E11" s="5"/>
      <c r="F11" s="5"/>
      <c r="G11" s="5"/>
      <c r="H11" s="5"/>
    </row>
    <row r="12">
      <c r="A12" s="9" t="s">
        <v>13</v>
      </c>
      <c r="B12" s="9">
        <v>242.0</v>
      </c>
      <c r="C12" s="3">
        <f t="shared" ref="C12:C28" si="2">SUM(B12/$B$2)</f>
        <v>0.3215519532</v>
      </c>
      <c r="D12" s="1"/>
      <c r="E12" s="5"/>
      <c r="F12" s="5"/>
      <c r="G12" s="5"/>
      <c r="H12" s="5"/>
    </row>
    <row r="13">
      <c r="A13" s="1" t="s">
        <v>14</v>
      </c>
      <c r="B13" s="1">
        <v>131.0</v>
      </c>
      <c r="C13" s="3">
        <f t="shared" si="2"/>
        <v>0.1740632474</v>
      </c>
      <c r="D13" s="1"/>
      <c r="E13" s="5"/>
      <c r="F13" s="5"/>
      <c r="G13" s="5"/>
      <c r="H13" s="5"/>
    </row>
    <row r="14">
      <c r="A14" s="1" t="s">
        <v>15</v>
      </c>
      <c r="B14" s="1">
        <v>27.6</v>
      </c>
      <c r="C14" s="3">
        <f t="shared" si="2"/>
        <v>0.03667286739</v>
      </c>
      <c r="D14" s="1"/>
      <c r="E14" s="5"/>
      <c r="F14" s="5"/>
      <c r="G14" s="5"/>
      <c r="H14" s="5"/>
    </row>
    <row r="15">
      <c r="A15" s="1" t="s">
        <v>16</v>
      </c>
      <c r="B15" s="1">
        <v>11.3</v>
      </c>
      <c r="C15" s="3">
        <f t="shared" si="2"/>
        <v>0.015014616</v>
      </c>
      <c r="D15" s="1"/>
      <c r="E15" s="5"/>
      <c r="F15" s="5"/>
      <c r="G15" s="5"/>
      <c r="H15" s="5"/>
    </row>
    <row r="16">
      <c r="A16" s="1" t="s">
        <v>17</v>
      </c>
      <c r="B16" s="1">
        <v>3.3</v>
      </c>
      <c r="C16" s="3">
        <f t="shared" si="2"/>
        <v>0.004384799362</v>
      </c>
      <c r="D16" s="1"/>
      <c r="E16" s="5"/>
      <c r="F16" s="5"/>
      <c r="G16" s="5"/>
      <c r="H16" s="5"/>
    </row>
    <row r="17">
      <c r="A17" s="1" t="s">
        <v>18</v>
      </c>
      <c r="B17" s="5">
        <f>SUM(B19+B20+B21)</f>
        <v>19.81</v>
      </c>
      <c r="C17" s="3">
        <f t="shared" si="2"/>
        <v>0.02632208344</v>
      </c>
      <c r="D17" s="1"/>
      <c r="E17" s="5"/>
      <c r="F17" s="5"/>
      <c r="G17" s="5"/>
      <c r="H17" s="5"/>
    </row>
    <row r="18">
      <c r="A18" s="1" t="s">
        <v>19</v>
      </c>
      <c r="B18" s="1">
        <v>10.7</v>
      </c>
      <c r="C18" s="3">
        <f t="shared" si="2"/>
        <v>0.01421737975</v>
      </c>
      <c r="D18" s="1"/>
      <c r="E18" s="5"/>
      <c r="F18" s="5"/>
      <c r="G18" s="5"/>
      <c r="H18" s="5"/>
    </row>
    <row r="19">
      <c r="A19" s="1" t="s">
        <v>20</v>
      </c>
      <c r="B19" s="1">
        <v>7.4</v>
      </c>
      <c r="C19" s="3">
        <f t="shared" si="2"/>
        <v>0.009832580388</v>
      </c>
      <c r="D19" s="1"/>
      <c r="E19" s="5"/>
      <c r="F19" s="5"/>
      <c r="G19" s="5"/>
      <c r="H19" s="5"/>
    </row>
    <row r="20">
      <c r="A20" s="1" t="s">
        <v>21</v>
      </c>
      <c r="B20" s="1">
        <v>3.3</v>
      </c>
      <c r="C20" s="3">
        <f t="shared" si="2"/>
        <v>0.004384799362</v>
      </c>
      <c r="D20" s="1"/>
      <c r="E20" s="5"/>
      <c r="F20" s="5"/>
      <c r="G20" s="5"/>
      <c r="H20" s="5"/>
    </row>
    <row r="21">
      <c r="A21" s="1" t="s">
        <v>22</v>
      </c>
      <c r="B21" s="1">
        <v>9.11</v>
      </c>
      <c r="C21" s="3">
        <f t="shared" si="2"/>
        <v>0.01210470369</v>
      </c>
      <c r="D21" s="1"/>
      <c r="E21" s="5"/>
      <c r="F21" s="5"/>
      <c r="G21" s="5"/>
      <c r="H21" s="5"/>
    </row>
    <row r="22">
      <c r="A22" s="1" t="s">
        <v>23</v>
      </c>
      <c r="B22" s="1">
        <v>1.1</v>
      </c>
      <c r="C22" s="3">
        <f t="shared" si="2"/>
        <v>0.001461599787</v>
      </c>
      <c r="D22" s="1"/>
      <c r="E22" s="5"/>
      <c r="F22" s="5"/>
      <c r="G22" s="5"/>
      <c r="H22" s="5"/>
    </row>
    <row r="23">
      <c r="A23" s="1" t="s">
        <v>24</v>
      </c>
      <c r="B23" s="1">
        <v>26.2</v>
      </c>
      <c r="C23" s="3">
        <f t="shared" si="2"/>
        <v>0.03481264948</v>
      </c>
      <c r="D23" s="1"/>
      <c r="E23" s="5"/>
      <c r="F23" s="5"/>
      <c r="G23" s="5"/>
      <c r="H23" s="5"/>
    </row>
    <row r="24">
      <c r="A24" s="1" t="s">
        <v>25</v>
      </c>
      <c r="B24" s="1">
        <v>3.0</v>
      </c>
      <c r="C24" s="3">
        <f t="shared" si="2"/>
        <v>0.003986181238</v>
      </c>
      <c r="D24" s="1"/>
      <c r="E24" s="5"/>
      <c r="F24" s="5"/>
      <c r="G24" s="5"/>
      <c r="H24" s="5"/>
    </row>
    <row r="25">
      <c r="A25" s="1" t="s">
        <v>26</v>
      </c>
      <c r="B25" s="1">
        <v>3.7</v>
      </c>
      <c r="C25" s="3">
        <f t="shared" si="2"/>
        <v>0.004916290194</v>
      </c>
      <c r="D25" s="1"/>
      <c r="E25" s="5"/>
      <c r="F25" s="5"/>
      <c r="G25" s="5"/>
      <c r="H25" s="5"/>
    </row>
    <row r="26">
      <c r="A26" s="1" t="s">
        <v>27</v>
      </c>
      <c r="B26" s="1">
        <v>4.6</v>
      </c>
      <c r="C26" s="3">
        <f t="shared" si="2"/>
        <v>0.006112144566</v>
      </c>
      <c r="D26" s="1"/>
      <c r="E26" s="5"/>
      <c r="F26" s="5"/>
      <c r="G26" s="5"/>
      <c r="H26" s="5"/>
    </row>
    <row r="27">
      <c r="A27" s="1" t="s">
        <v>28</v>
      </c>
      <c r="B27" s="1">
        <v>1.8</v>
      </c>
      <c r="C27" s="3">
        <f t="shared" si="2"/>
        <v>0.002391708743</v>
      </c>
      <c r="D27" s="1"/>
      <c r="E27" s="5"/>
      <c r="F27" s="5"/>
      <c r="G27" s="5"/>
      <c r="H27" s="5"/>
    </row>
    <row r="28">
      <c r="A28" s="1" t="s">
        <v>29</v>
      </c>
      <c r="B28" s="1">
        <v>8.89</v>
      </c>
      <c r="C28" s="3">
        <f t="shared" si="2"/>
        <v>0.01181238374</v>
      </c>
      <c r="D28" s="1"/>
      <c r="E28" s="5"/>
      <c r="F28" s="5"/>
      <c r="G28" s="5"/>
      <c r="H28" s="5"/>
    </row>
    <row r="29">
      <c r="A29" s="5"/>
      <c r="B29" s="5"/>
      <c r="C29" s="3"/>
      <c r="D29" s="5"/>
      <c r="E29" s="5"/>
      <c r="F29" s="5"/>
      <c r="G29" s="5"/>
      <c r="H29" s="5"/>
    </row>
    <row r="30">
      <c r="A30" s="9" t="s">
        <v>30</v>
      </c>
      <c r="B30" s="9">
        <v>200.0</v>
      </c>
      <c r="C30" s="3">
        <f t="shared" ref="C30:C35" si="3">SUM(B30/$B$2)</f>
        <v>0.2657454159</v>
      </c>
      <c r="D30" s="5"/>
      <c r="E30" s="5"/>
      <c r="F30" s="5"/>
      <c r="G30" s="5"/>
      <c r="H30" s="5"/>
    </row>
    <row r="31">
      <c r="A31" s="1" t="s">
        <v>31</v>
      </c>
      <c r="B31" s="1">
        <v>114.0</v>
      </c>
      <c r="C31" s="3">
        <f t="shared" si="3"/>
        <v>0.1514748871</v>
      </c>
      <c r="D31" s="5"/>
      <c r="E31" s="5"/>
      <c r="F31" s="5"/>
      <c r="G31" s="5"/>
      <c r="H31" s="5"/>
    </row>
    <row r="32">
      <c r="A32" s="1" t="s">
        <v>32</v>
      </c>
      <c r="B32" s="1">
        <v>45.3</v>
      </c>
      <c r="C32" s="3">
        <f t="shared" si="3"/>
        <v>0.0601913367</v>
      </c>
      <c r="D32" s="5"/>
      <c r="E32" s="5"/>
      <c r="F32" s="5"/>
      <c r="G32" s="5"/>
      <c r="H32" s="5"/>
    </row>
    <row r="33">
      <c r="A33" s="1" t="s">
        <v>33</v>
      </c>
      <c r="B33" s="1">
        <v>28.9</v>
      </c>
      <c r="C33" s="3">
        <f t="shared" si="3"/>
        <v>0.0384002126</v>
      </c>
      <c r="D33" s="5"/>
      <c r="E33" s="5"/>
      <c r="F33" s="5"/>
      <c r="G33" s="5"/>
      <c r="H33" s="5"/>
    </row>
    <row r="34">
      <c r="A34" s="1" t="s">
        <v>34</v>
      </c>
      <c r="B34" s="1">
        <v>6.4</v>
      </c>
      <c r="C34" s="3">
        <f t="shared" si="3"/>
        <v>0.008503853309</v>
      </c>
      <c r="D34" s="5"/>
      <c r="E34" s="5"/>
      <c r="F34" s="5"/>
      <c r="G34" s="5"/>
      <c r="H34" s="5"/>
    </row>
    <row r="35">
      <c r="A35" s="1" t="s">
        <v>29</v>
      </c>
      <c r="B35" s="1">
        <v>4.1</v>
      </c>
      <c r="C35" s="3">
        <f t="shared" si="3"/>
        <v>0.005447781026</v>
      </c>
      <c r="D35" s="5"/>
      <c r="E35" s="5"/>
      <c r="F35" s="5"/>
      <c r="G35" s="5"/>
      <c r="H35" s="5"/>
    </row>
    <row r="36">
      <c r="A36" s="5"/>
      <c r="B36" s="5"/>
      <c r="C36" s="3"/>
      <c r="D36" s="5"/>
      <c r="E36" s="5"/>
      <c r="F36" s="5"/>
      <c r="G36" s="5"/>
      <c r="H36" s="5"/>
    </row>
    <row r="37">
      <c r="A37" s="9" t="s">
        <v>35</v>
      </c>
      <c r="B37" s="9">
        <v>18.6</v>
      </c>
      <c r="C37" s="3">
        <f t="shared" ref="C37:C40" si="4">SUM(B37/$B$2)</f>
        <v>0.02471432368</v>
      </c>
      <c r="D37" s="5"/>
      <c r="E37" s="5"/>
      <c r="F37" s="5"/>
      <c r="G37" s="5"/>
      <c r="H37" s="5"/>
    </row>
    <row r="38">
      <c r="A38" s="1" t="s">
        <v>36</v>
      </c>
      <c r="B38" s="1">
        <v>3.1</v>
      </c>
      <c r="C38" s="3">
        <f t="shared" si="4"/>
        <v>0.004119053946</v>
      </c>
      <c r="D38" s="1"/>
      <c r="E38" s="5"/>
      <c r="F38" s="5"/>
      <c r="G38" s="5"/>
      <c r="H38" s="5"/>
    </row>
    <row r="39">
      <c r="A39" s="1" t="s">
        <v>37</v>
      </c>
      <c r="B39" s="1">
        <v>3.4</v>
      </c>
      <c r="C39" s="3">
        <f t="shared" si="4"/>
        <v>0.00451767207</v>
      </c>
      <c r="D39" s="1"/>
      <c r="E39" s="5"/>
      <c r="F39" s="5"/>
      <c r="G39" s="5"/>
      <c r="H39" s="5"/>
    </row>
    <row r="40">
      <c r="A40" s="1" t="s">
        <v>38</v>
      </c>
      <c r="B40" s="1">
        <v>4.8</v>
      </c>
      <c r="C40" s="3">
        <f t="shared" si="4"/>
        <v>0.006377889981</v>
      </c>
      <c r="D40" s="1"/>
      <c r="E40" s="5"/>
      <c r="F40" s="5"/>
      <c r="G40" s="5"/>
      <c r="H40" s="5"/>
    </row>
    <row r="41">
      <c r="A41" s="5"/>
      <c r="B41" s="5"/>
      <c r="C41" s="3"/>
      <c r="D41" s="5"/>
      <c r="E41" s="5"/>
      <c r="F41" s="5"/>
      <c r="G41" s="5"/>
      <c r="H41" s="5"/>
    </row>
    <row r="42">
      <c r="A42" s="9" t="s">
        <v>39</v>
      </c>
      <c r="B42" s="1">
        <v>71.0</v>
      </c>
      <c r="C42" s="3">
        <f>SUM(B42/$B$2)</f>
        <v>0.09433962264</v>
      </c>
      <c r="D42" s="5"/>
      <c r="E42" s="5"/>
      <c r="F42" s="5"/>
      <c r="G42" s="5"/>
      <c r="H42" s="5"/>
    </row>
    <row r="43">
      <c r="A43" s="5"/>
      <c r="B43" s="5"/>
      <c r="C43" s="3"/>
      <c r="D43" s="5"/>
      <c r="E43" s="5"/>
      <c r="F43" s="5"/>
      <c r="G43" s="5"/>
      <c r="H43" s="5"/>
    </row>
    <row r="44">
      <c r="A44" s="5"/>
      <c r="B44" s="5"/>
      <c r="C44" s="3"/>
      <c r="D44" s="5"/>
      <c r="E44" s="5"/>
      <c r="F44" s="5"/>
      <c r="G44" s="5"/>
      <c r="H44" s="5"/>
    </row>
    <row r="45">
      <c r="A45" s="5"/>
      <c r="B45" s="5"/>
      <c r="C45" s="3"/>
      <c r="D45" s="5"/>
      <c r="E45" s="5"/>
      <c r="F45" s="5"/>
      <c r="G45" s="5"/>
      <c r="H45" s="5"/>
    </row>
    <row r="46">
      <c r="A46" s="5"/>
      <c r="B46" s="5"/>
      <c r="C46" s="3"/>
      <c r="D46" s="5"/>
      <c r="E46" s="5"/>
      <c r="F46" s="5"/>
      <c r="G46" s="5"/>
      <c r="H46" s="5"/>
    </row>
    <row r="47">
      <c r="A47" s="5"/>
      <c r="B47" s="5"/>
      <c r="C47" s="3"/>
      <c r="D47" s="5"/>
      <c r="E47" s="5"/>
      <c r="F47" s="5"/>
      <c r="G47" s="5"/>
      <c r="H47" s="5"/>
    </row>
    <row r="48">
      <c r="A48" s="5"/>
      <c r="B48" s="5"/>
      <c r="C48" s="3"/>
      <c r="D48" s="5"/>
      <c r="E48" s="5"/>
      <c r="F48" s="5"/>
      <c r="G48" s="5"/>
      <c r="H48" s="5"/>
    </row>
    <row r="49">
      <c r="A49" s="5"/>
      <c r="B49" s="5"/>
      <c r="C49" s="3"/>
      <c r="D49" s="5"/>
      <c r="E49" s="5"/>
      <c r="F49" s="5"/>
      <c r="G49" s="5"/>
      <c r="H49" s="5"/>
    </row>
    <row r="50">
      <c r="A50" s="5"/>
      <c r="B50" s="5"/>
      <c r="C50" s="3"/>
      <c r="D50" s="5"/>
      <c r="E50" s="5"/>
      <c r="F50" s="5"/>
      <c r="G50" s="5"/>
      <c r="H50" s="5"/>
    </row>
    <row r="51">
      <c r="A51" s="5"/>
      <c r="B51" s="5"/>
      <c r="C51" s="3"/>
      <c r="D51" s="5"/>
      <c r="E51" s="5"/>
      <c r="F51" s="5"/>
      <c r="G51" s="5"/>
      <c r="H51" s="5"/>
    </row>
    <row r="52">
      <c r="A52" s="5"/>
      <c r="B52" s="5"/>
      <c r="C52" s="3"/>
      <c r="D52" s="5"/>
      <c r="E52" s="5"/>
      <c r="F52" s="5"/>
      <c r="G52" s="5"/>
      <c r="H52" s="5"/>
    </row>
    <row r="53">
      <c r="A53" s="5"/>
      <c r="B53" s="5"/>
      <c r="C53" s="3"/>
      <c r="D53" s="5"/>
      <c r="E53" s="5"/>
      <c r="F53" s="5"/>
      <c r="G53" s="5"/>
      <c r="H53" s="5"/>
    </row>
  </sheetData>
  <hyperlinks>
    <hyperlink r:id="rId1" ref="A2"/>
    <hyperlink r:id="rId2" ref="E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0.43"/>
    <col customWidth="1" min="3" max="3" width="8.29"/>
    <col customWidth="1" min="4" max="4" width="17.29"/>
    <col customWidth="1" min="5" max="5" width="46.86"/>
  </cols>
  <sheetData>
    <row r="1">
      <c r="A1" s="1" t="s">
        <v>40</v>
      </c>
      <c r="B1" s="11" t="s">
        <v>1</v>
      </c>
      <c r="C1" s="12" t="s">
        <v>41</v>
      </c>
      <c r="D1" s="13" t="s">
        <v>42</v>
      </c>
      <c r="E1" s="4" t="s">
        <v>43</v>
      </c>
    </row>
    <row r="2">
      <c r="A2" s="6" t="s">
        <v>2</v>
      </c>
      <c r="B2" s="14">
        <v>698.27</v>
      </c>
      <c r="C2" s="15"/>
      <c r="D2" s="16">
        <v>27600.0</v>
      </c>
      <c r="E2" s="17"/>
      <c r="F2" s="18"/>
    </row>
    <row r="3">
      <c r="A3" s="19" t="s">
        <v>44</v>
      </c>
      <c r="B3" s="20">
        <v>58.71</v>
      </c>
      <c r="C3" s="21">
        <f>SUM(B3/$B$2)</f>
        <v>0.08407922437</v>
      </c>
      <c r="D3" s="22">
        <f t="shared" ref="D3:D70" si="1">SUM(($D$2*0.21)*C3)/365</f>
        <v>1.335132012</v>
      </c>
      <c r="E3" s="23" t="s">
        <v>45</v>
      </c>
      <c r="F3" s="24"/>
    </row>
    <row r="4">
      <c r="A4" s="25" t="s">
        <v>46</v>
      </c>
      <c r="B4" s="14">
        <v>10.1</v>
      </c>
      <c r="C4" s="26">
        <f t="shared" ref="C4:C6" si="2">B4/$B$2</f>
        <v>0.01446431896</v>
      </c>
      <c r="D4" s="27">
        <f t="shared" si="1"/>
        <v>0.2296854594</v>
      </c>
    </row>
    <row r="5">
      <c r="A5" s="25" t="s">
        <v>47</v>
      </c>
      <c r="B5" s="14">
        <v>8.17</v>
      </c>
      <c r="C5" s="26">
        <f t="shared" si="2"/>
        <v>0.01170034514</v>
      </c>
      <c r="D5" s="27">
        <f t="shared" si="1"/>
        <v>0.1857950697</v>
      </c>
    </row>
    <row r="6">
      <c r="A6" s="25" t="s">
        <v>48</v>
      </c>
      <c r="B6" s="14">
        <v>36.72</v>
      </c>
      <c r="C6" s="26">
        <f t="shared" si="2"/>
        <v>0.05258710814</v>
      </c>
      <c r="D6" s="27">
        <f t="shared" si="1"/>
        <v>0.8350544624</v>
      </c>
    </row>
    <row r="7">
      <c r="A7" s="19" t="s">
        <v>49</v>
      </c>
      <c r="B7" s="20">
        <v>44.8</v>
      </c>
      <c r="C7" s="21">
        <f t="shared" ref="C7:C18" si="3">SUM(B7/$B$2)</f>
        <v>0.06415856331</v>
      </c>
      <c r="D7" s="22">
        <f t="shared" si="1"/>
        <v>1.01880283</v>
      </c>
      <c r="E7" s="24"/>
      <c r="F7" s="24"/>
    </row>
    <row r="8">
      <c r="A8" s="25" t="s">
        <v>50</v>
      </c>
      <c r="B8" s="14">
        <v>34.0</v>
      </c>
      <c r="C8" s="28">
        <f t="shared" si="3"/>
        <v>0.0486917668</v>
      </c>
      <c r="D8" s="27">
        <f t="shared" si="1"/>
        <v>0.7731985763</v>
      </c>
      <c r="F8" s="4"/>
    </row>
    <row r="9">
      <c r="A9" s="25" t="s">
        <v>51</v>
      </c>
      <c r="B9" s="14">
        <v>2.4</v>
      </c>
      <c r="C9" s="28">
        <f t="shared" si="3"/>
        <v>0.003437065891</v>
      </c>
      <c r="D9" s="27">
        <f t="shared" si="1"/>
        <v>0.05457872303</v>
      </c>
      <c r="F9" s="29" t="s">
        <v>52</v>
      </c>
    </row>
    <row r="10">
      <c r="A10" s="25" t="s">
        <v>53</v>
      </c>
      <c r="B10" s="14">
        <v>3.8</v>
      </c>
      <c r="C10" s="28">
        <f t="shared" si="3"/>
        <v>0.005442020995</v>
      </c>
      <c r="D10" s="27">
        <f t="shared" si="1"/>
        <v>0.08641631147</v>
      </c>
      <c r="F10" s="29" t="s">
        <v>52</v>
      </c>
    </row>
    <row r="11">
      <c r="A11" s="25" t="s">
        <v>54</v>
      </c>
      <c r="B11" s="14">
        <v>2.0</v>
      </c>
      <c r="C11" s="28">
        <f t="shared" si="3"/>
        <v>0.002864221576</v>
      </c>
      <c r="D11" s="27">
        <f t="shared" si="1"/>
        <v>0.04548226919</v>
      </c>
    </row>
    <row r="12">
      <c r="A12" s="25" t="s">
        <v>55</v>
      </c>
      <c r="B12" s="14">
        <v>1.2</v>
      </c>
      <c r="C12" s="28">
        <f t="shared" si="3"/>
        <v>0.001718532946</v>
      </c>
      <c r="D12" s="27">
        <f t="shared" si="1"/>
        <v>0.02728936152</v>
      </c>
    </row>
    <row r="13">
      <c r="A13" s="25" t="s">
        <v>56</v>
      </c>
      <c r="B13" s="14">
        <v>2.25</v>
      </c>
      <c r="C13" s="28">
        <f t="shared" si="3"/>
        <v>0.003222249273</v>
      </c>
      <c r="D13" s="27">
        <f t="shared" si="1"/>
        <v>0.05116755284</v>
      </c>
    </row>
    <row r="14">
      <c r="A14" s="25" t="s">
        <v>57</v>
      </c>
      <c r="B14" s="14">
        <v>1.4</v>
      </c>
      <c r="C14" s="28">
        <f t="shared" si="3"/>
        <v>0.002004955103</v>
      </c>
      <c r="D14" s="27">
        <f t="shared" si="1"/>
        <v>0.03183758844</v>
      </c>
    </row>
    <row r="15">
      <c r="A15" s="25" t="s">
        <v>58</v>
      </c>
      <c r="B15" s="14">
        <v>1.25</v>
      </c>
      <c r="C15" s="28">
        <f t="shared" si="3"/>
        <v>0.001790138485</v>
      </c>
      <c r="D15" s="27">
        <f t="shared" si="1"/>
        <v>0.02842641825</v>
      </c>
    </row>
    <row r="16">
      <c r="A16" s="25" t="s">
        <v>59</v>
      </c>
      <c r="B16" s="14">
        <v>1.8</v>
      </c>
      <c r="C16" s="28">
        <f t="shared" si="3"/>
        <v>0.002577799419</v>
      </c>
      <c r="D16" s="27">
        <f t="shared" si="1"/>
        <v>0.04093404227</v>
      </c>
    </row>
    <row r="17">
      <c r="A17" s="25" t="s">
        <v>60</v>
      </c>
      <c r="B17" s="30">
        <v>5.65</v>
      </c>
      <c r="C17" s="31">
        <f t="shared" si="3"/>
        <v>0.008091425953</v>
      </c>
      <c r="D17" s="27">
        <f t="shared" si="1"/>
        <v>0.1284874105</v>
      </c>
      <c r="E17" s="32"/>
      <c r="F17" s="33" t="s">
        <v>61</v>
      </c>
    </row>
    <row r="18">
      <c r="A18" s="25" t="s">
        <v>62</v>
      </c>
      <c r="B18" s="30">
        <v>2.9</v>
      </c>
      <c r="C18" s="31">
        <f t="shared" si="3"/>
        <v>0.004153121285</v>
      </c>
      <c r="D18" s="27">
        <f t="shared" si="1"/>
        <v>0.06594929033</v>
      </c>
      <c r="E18" s="32"/>
      <c r="F18" s="33" t="s">
        <v>61</v>
      </c>
    </row>
    <row r="19">
      <c r="A19" s="25" t="s">
        <v>63</v>
      </c>
      <c r="B19" s="14">
        <v>8.2</v>
      </c>
      <c r="C19" s="26">
        <f>B19/$B$2</f>
        <v>0.01174330846</v>
      </c>
      <c r="D19" s="27">
        <f t="shared" si="1"/>
        <v>0.1864773037</v>
      </c>
      <c r="F19" s="33" t="s">
        <v>61</v>
      </c>
    </row>
    <row r="20">
      <c r="A20" s="19" t="s">
        <v>64</v>
      </c>
      <c r="B20" s="20">
        <v>30.18</v>
      </c>
      <c r="C20" s="21">
        <f>SUM(B20/$B$2)</f>
        <v>0.04322110358</v>
      </c>
      <c r="D20" s="22">
        <f t="shared" si="1"/>
        <v>0.6863274421</v>
      </c>
      <c r="E20" s="23" t="s">
        <v>65</v>
      </c>
      <c r="F20" s="24"/>
    </row>
    <row r="21">
      <c r="A21" s="25" t="s">
        <v>66</v>
      </c>
      <c r="B21" s="14">
        <v>16.0</v>
      </c>
      <c r="C21" s="26">
        <f t="shared" ref="C21:C24" si="4">B21/$B$2</f>
        <v>0.02291377261</v>
      </c>
      <c r="D21" s="27">
        <f t="shared" si="1"/>
        <v>0.3638581535</v>
      </c>
      <c r="E21" s="4"/>
    </row>
    <row r="22">
      <c r="A22" s="25" t="s">
        <v>67</v>
      </c>
      <c r="B22" s="14">
        <v>2.18</v>
      </c>
      <c r="C22" s="26">
        <f t="shared" si="4"/>
        <v>0.003122001518</v>
      </c>
      <c r="D22" s="27">
        <f t="shared" si="1"/>
        <v>0.04957567342</v>
      </c>
      <c r="E22" s="4"/>
    </row>
    <row r="23">
      <c r="A23" s="25" t="s">
        <v>68</v>
      </c>
      <c r="B23" s="14">
        <v>5.69</v>
      </c>
      <c r="C23" s="26">
        <f t="shared" si="4"/>
        <v>0.008148710384</v>
      </c>
      <c r="D23" s="27">
        <f t="shared" si="1"/>
        <v>0.1293970559</v>
      </c>
      <c r="E23" s="4"/>
    </row>
    <row r="24">
      <c r="A24" s="25" t="s">
        <v>69</v>
      </c>
      <c r="B24" s="14">
        <v>4.0</v>
      </c>
      <c r="C24" s="26">
        <f t="shared" si="4"/>
        <v>0.005728443152</v>
      </c>
      <c r="D24" s="27">
        <f t="shared" si="1"/>
        <v>0.09096453839</v>
      </c>
      <c r="E24" s="4"/>
    </row>
    <row r="25">
      <c r="A25" s="19" t="s">
        <v>70</v>
      </c>
      <c r="B25" s="20">
        <v>45.13</v>
      </c>
      <c r="C25" s="21">
        <f>SUM(B25/$B$2)</f>
        <v>0.06463115987</v>
      </c>
      <c r="D25" s="22">
        <f t="shared" si="1"/>
        <v>1.026307404</v>
      </c>
      <c r="E25" s="23" t="s">
        <v>71</v>
      </c>
      <c r="F25" s="24"/>
    </row>
    <row r="26">
      <c r="A26" s="25" t="s">
        <v>72</v>
      </c>
      <c r="B26" s="14">
        <v>6.03</v>
      </c>
      <c r="C26" s="26">
        <f t="shared" ref="C26:C34" si="5">B26/$B$2</f>
        <v>0.008635628052</v>
      </c>
      <c r="D26" s="27">
        <f t="shared" si="1"/>
        <v>0.1371290416</v>
      </c>
      <c r="E26" s="4"/>
    </row>
    <row r="27">
      <c r="A27" s="25" t="s">
        <v>73</v>
      </c>
      <c r="B27" s="14">
        <v>4.54</v>
      </c>
      <c r="C27" s="26">
        <f t="shared" si="5"/>
        <v>0.006501782978</v>
      </c>
      <c r="D27" s="27">
        <f t="shared" si="1"/>
        <v>0.1032447511</v>
      </c>
      <c r="E27" s="4"/>
    </row>
    <row r="28">
      <c r="A28" s="25" t="s">
        <v>74</v>
      </c>
      <c r="B28" s="14">
        <v>28.06</v>
      </c>
      <c r="C28" s="26">
        <f t="shared" si="5"/>
        <v>0.04018502871</v>
      </c>
      <c r="D28" s="27">
        <f t="shared" si="1"/>
        <v>0.6381162368</v>
      </c>
      <c r="E28" s="4"/>
    </row>
    <row r="29">
      <c r="A29" s="25" t="s">
        <v>75</v>
      </c>
      <c r="B29" s="14">
        <v>9.37</v>
      </c>
      <c r="C29" s="26">
        <f t="shared" si="5"/>
        <v>0.01341887808</v>
      </c>
      <c r="D29" s="27">
        <f t="shared" si="1"/>
        <v>0.2130844312</v>
      </c>
      <c r="E29" s="4"/>
    </row>
    <row r="30">
      <c r="A30" s="25" t="s">
        <v>76</v>
      </c>
      <c r="B30" s="14">
        <v>3.89</v>
      </c>
      <c r="C30" s="26">
        <f t="shared" si="5"/>
        <v>0.005570910966</v>
      </c>
      <c r="D30" s="27">
        <f t="shared" si="1"/>
        <v>0.08846301358</v>
      </c>
      <c r="E30" s="4"/>
    </row>
    <row r="31">
      <c r="A31" s="25" t="s">
        <v>77</v>
      </c>
      <c r="B31" s="14">
        <v>5.48</v>
      </c>
      <c r="C31" s="26">
        <f t="shared" si="5"/>
        <v>0.007847967119</v>
      </c>
      <c r="D31" s="27">
        <f t="shared" si="1"/>
        <v>0.1246214176</v>
      </c>
      <c r="E31" s="4"/>
    </row>
    <row r="32">
      <c r="A32" s="25" t="s">
        <v>78</v>
      </c>
      <c r="B32" s="14">
        <v>3.7</v>
      </c>
      <c r="C32" s="26">
        <f t="shared" si="5"/>
        <v>0.005298809916</v>
      </c>
      <c r="D32" s="27">
        <f t="shared" si="1"/>
        <v>0.08414219801</v>
      </c>
      <c r="E32" s="4"/>
    </row>
    <row r="33">
      <c r="A33" s="25" t="s">
        <v>79</v>
      </c>
      <c r="B33" s="14">
        <v>13.98</v>
      </c>
      <c r="C33" s="26">
        <f t="shared" si="5"/>
        <v>0.02002090882</v>
      </c>
      <c r="D33" s="27">
        <f t="shared" si="1"/>
        <v>0.3179210617</v>
      </c>
      <c r="E33" s="4"/>
    </row>
    <row r="34">
      <c r="A34" s="25" t="s">
        <v>80</v>
      </c>
      <c r="B34" s="14">
        <v>4.79</v>
      </c>
      <c r="C34" s="26">
        <f t="shared" si="5"/>
        <v>0.006859810675</v>
      </c>
      <c r="D34" s="27">
        <f t="shared" si="1"/>
        <v>0.1089300347</v>
      </c>
      <c r="E34" s="4"/>
    </row>
    <row r="35">
      <c r="A35" s="19" t="s">
        <v>81</v>
      </c>
      <c r="B35" s="20">
        <v>11.61</v>
      </c>
      <c r="C35" s="21">
        <f t="shared" ref="C35:C37" si="6">SUM(B35/$B$2)</f>
        <v>0.01662680625</v>
      </c>
      <c r="D35" s="22">
        <f t="shared" si="1"/>
        <v>0.2640245727</v>
      </c>
      <c r="E35" s="23" t="s">
        <v>82</v>
      </c>
      <c r="F35" s="24"/>
    </row>
    <row r="36">
      <c r="A36" s="19" t="s">
        <v>83</v>
      </c>
      <c r="B36" s="20">
        <v>10.01</v>
      </c>
      <c r="C36" s="21">
        <f t="shared" si="6"/>
        <v>0.01433542899</v>
      </c>
      <c r="D36" s="22">
        <f t="shared" si="1"/>
        <v>0.2276387573</v>
      </c>
      <c r="E36" s="23" t="s">
        <v>84</v>
      </c>
      <c r="F36" s="24"/>
    </row>
    <row r="37">
      <c r="A37" s="19" t="s">
        <v>85</v>
      </c>
      <c r="B37" s="20">
        <v>138.7</v>
      </c>
      <c r="C37" s="21">
        <f t="shared" si="6"/>
        <v>0.1986337663</v>
      </c>
      <c r="D37" s="22">
        <f t="shared" si="1"/>
        <v>3.154195369</v>
      </c>
      <c r="E37" s="23" t="s">
        <v>86</v>
      </c>
      <c r="F37" s="24"/>
    </row>
    <row r="38">
      <c r="A38" s="25" t="s">
        <v>87</v>
      </c>
      <c r="B38" s="14">
        <v>105.6</v>
      </c>
      <c r="C38" s="26">
        <f t="shared" ref="C38:C48" si="7">B38/$B$2</f>
        <v>0.1512308992</v>
      </c>
      <c r="D38" s="27">
        <f t="shared" si="1"/>
        <v>2.401463813</v>
      </c>
      <c r="E38" s="4"/>
    </row>
    <row r="39">
      <c r="A39" s="25" t="s">
        <v>88</v>
      </c>
      <c r="B39" s="14">
        <v>29.22</v>
      </c>
      <c r="C39" s="26">
        <f t="shared" si="7"/>
        <v>0.04184627723</v>
      </c>
      <c r="D39" s="27">
        <f t="shared" si="1"/>
        <v>0.6644959529</v>
      </c>
      <c r="E39" s="4"/>
    </row>
    <row r="40">
      <c r="A40" s="25" t="s">
        <v>89</v>
      </c>
      <c r="B40" s="14">
        <v>19.48</v>
      </c>
      <c r="C40" s="26">
        <f t="shared" si="7"/>
        <v>0.02789751815</v>
      </c>
      <c r="D40" s="27">
        <f t="shared" si="1"/>
        <v>0.4429973019</v>
      </c>
      <c r="E40" s="4"/>
    </row>
    <row r="41">
      <c r="A41" s="25" t="s">
        <v>90</v>
      </c>
      <c r="B41" s="14">
        <v>2.4</v>
      </c>
      <c r="C41" s="26">
        <f t="shared" si="7"/>
        <v>0.003437065891</v>
      </c>
      <c r="D41" s="27">
        <f t="shared" si="1"/>
        <v>0.05457872303</v>
      </c>
      <c r="E41" s="4"/>
    </row>
    <row r="42">
      <c r="A42" s="25" t="s">
        <v>91</v>
      </c>
      <c r="B42" s="14">
        <v>9.3</v>
      </c>
      <c r="C42" s="26">
        <f t="shared" si="7"/>
        <v>0.01331863033</v>
      </c>
      <c r="D42" s="27">
        <f t="shared" si="1"/>
        <v>0.2114925517</v>
      </c>
      <c r="E42" s="4"/>
    </row>
    <row r="43">
      <c r="A43" s="25" t="s">
        <v>92</v>
      </c>
      <c r="B43" s="14">
        <v>8.5</v>
      </c>
      <c r="C43" s="26">
        <f t="shared" si="7"/>
        <v>0.0121729417</v>
      </c>
      <c r="D43" s="27">
        <f t="shared" si="1"/>
        <v>0.1932996441</v>
      </c>
      <c r="E43" s="4"/>
    </row>
    <row r="44">
      <c r="A44" s="25" t="s">
        <v>93</v>
      </c>
      <c r="B44" s="14">
        <v>12.1</v>
      </c>
      <c r="C44" s="26">
        <f t="shared" si="7"/>
        <v>0.01732854054</v>
      </c>
      <c r="D44" s="27">
        <f t="shared" si="1"/>
        <v>0.2751677286</v>
      </c>
      <c r="E44" s="4"/>
    </row>
    <row r="45">
      <c r="A45" s="25" t="s">
        <v>94</v>
      </c>
      <c r="B45" s="14">
        <v>11.1</v>
      </c>
      <c r="C45" s="26">
        <f t="shared" si="7"/>
        <v>0.01589642975</v>
      </c>
      <c r="D45" s="27">
        <f t="shared" si="1"/>
        <v>0.252426594</v>
      </c>
      <c r="E45" s="4"/>
    </row>
    <row r="46">
      <c r="A46" s="25" t="s">
        <v>95</v>
      </c>
      <c r="B46" s="14">
        <v>10.0</v>
      </c>
      <c r="C46" s="26">
        <f t="shared" si="7"/>
        <v>0.01432110788</v>
      </c>
      <c r="D46" s="27">
        <f t="shared" si="1"/>
        <v>0.227411346</v>
      </c>
      <c r="E46" s="4"/>
    </row>
    <row r="47">
      <c r="A47" s="25" t="s">
        <v>96</v>
      </c>
      <c r="B47" s="14">
        <v>16.17</v>
      </c>
      <c r="C47" s="26">
        <f t="shared" si="7"/>
        <v>0.02315723144</v>
      </c>
      <c r="D47" s="27">
        <f t="shared" si="1"/>
        <v>0.3677241464</v>
      </c>
      <c r="E47" s="4" t="s">
        <v>97</v>
      </c>
    </row>
    <row r="48">
      <c r="A48" s="25" t="s">
        <v>98</v>
      </c>
      <c r="B48" s="14">
        <v>2.14</v>
      </c>
      <c r="C48" s="26">
        <f t="shared" si="7"/>
        <v>0.003064717087</v>
      </c>
      <c r="D48" s="27">
        <f t="shared" si="1"/>
        <v>0.04866602804</v>
      </c>
      <c r="E48" s="4"/>
    </row>
    <row r="49">
      <c r="A49" s="19" t="s">
        <v>99</v>
      </c>
      <c r="B49" s="20">
        <v>11.42</v>
      </c>
      <c r="C49" s="21">
        <f>SUM(B49/$B$2)</f>
        <v>0.0163547052</v>
      </c>
      <c r="D49" s="22">
        <f t="shared" si="1"/>
        <v>0.2597037571</v>
      </c>
      <c r="E49" s="23" t="s">
        <v>100</v>
      </c>
      <c r="F49" s="24"/>
    </row>
    <row r="50">
      <c r="A50" s="25" t="s">
        <v>101</v>
      </c>
      <c r="B50" s="14">
        <v>3.19</v>
      </c>
      <c r="C50" s="26">
        <f t="shared" ref="C50:C52" si="8">B50/$B$2</f>
        <v>0.004568433414</v>
      </c>
      <c r="D50" s="27">
        <f t="shared" si="1"/>
        <v>0.07254421936</v>
      </c>
    </row>
    <row r="51">
      <c r="A51" s="25" t="s">
        <v>102</v>
      </c>
      <c r="B51" s="14">
        <v>4.0</v>
      </c>
      <c r="C51" s="26">
        <f t="shared" si="8"/>
        <v>0.005728443152</v>
      </c>
      <c r="D51" s="27">
        <f t="shared" si="1"/>
        <v>0.09096453839</v>
      </c>
    </row>
    <row r="52">
      <c r="A52" s="25" t="s">
        <v>103</v>
      </c>
      <c r="B52" s="14">
        <v>3.95</v>
      </c>
      <c r="C52" s="26">
        <f t="shared" si="8"/>
        <v>0.005656837613</v>
      </c>
      <c r="D52" s="27">
        <f t="shared" si="1"/>
        <v>0.08982748166</v>
      </c>
    </row>
    <row r="53">
      <c r="A53" s="19" t="s">
        <v>104</v>
      </c>
      <c r="B53" s="20">
        <v>84.01</v>
      </c>
      <c r="C53" s="21">
        <f>SUM(B53/$B$2)</f>
        <v>0.1203116273</v>
      </c>
      <c r="D53" s="22">
        <f t="shared" si="1"/>
        <v>1.910482717</v>
      </c>
      <c r="E53" s="24"/>
      <c r="F53" s="24"/>
    </row>
    <row r="54">
      <c r="A54" s="25" t="s">
        <v>105</v>
      </c>
      <c r="B54" s="14">
        <v>3.86</v>
      </c>
      <c r="C54" s="26">
        <f t="shared" ref="C54:C58" si="9">B54/$B$2</f>
        <v>0.005527947642</v>
      </c>
      <c r="D54" s="27">
        <f t="shared" si="1"/>
        <v>0.08778077954</v>
      </c>
      <c r="E54" s="4"/>
    </row>
    <row r="55">
      <c r="A55" s="25" t="s">
        <v>106</v>
      </c>
      <c r="B55" s="14">
        <v>27.69</v>
      </c>
      <c r="C55" s="26">
        <f t="shared" si="9"/>
        <v>0.03965514772</v>
      </c>
      <c r="D55" s="27">
        <f t="shared" si="1"/>
        <v>0.629702017</v>
      </c>
      <c r="E55" s="4"/>
    </row>
    <row r="56">
      <c r="A56" s="25" t="s">
        <v>107</v>
      </c>
      <c r="B56" s="14">
        <v>38.19</v>
      </c>
      <c r="C56" s="26">
        <f t="shared" si="9"/>
        <v>0.054692311</v>
      </c>
      <c r="D56" s="27">
        <f t="shared" si="1"/>
        <v>0.8684839302</v>
      </c>
      <c r="E56" s="4"/>
    </row>
    <row r="57">
      <c r="A57" s="25" t="s">
        <v>108</v>
      </c>
      <c r="B57" s="14">
        <v>5.9</v>
      </c>
      <c r="C57" s="26">
        <f t="shared" si="9"/>
        <v>0.00844945365</v>
      </c>
      <c r="D57" s="27">
        <f t="shared" si="1"/>
        <v>0.1341726941</v>
      </c>
      <c r="E57" s="4"/>
    </row>
    <row r="58">
      <c r="A58" s="25" t="s">
        <v>109</v>
      </c>
      <c r="B58" s="14">
        <v>4.09</v>
      </c>
      <c r="C58" s="26">
        <f t="shared" si="9"/>
        <v>0.005857333123</v>
      </c>
      <c r="D58" s="27">
        <f t="shared" si="1"/>
        <v>0.0930112405</v>
      </c>
      <c r="E58" s="4"/>
    </row>
    <row r="59">
      <c r="A59" s="19" t="s">
        <v>110</v>
      </c>
      <c r="B59" s="20">
        <v>264.16</v>
      </c>
      <c r="C59" s="21">
        <f>SUM(B59/$B$2)</f>
        <v>0.3783063858</v>
      </c>
      <c r="D59" s="22">
        <f t="shared" si="1"/>
        <v>6.007298115</v>
      </c>
      <c r="E59" s="23" t="s">
        <v>111</v>
      </c>
      <c r="F59" s="24"/>
    </row>
    <row r="60">
      <c r="A60" s="25" t="s">
        <v>112</v>
      </c>
      <c r="B60" s="14">
        <v>52.96</v>
      </c>
      <c r="C60" s="26">
        <f t="shared" ref="C60:C66" si="10">B60/$B$2</f>
        <v>0.07584458734</v>
      </c>
      <c r="D60" s="27">
        <f t="shared" si="1"/>
        <v>1.204370488</v>
      </c>
    </row>
    <row r="61">
      <c r="A61" s="25" t="s">
        <v>113</v>
      </c>
      <c r="B61" s="14">
        <v>120.1</v>
      </c>
      <c r="C61" s="26">
        <f t="shared" si="10"/>
        <v>0.1719965056</v>
      </c>
      <c r="D61" s="27">
        <f t="shared" si="1"/>
        <v>2.731210265</v>
      </c>
    </row>
    <row r="62">
      <c r="A62" s="25" t="s">
        <v>114</v>
      </c>
      <c r="B62" s="14">
        <v>9.48</v>
      </c>
      <c r="C62" s="26">
        <f t="shared" si="10"/>
        <v>0.01357641027</v>
      </c>
      <c r="D62" s="27">
        <f t="shared" si="1"/>
        <v>0.215585956</v>
      </c>
    </row>
    <row r="63">
      <c r="A63" s="25" t="s">
        <v>115</v>
      </c>
      <c r="B63" s="14">
        <v>24.8</v>
      </c>
      <c r="C63" s="26">
        <f t="shared" si="10"/>
        <v>0.03551634754</v>
      </c>
      <c r="D63" s="27">
        <f t="shared" si="1"/>
        <v>0.563980138</v>
      </c>
    </row>
    <row r="64">
      <c r="A64" s="25" t="s">
        <v>116</v>
      </c>
      <c r="B64" s="14">
        <v>2.7</v>
      </c>
      <c r="C64" s="26">
        <f t="shared" si="10"/>
        <v>0.003866699128</v>
      </c>
      <c r="D64" s="27">
        <f t="shared" si="1"/>
        <v>0.06140106341</v>
      </c>
    </row>
    <row r="65">
      <c r="A65" s="25" t="s">
        <v>117</v>
      </c>
      <c r="B65" s="14">
        <v>26.37</v>
      </c>
      <c r="C65" s="26">
        <f t="shared" si="10"/>
        <v>0.03776476148</v>
      </c>
      <c r="D65" s="27">
        <f t="shared" si="1"/>
        <v>0.5996837193</v>
      </c>
    </row>
    <row r="66">
      <c r="A66" s="25" t="s">
        <v>118</v>
      </c>
      <c r="B66" s="14">
        <v>31.49</v>
      </c>
      <c r="C66" s="26">
        <f t="shared" si="10"/>
        <v>0.04509716872</v>
      </c>
      <c r="D66" s="27">
        <f t="shared" si="1"/>
        <v>0.7161183284</v>
      </c>
    </row>
    <row r="67">
      <c r="A67" s="19" t="s">
        <v>119</v>
      </c>
      <c r="B67" s="34">
        <v>7.67</v>
      </c>
      <c r="C67" s="21">
        <f t="shared" ref="C67:C70" si="11">SUM(B67/$B$2)</f>
        <v>0.01098428974</v>
      </c>
      <c r="D67" s="22">
        <f t="shared" si="1"/>
        <v>0.1744245024</v>
      </c>
      <c r="E67" s="24"/>
      <c r="F67" s="24"/>
    </row>
    <row r="68">
      <c r="A68" s="23" t="s">
        <v>120</v>
      </c>
      <c r="B68" s="35">
        <v>43.5</v>
      </c>
      <c r="C68" s="21">
        <f t="shared" si="11"/>
        <v>0.06229681928</v>
      </c>
      <c r="D68" s="22">
        <f t="shared" si="1"/>
        <v>0.989239355</v>
      </c>
      <c r="E68" s="36"/>
      <c r="F68" s="37" t="s">
        <v>4</v>
      </c>
    </row>
    <row r="69">
      <c r="A69" s="23" t="s">
        <v>121</v>
      </c>
      <c r="B69" s="35">
        <v>17.1</v>
      </c>
      <c r="C69" s="21">
        <f t="shared" si="11"/>
        <v>0.02448909448</v>
      </c>
      <c r="D69" s="22">
        <f t="shared" si="1"/>
        <v>0.3888734016</v>
      </c>
      <c r="E69" s="36"/>
      <c r="F69" s="37" t="s">
        <v>4</v>
      </c>
    </row>
    <row r="70">
      <c r="A70" s="23" t="s">
        <v>122</v>
      </c>
      <c r="B70" s="35">
        <v>25.1</v>
      </c>
      <c r="C70" s="21">
        <f t="shared" si="11"/>
        <v>0.03594598078</v>
      </c>
      <c r="D70" s="22">
        <f t="shared" si="1"/>
        <v>0.5708024784</v>
      </c>
      <c r="E70" s="36"/>
      <c r="F70" s="37" t="s">
        <v>4</v>
      </c>
    </row>
    <row r="71">
      <c r="A71" s="4"/>
      <c r="D71" s="4"/>
    </row>
  </sheetData>
  <hyperlinks>
    <hyperlink r:id="rId1" ref="A2"/>
    <hyperlink r:id="rId2" ref="F9"/>
    <hyperlink r:id="rId3" ref="F10"/>
    <hyperlink r:id="rId4" ref="F17"/>
    <hyperlink r:id="rId5" ref="F18"/>
    <hyperlink r:id="rId6" ref="F19"/>
    <hyperlink r:id="rId7" ref="F68"/>
    <hyperlink r:id="rId8" ref="F69"/>
    <hyperlink r:id="rId9" ref="F7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0.43"/>
    <col customWidth="1" min="3" max="3" width="8.29"/>
    <col customWidth="1" min="4" max="4" width="17.29"/>
    <col customWidth="1" min="5" max="6" width="46.86"/>
  </cols>
  <sheetData>
    <row r="1">
      <c r="A1" s="1" t="s">
        <v>40</v>
      </c>
      <c r="B1" s="11" t="s">
        <v>1</v>
      </c>
      <c r="C1" s="12" t="s">
        <v>41</v>
      </c>
      <c r="D1" s="13" t="s">
        <v>42</v>
      </c>
      <c r="E1" s="4"/>
      <c r="F1" s="38" t="s">
        <v>123</v>
      </c>
    </row>
    <row r="2">
      <c r="A2" s="6" t="s">
        <v>2</v>
      </c>
      <c r="B2" s="14">
        <v>698.27</v>
      </c>
      <c r="C2" s="15"/>
      <c r="D2" s="16">
        <v>27600.0</v>
      </c>
      <c r="E2" s="17"/>
      <c r="F2" s="17"/>
      <c r="G2" s="18"/>
    </row>
    <row r="3">
      <c r="A3" s="19" t="s">
        <v>44</v>
      </c>
      <c r="B3" s="20">
        <v>58.71</v>
      </c>
      <c r="C3" s="21">
        <f>SUM(B3/$B$2)</f>
        <v>0.08407922437</v>
      </c>
      <c r="D3" s="22">
        <f t="shared" ref="D3:D70" si="1">SUM(($D$2*0.21)*C3)/365</f>
        <v>1.335132012</v>
      </c>
      <c r="E3" s="23" t="s">
        <v>124</v>
      </c>
      <c r="F3" s="23" t="s">
        <v>45</v>
      </c>
      <c r="G3" s="24"/>
    </row>
    <row r="4">
      <c r="A4" s="25" t="s">
        <v>46</v>
      </c>
      <c r="B4" s="14">
        <v>10.1</v>
      </c>
      <c r="C4" s="26">
        <f t="shared" ref="C4:C6" si="2">B4/$B$2</f>
        <v>0.01446431896</v>
      </c>
      <c r="D4" s="27">
        <f t="shared" si="1"/>
        <v>0.2296854594</v>
      </c>
      <c r="E4" s="23" t="s">
        <v>124</v>
      </c>
    </row>
    <row r="5">
      <c r="A5" s="25" t="s">
        <v>47</v>
      </c>
      <c r="B5" s="14">
        <v>8.17</v>
      </c>
      <c r="C5" s="26">
        <f t="shared" si="2"/>
        <v>0.01170034514</v>
      </c>
      <c r="D5" s="27">
        <f t="shared" si="1"/>
        <v>0.1857950697</v>
      </c>
      <c r="E5" s="23" t="s">
        <v>124</v>
      </c>
    </row>
    <row r="6">
      <c r="A6" s="25" t="s">
        <v>48</v>
      </c>
      <c r="B6" s="14">
        <v>36.72</v>
      </c>
      <c r="C6" s="26">
        <f t="shared" si="2"/>
        <v>0.05258710814</v>
      </c>
      <c r="D6" s="27">
        <f t="shared" si="1"/>
        <v>0.8350544624</v>
      </c>
      <c r="E6" s="23" t="s">
        <v>124</v>
      </c>
    </row>
    <row r="7">
      <c r="A7" s="19" t="s">
        <v>49</v>
      </c>
      <c r="B7" s="20">
        <v>44.8</v>
      </c>
      <c r="C7" s="21">
        <f t="shared" ref="C7:C18" si="3">SUM(B7/$B$2)</f>
        <v>0.06415856331</v>
      </c>
      <c r="D7" s="22">
        <f t="shared" si="1"/>
        <v>1.01880283</v>
      </c>
      <c r="E7" s="23" t="s">
        <v>125</v>
      </c>
      <c r="F7" s="24"/>
      <c r="G7" s="24"/>
    </row>
    <row r="8">
      <c r="A8" s="25" t="s">
        <v>126</v>
      </c>
      <c r="B8" s="14">
        <v>34.0</v>
      </c>
      <c r="C8" s="28">
        <f t="shared" si="3"/>
        <v>0.0486917668</v>
      </c>
      <c r="D8" s="27">
        <f t="shared" si="1"/>
        <v>0.7731985763</v>
      </c>
      <c r="E8" s="23" t="s">
        <v>125</v>
      </c>
      <c r="G8" s="4"/>
    </row>
    <row r="9">
      <c r="A9" s="25" t="s">
        <v>51</v>
      </c>
      <c r="B9" s="14">
        <v>2.4</v>
      </c>
      <c r="C9" s="28">
        <f t="shared" si="3"/>
        <v>0.003437065891</v>
      </c>
      <c r="D9" s="27">
        <f t="shared" si="1"/>
        <v>0.05457872303</v>
      </c>
      <c r="E9" s="23" t="s">
        <v>125</v>
      </c>
      <c r="G9" s="29" t="s">
        <v>52</v>
      </c>
    </row>
    <row r="10">
      <c r="A10" s="25" t="s">
        <v>53</v>
      </c>
      <c r="B10" s="14">
        <v>3.8</v>
      </c>
      <c r="C10" s="28">
        <f t="shared" si="3"/>
        <v>0.005442020995</v>
      </c>
      <c r="D10" s="27">
        <f t="shared" si="1"/>
        <v>0.08641631147</v>
      </c>
      <c r="E10" s="23" t="s">
        <v>125</v>
      </c>
      <c r="G10" s="29" t="s">
        <v>52</v>
      </c>
    </row>
    <row r="11">
      <c r="A11" s="25" t="s">
        <v>54</v>
      </c>
      <c r="B11" s="14">
        <v>2.0</v>
      </c>
      <c r="C11" s="28">
        <f t="shared" si="3"/>
        <v>0.002864221576</v>
      </c>
      <c r="D11" s="27">
        <f t="shared" si="1"/>
        <v>0.04548226919</v>
      </c>
      <c r="E11" s="23" t="s">
        <v>125</v>
      </c>
    </row>
    <row r="12">
      <c r="A12" s="25" t="s">
        <v>55</v>
      </c>
      <c r="B12" s="14">
        <v>1.2</v>
      </c>
      <c r="C12" s="28">
        <f t="shared" si="3"/>
        <v>0.001718532946</v>
      </c>
      <c r="D12" s="27">
        <f t="shared" si="1"/>
        <v>0.02728936152</v>
      </c>
      <c r="E12" s="23" t="s">
        <v>125</v>
      </c>
    </row>
    <row r="13">
      <c r="A13" s="25" t="s">
        <v>56</v>
      </c>
      <c r="B13" s="14">
        <v>2.25</v>
      </c>
      <c r="C13" s="28">
        <f t="shared" si="3"/>
        <v>0.003222249273</v>
      </c>
      <c r="D13" s="27">
        <f t="shared" si="1"/>
        <v>0.05116755284</v>
      </c>
      <c r="E13" s="23" t="s">
        <v>125</v>
      </c>
    </row>
    <row r="14">
      <c r="A14" s="25" t="s">
        <v>57</v>
      </c>
      <c r="B14" s="14">
        <v>1.4</v>
      </c>
      <c r="C14" s="28">
        <f t="shared" si="3"/>
        <v>0.002004955103</v>
      </c>
      <c r="D14" s="27">
        <f t="shared" si="1"/>
        <v>0.03183758844</v>
      </c>
      <c r="E14" s="23" t="s">
        <v>125</v>
      </c>
    </row>
    <row r="15">
      <c r="A15" s="25" t="s">
        <v>58</v>
      </c>
      <c r="B15" s="14">
        <v>1.25</v>
      </c>
      <c r="C15" s="28">
        <f t="shared" si="3"/>
        <v>0.001790138485</v>
      </c>
      <c r="D15" s="27">
        <f t="shared" si="1"/>
        <v>0.02842641825</v>
      </c>
      <c r="E15" s="23" t="s">
        <v>125</v>
      </c>
    </row>
    <row r="16">
      <c r="A16" s="25" t="s">
        <v>59</v>
      </c>
      <c r="B16" s="14">
        <v>1.8</v>
      </c>
      <c r="C16" s="28">
        <f t="shared" si="3"/>
        <v>0.002577799419</v>
      </c>
      <c r="D16" s="27">
        <f t="shared" si="1"/>
        <v>0.04093404227</v>
      </c>
      <c r="E16" s="23" t="s">
        <v>125</v>
      </c>
    </row>
    <row r="17">
      <c r="A17" s="25" t="s">
        <v>127</v>
      </c>
      <c r="B17" s="30">
        <v>5.65</v>
      </c>
      <c r="C17" s="31">
        <f t="shared" si="3"/>
        <v>0.008091425953</v>
      </c>
      <c r="D17" s="27">
        <f t="shared" si="1"/>
        <v>0.1284874105</v>
      </c>
      <c r="E17" s="23" t="s">
        <v>125</v>
      </c>
      <c r="F17" s="32"/>
      <c r="G17" s="33" t="s">
        <v>61</v>
      </c>
    </row>
    <row r="18">
      <c r="A18" s="25" t="s">
        <v>128</v>
      </c>
      <c r="B18" s="30">
        <v>2.9</v>
      </c>
      <c r="C18" s="31">
        <f t="shared" si="3"/>
        <v>0.004153121285</v>
      </c>
      <c r="D18" s="27">
        <f t="shared" si="1"/>
        <v>0.06594929033</v>
      </c>
      <c r="E18" s="23" t="s">
        <v>125</v>
      </c>
      <c r="F18" s="32"/>
      <c r="G18" s="33" t="s">
        <v>61</v>
      </c>
    </row>
    <row r="19">
      <c r="A19" s="25" t="s">
        <v>63</v>
      </c>
      <c r="B19" s="14">
        <v>8.2</v>
      </c>
      <c r="C19" s="26">
        <f>B19/$B$2</f>
        <v>0.01174330846</v>
      </c>
      <c r="D19" s="27">
        <f t="shared" si="1"/>
        <v>0.1864773037</v>
      </c>
      <c r="E19" s="23" t="s">
        <v>125</v>
      </c>
      <c r="G19" s="33" t="s">
        <v>61</v>
      </c>
    </row>
    <row r="20">
      <c r="A20" s="19" t="s">
        <v>64</v>
      </c>
      <c r="B20" s="20">
        <v>30.18</v>
      </c>
      <c r="C20" s="21">
        <f>SUM(B20/$B$2)</f>
        <v>0.04322110358</v>
      </c>
      <c r="D20" s="22">
        <f t="shared" si="1"/>
        <v>0.6863274421</v>
      </c>
      <c r="E20" s="23" t="s">
        <v>129</v>
      </c>
      <c r="F20" s="23" t="s">
        <v>65</v>
      </c>
      <c r="G20" s="24"/>
    </row>
    <row r="21">
      <c r="A21" s="25" t="s">
        <v>66</v>
      </c>
      <c r="B21" s="14">
        <v>16.0</v>
      </c>
      <c r="C21" s="26">
        <f t="shared" ref="C21:C24" si="4">B21/$B$2</f>
        <v>0.02291377261</v>
      </c>
      <c r="D21" s="27">
        <f t="shared" si="1"/>
        <v>0.3638581535</v>
      </c>
      <c r="E21" s="23" t="s">
        <v>129</v>
      </c>
      <c r="F21" s="4"/>
    </row>
    <row r="22">
      <c r="A22" s="25" t="s">
        <v>67</v>
      </c>
      <c r="B22" s="14">
        <v>2.18</v>
      </c>
      <c r="C22" s="26">
        <f t="shared" si="4"/>
        <v>0.003122001518</v>
      </c>
      <c r="D22" s="27">
        <f t="shared" si="1"/>
        <v>0.04957567342</v>
      </c>
      <c r="E22" s="23" t="s">
        <v>129</v>
      </c>
      <c r="F22" s="4"/>
    </row>
    <row r="23">
      <c r="A23" s="25" t="s">
        <v>68</v>
      </c>
      <c r="B23" s="14">
        <v>5.69</v>
      </c>
      <c r="C23" s="26">
        <f t="shared" si="4"/>
        <v>0.008148710384</v>
      </c>
      <c r="D23" s="27">
        <f t="shared" si="1"/>
        <v>0.1293970559</v>
      </c>
      <c r="E23" s="23" t="s">
        <v>129</v>
      </c>
      <c r="F23" s="4"/>
    </row>
    <row r="24">
      <c r="A24" s="25" t="s">
        <v>69</v>
      </c>
      <c r="B24" s="14">
        <v>4.0</v>
      </c>
      <c r="C24" s="26">
        <f t="shared" si="4"/>
        <v>0.005728443152</v>
      </c>
      <c r="D24" s="27">
        <f t="shared" si="1"/>
        <v>0.09096453839</v>
      </c>
      <c r="E24" s="23" t="s">
        <v>129</v>
      </c>
      <c r="F24" s="4"/>
    </row>
    <row r="25">
      <c r="A25" s="19" t="s">
        <v>70</v>
      </c>
      <c r="B25" s="20">
        <v>45.13</v>
      </c>
      <c r="C25" s="21">
        <f>SUM(B25/$B$2)</f>
        <v>0.06463115987</v>
      </c>
      <c r="D25" s="22">
        <f t="shared" si="1"/>
        <v>1.026307404</v>
      </c>
      <c r="E25" s="23" t="s">
        <v>130</v>
      </c>
      <c r="F25" s="23" t="s">
        <v>71</v>
      </c>
      <c r="G25" s="24"/>
    </row>
    <row r="26">
      <c r="A26" s="25" t="s">
        <v>72</v>
      </c>
      <c r="B26" s="14">
        <v>6.03</v>
      </c>
      <c r="C26" s="26">
        <f t="shared" ref="C26:C34" si="5">B26/$B$2</f>
        <v>0.008635628052</v>
      </c>
      <c r="D26" s="27">
        <f t="shared" si="1"/>
        <v>0.1371290416</v>
      </c>
      <c r="E26" s="23" t="s">
        <v>130</v>
      </c>
      <c r="F26" s="4"/>
    </row>
    <row r="27">
      <c r="A27" s="25" t="s">
        <v>73</v>
      </c>
      <c r="B27" s="14">
        <v>4.54</v>
      </c>
      <c r="C27" s="26">
        <f t="shared" si="5"/>
        <v>0.006501782978</v>
      </c>
      <c r="D27" s="27">
        <f t="shared" si="1"/>
        <v>0.1032447511</v>
      </c>
      <c r="E27" s="23" t="s">
        <v>130</v>
      </c>
      <c r="F27" s="4"/>
    </row>
    <row r="28">
      <c r="A28" s="25" t="s">
        <v>74</v>
      </c>
      <c r="B28" s="14">
        <v>28.06</v>
      </c>
      <c r="C28" s="26">
        <f t="shared" si="5"/>
        <v>0.04018502871</v>
      </c>
      <c r="D28" s="27">
        <f t="shared" si="1"/>
        <v>0.6381162368</v>
      </c>
      <c r="E28" s="23" t="s">
        <v>130</v>
      </c>
      <c r="F28" s="4"/>
    </row>
    <row r="29">
      <c r="A29" s="25" t="s">
        <v>75</v>
      </c>
      <c r="B29" s="14">
        <v>9.37</v>
      </c>
      <c r="C29" s="26">
        <f t="shared" si="5"/>
        <v>0.01341887808</v>
      </c>
      <c r="D29" s="27">
        <f t="shared" si="1"/>
        <v>0.2130844312</v>
      </c>
      <c r="E29" s="23" t="s">
        <v>130</v>
      </c>
      <c r="F29" s="4"/>
    </row>
    <row r="30">
      <c r="A30" s="25" t="s">
        <v>76</v>
      </c>
      <c r="B30" s="14">
        <v>3.89</v>
      </c>
      <c r="C30" s="26">
        <f t="shared" si="5"/>
        <v>0.005570910966</v>
      </c>
      <c r="D30" s="27">
        <f t="shared" si="1"/>
        <v>0.08846301358</v>
      </c>
      <c r="E30" s="23" t="s">
        <v>130</v>
      </c>
      <c r="F30" s="4"/>
    </row>
    <row r="31">
      <c r="A31" s="25" t="s">
        <v>77</v>
      </c>
      <c r="B31" s="14">
        <v>5.48</v>
      </c>
      <c r="C31" s="26">
        <f t="shared" si="5"/>
        <v>0.007847967119</v>
      </c>
      <c r="D31" s="27">
        <f t="shared" si="1"/>
        <v>0.1246214176</v>
      </c>
      <c r="E31" s="23" t="s">
        <v>130</v>
      </c>
      <c r="F31" s="4"/>
    </row>
    <row r="32">
      <c r="A32" s="25" t="s">
        <v>78</v>
      </c>
      <c r="B32" s="14">
        <v>3.7</v>
      </c>
      <c r="C32" s="26">
        <f t="shared" si="5"/>
        <v>0.005298809916</v>
      </c>
      <c r="D32" s="27">
        <f t="shared" si="1"/>
        <v>0.08414219801</v>
      </c>
      <c r="E32" s="23" t="s">
        <v>130</v>
      </c>
      <c r="F32" s="4"/>
    </row>
    <row r="33">
      <c r="A33" s="25" t="s">
        <v>79</v>
      </c>
      <c r="B33" s="14">
        <v>13.98</v>
      </c>
      <c r="C33" s="26">
        <f t="shared" si="5"/>
        <v>0.02002090882</v>
      </c>
      <c r="D33" s="27">
        <f t="shared" si="1"/>
        <v>0.3179210617</v>
      </c>
      <c r="E33" s="23" t="s">
        <v>130</v>
      </c>
      <c r="F33" s="4"/>
    </row>
    <row r="34">
      <c r="A34" s="25" t="s">
        <v>80</v>
      </c>
      <c r="B34" s="14">
        <v>4.79</v>
      </c>
      <c r="C34" s="26">
        <f t="shared" si="5"/>
        <v>0.006859810675</v>
      </c>
      <c r="D34" s="27">
        <f t="shared" si="1"/>
        <v>0.1089300347</v>
      </c>
      <c r="E34" s="23" t="s">
        <v>130</v>
      </c>
      <c r="F34" s="4"/>
    </row>
    <row r="35">
      <c r="A35" s="19" t="s">
        <v>81</v>
      </c>
      <c r="B35" s="20">
        <v>11.61</v>
      </c>
      <c r="C35" s="21">
        <f t="shared" ref="C35:C37" si="6">SUM(B35/$B$2)</f>
        <v>0.01662680625</v>
      </c>
      <c r="D35" s="22">
        <f t="shared" si="1"/>
        <v>0.2640245727</v>
      </c>
      <c r="E35" s="23" t="s">
        <v>131</v>
      </c>
      <c r="F35" s="23" t="s">
        <v>82</v>
      </c>
      <c r="G35" s="24"/>
    </row>
    <row r="36">
      <c r="A36" s="19" t="s">
        <v>83</v>
      </c>
      <c r="B36" s="20">
        <v>10.01</v>
      </c>
      <c r="C36" s="21">
        <f t="shared" si="6"/>
        <v>0.01433542899</v>
      </c>
      <c r="D36" s="22">
        <f t="shared" si="1"/>
        <v>0.2276387573</v>
      </c>
      <c r="E36" s="23" t="s">
        <v>132</v>
      </c>
      <c r="F36" s="23" t="s">
        <v>84</v>
      </c>
      <c r="G36" s="24"/>
    </row>
    <row r="37">
      <c r="A37" s="19" t="s">
        <v>85</v>
      </c>
      <c r="B37" s="20">
        <v>138.7</v>
      </c>
      <c r="C37" s="21">
        <f t="shared" si="6"/>
        <v>0.1986337663</v>
      </c>
      <c r="D37" s="22">
        <f t="shared" si="1"/>
        <v>3.154195369</v>
      </c>
      <c r="E37" s="23" t="s">
        <v>133</v>
      </c>
      <c r="F37" s="23" t="s">
        <v>86</v>
      </c>
      <c r="G37" s="24"/>
    </row>
    <row r="38">
      <c r="A38" s="25" t="s">
        <v>134</v>
      </c>
      <c r="B38" s="14">
        <v>105.6</v>
      </c>
      <c r="C38" s="26">
        <f t="shared" ref="C38:C48" si="7">B38/$B$2</f>
        <v>0.1512308992</v>
      </c>
      <c r="D38" s="27">
        <f t="shared" si="1"/>
        <v>2.401463813</v>
      </c>
      <c r="E38" s="23" t="s">
        <v>133</v>
      </c>
      <c r="F38" s="4"/>
    </row>
    <row r="39">
      <c r="A39" s="25" t="s">
        <v>135</v>
      </c>
      <c r="B39" s="14">
        <v>29.22</v>
      </c>
      <c r="C39" s="26">
        <f t="shared" si="7"/>
        <v>0.04184627723</v>
      </c>
      <c r="D39" s="27">
        <f t="shared" si="1"/>
        <v>0.6644959529</v>
      </c>
      <c r="E39" s="23" t="s">
        <v>133</v>
      </c>
      <c r="F39" s="4"/>
    </row>
    <row r="40">
      <c r="A40" s="25" t="s">
        <v>136</v>
      </c>
      <c r="B40" s="14">
        <v>19.48</v>
      </c>
      <c r="C40" s="26">
        <f t="shared" si="7"/>
        <v>0.02789751815</v>
      </c>
      <c r="D40" s="27">
        <f t="shared" si="1"/>
        <v>0.4429973019</v>
      </c>
      <c r="E40" s="23" t="s">
        <v>133</v>
      </c>
      <c r="F40" s="4"/>
    </row>
    <row r="41">
      <c r="A41" s="25" t="s">
        <v>137</v>
      </c>
      <c r="B41" s="14">
        <v>2.4</v>
      </c>
      <c r="C41" s="26">
        <f t="shared" si="7"/>
        <v>0.003437065891</v>
      </c>
      <c r="D41" s="27">
        <f t="shared" si="1"/>
        <v>0.05457872303</v>
      </c>
      <c r="E41" s="23" t="s">
        <v>133</v>
      </c>
      <c r="F41" s="4"/>
    </row>
    <row r="42">
      <c r="A42" s="25" t="s">
        <v>138</v>
      </c>
      <c r="B42" s="14">
        <v>9.3</v>
      </c>
      <c r="C42" s="26">
        <f t="shared" si="7"/>
        <v>0.01331863033</v>
      </c>
      <c r="D42" s="27">
        <f t="shared" si="1"/>
        <v>0.2114925517</v>
      </c>
      <c r="E42" s="23" t="s">
        <v>133</v>
      </c>
      <c r="F42" s="4"/>
    </row>
    <row r="43">
      <c r="A43" s="25" t="s">
        <v>139</v>
      </c>
      <c r="B43" s="14">
        <v>8.5</v>
      </c>
      <c r="C43" s="26">
        <f t="shared" si="7"/>
        <v>0.0121729417</v>
      </c>
      <c r="D43" s="27">
        <f t="shared" si="1"/>
        <v>0.1932996441</v>
      </c>
      <c r="E43" s="23" t="s">
        <v>133</v>
      </c>
      <c r="F43" s="4"/>
    </row>
    <row r="44">
      <c r="A44" s="25" t="s">
        <v>140</v>
      </c>
      <c r="B44" s="14">
        <v>12.1</v>
      </c>
      <c r="C44" s="26">
        <f t="shared" si="7"/>
        <v>0.01732854054</v>
      </c>
      <c r="D44" s="27">
        <f t="shared" si="1"/>
        <v>0.2751677286</v>
      </c>
      <c r="E44" s="23" t="s">
        <v>133</v>
      </c>
      <c r="F44" s="4"/>
    </row>
    <row r="45">
      <c r="A45" s="25" t="s">
        <v>141</v>
      </c>
      <c r="B45" s="14">
        <v>11.1</v>
      </c>
      <c r="C45" s="26">
        <f t="shared" si="7"/>
        <v>0.01589642975</v>
      </c>
      <c r="D45" s="27">
        <f t="shared" si="1"/>
        <v>0.252426594</v>
      </c>
      <c r="E45" s="23" t="s">
        <v>133</v>
      </c>
      <c r="F45" s="4"/>
    </row>
    <row r="46">
      <c r="A46" s="25" t="s">
        <v>142</v>
      </c>
      <c r="B46" s="14">
        <v>10.0</v>
      </c>
      <c r="C46" s="26">
        <f t="shared" si="7"/>
        <v>0.01432110788</v>
      </c>
      <c r="D46" s="27">
        <f t="shared" si="1"/>
        <v>0.227411346</v>
      </c>
      <c r="E46" s="23" t="s">
        <v>133</v>
      </c>
      <c r="F46" s="4"/>
    </row>
    <row r="47">
      <c r="A47" s="25" t="s">
        <v>143</v>
      </c>
      <c r="B47" s="14">
        <v>16.17</v>
      </c>
      <c r="C47" s="26">
        <f t="shared" si="7"/>
        <v>0.02315723144</v>
      </c>
      <c r="D47" s="27">
        <f t="shared" si="1"/>
        <v>0.3677241464</v>
      </c>
      <c r="E47" s="23" t="s">
        <v>133</v>
      </c>
      <c r="F47" s="4" t="s">
        <v>97</v>
      </c>
    </row>
    <row r="48">
      <c r="A48" s="25" t="s">
        <v>144</v>
      </c>
      <c r="B48" s="14">
        <v>2.14</v>
      </c>
      <c r="C48" s="26">
        <f t="shared" si="7"/>
        <v>0.003064717087</v>
      </c>
      <c r="D48" s="27">
        <f t="shared" si="1"/>
        <v>0.04866602804</v>
      </c>
      <c r="E48" s="23" t="s">
        <v>133</v>
      </c>
      <c r="F48" s="4"/>
    </row>
    <row r="49">
      <c r="A49" s="19" t="s">
        <v>99</v>
      </c>
      <c r="B49" s="20">
        <v>11.42</v>
      </c>
      <c r="C49" s="21">
        <f>SUM(B49/$B$2)</f>
        <v>0.0163547052</v>
      </c>
      <c r="D49" s="22">
        <f t="shared" si="1"/>
        <v>0.2597037571</v>
      </c>
      <c r="E49" s="23" t="s">
        <v>145</v>
      </c>
      <c r="F49" s="23" t="s">
        <v>100</v>
      </c>
      <c r="G49" s="24"/>
    </row>
    <row r="50">
      <c r="A50" s="25" t="s">
        <v>146</v>
      </c>
      <c r="B50" s="14">
        <v>3.19</v>
      </c>
      <c r="C50" s="26">
        <f t="shared" ref="C50:C52" si="8">B50/$B$2</f>
        <v>0.004568433414</v>
      </c>
      <c r="D50" s="27">
        <f t="shared" si="1"/>
        <v>0.07254421936</v>
      </c>
      <c r="E50" s="23" t="s">
        <v>145</v>
      </c>
    </row>
    <row r="51">
      <c r="A51" s="25" t="s">
        <v>147</v>
      </c>
      <c r="B51" s="14">
        <v>4.0</v>
      </c>
      <c r="C51" s="26">
        <f t="shared" si="8"/>
        <v>0.005728443152</v>
      </c>
      <c r="D51" s="27">
        <f t="shared" si="1"/>
        <v>0.09096453839</v>
      </c>
      <c r="E51" s="23" t="s">
        <v>145</v>
      </c>
    </row>
    <row r="52">
      <c r="A52" s="25" t="s">
        <v>148</v>
      </c>
      <c r="B52" s="14">
        <v>3.95</v>
      </c>
      <c r="C52" s="26">
        <f t="shared" si="8"/>
        <v>0.005656837613</v>
      </c>
      <c r="D52" s="27">
        <f t="shared" si="1"/>
        <v>0.08982748166</v>
      </c>
      <c r="E52" s="23" t="s">
        <v>145</v>
      </c>
    </row>
    <row r="53">
      <c r="A53" s="19" t="s">
        <v>104</v>
      </c>
      <c r="B53" s="20">
        <v>84.01</v>
      </c>
      <c r="C53" s="21">
        <f>SUM(B53/$B$2)</f>
        <v>0.1203116273</v>
      </c>
      <c r="D53" s="22">
        <f t="shared" si="1"/>
        <v>1.910482717</v>
      </c>
      <c r="E53" s="23" t="s">
        <v>149</v>
      </c>
      <c r="F53" s="24"/>
      <c r="G53" s="24"/>
    </row>
    <row r="54">
      <c r="A54" s="25" t="s">
        <v>150</v>
      </c>
      <c r="B54" s="14">
        <v>3.86</v>
      </c>
      <c r="C54" s="26">
        <f t="shared" ref="C54:C58" si="9">B54/$B$2</f>
        <v>0.005527947642</v>
      </c>
      <c r="D54" s="27">
        <f t="shared" si="1"/>
        <v>0.08778077954</v>
      </c>
      <c r="E54" s="23" t="s">
        <v>149</v>
      </c>
      <c r="F54" s="4"/>
    </row>
    <row r="55">
      <c r="A55" s="25" t="s">
        <v>151</v>
      </c>
      <c r="B55" s="14">
        <v>27.69</v>
      </c>
      <c r="C55" s="26">
        <f t="shared" si="9"/>
        <v>0.03965514772</v>
      </c>
      <c r="D55" s="27">
        <f t="shared" si="1"/>
        <v>0.629702017</v>
      </c>
      <c r="E55" s="23" t="s">
        <v>149</v>
      </c>
      <c r="F55" s="4"/>
    </row>
    <row r="56">
      <c r="A56" s="25" t="s">
        <v>152</v>
      </c>
      <c r="B56" s="14">
        <v>38.19</v>
      </c>
      <c r="C56" s="26">
        <f t="shared" si="9"/>
        <v>0.054692311</v>
      </c>
      <c r="D56" s="27">
        <f t="shared" si="1"/>
        <v>0.8684839302</v>
      </c>
      <c r="E56" s="23" t="s">
        <v>149</v>
      </c>
      <c r="F56" s="4"/>
    </row>
    <row r="57">
      <c r="A57" s="25" t="s">
        <v>153</v>
      </c>
      <c r="B57" s="14">
        <v>5.9</v>
      </c>
      <c r="C57" s="26">
        <f t="shared" si="9"/>
        <v>0.00844945365</v>
      </c>
      <c r="D57" s="27">
        <f t="shared" si="1"/>
        <v>0.1341726941</v>
      </c>
      <c r="E57" s="23" t="s">
        <v>149</v>
      </c>
      <c r="F57" s="4"/>
    </row>
    <row r="58">
      <c r="A58" s="25" t="s">
        <v>154</v>
      </c>
      <c r="B58" s="14">
        <v>4.09</v>
      </c>
      <c r="C58" s="26">
        <f t="shared" si="9"/>
        <v>0.005857333123</v>
      </c>
      <c r="D58" s="27">
        <f t="shared" si="1"/>
        <v>0.0930112405</v>
      </c>
      <c r="E58" s="23" t="s">
        <v>149</v>
      </c>
      <c r="F58" s="4"/>
    </row>
    <row r="59">
      <c r="A59" s="19" t="s">
        <v>110</v>
      </c>
      <c r="B59" s="20">
        <v>264.16</v>
      </c>
      <c r="C59" s="21">
        <f>SUM(B59/$B$2)</f>
        <v>0.3783063858</v>
      </c>
      <c r="D59" s="22">
        <f t="shared" si="1"/>
        <v>6.007298115</v>
      </c>
      <c r="E59" s="23" t="s">
        <v>155</v>
      </c>
      <c r="F59" s="23" t="s">
        <v>111</v>
      </c>
      <c r="G59" s="24"/>
    </row>
    <row r="60">
      <c r="A60" s="25" t="s">
        <v>156</v>
      </c>
      <c r="B60" s="14">
        <v>52.96</v>
      </c>
      <c r="C60" s="26">
        <f t="shared" ref="C60:C66" si="10">B60/$B$2</f>
        <v>0.07584458734</v>
      </c>
      <c r="D60" s="27">
        <f t="shared" si="1"/>
        <v>1.204370488</v>
      </c>
      <c r="E60" s="23" t="s">
        <v>155</v>
      </c>
    </row>
    <row r="61">
      <c r="A61" s="25" t="s">
        <v>157</v>
      </c>
      <c r="B61" s="14">
        <v>120.1</v>
      </c>
      <c r="C61" s="26">
        <f t="shared" si="10"/>
        <v>0.1719965056</v>
      </c>
      <c r="D61" s="27">
        <f t="shared" si="1"/>
        <v>2.731210265</v>
      </c>
      <c r="E61" s="23" t="s">
        <v>155</v>
      </c>
    </row>
    <row r="62">
      <c r="A62" s="25" t="s">
        <v>158</v>
      </c>
      <c r="B62" s="14">
        <v>9.48</v>
      </c>
      <c r="C62" s="26">
        <f t="shared" si="10"/>
        <v>0.01357641027</v>
      </c>
      <c r="D62" s="27">
        <f t="shared" si="1"/>
        <v>0.215585956</v>
      </c>
      <c r="E62" s="23" t="s">
        <v>155</v>
      </c>
    </row>
    <row r="63">
      <c r="A63" s="25" t="s">
        <v>159</v>
      </c>
      <c r="B63" s="14">
        <v>24.8</v>
      </c>
      <c r="C63" s="26">
        <f t="shared" si="10"/>
        <v>0.03551634754</v>
      </c>
      <c r="D63" s="27">
        <f t="shared" si="1"/>
        <v>0.563980138</v>
      </c>
      <c r="E63" s="23" t="s">
        <v>155</v>
      </c>
    </row>
    <row r="64">
      <c r="A64" s="25" t="s">
        <v>160</v>
      </c>
      <c r="B64" s="14">
        <v>2.7</v>
      </c>
      <c r="C64" s="26">
        <f t="shared" si="10"/>
        <v>0.003866699128</v>
      </c>
      <c r="D64" s="27">
        <f t="shared" si="1"/>
        <v>0.06140106341</v>
      </c>
      <c r="E64" s="23" t="s">
        <v>155</v>
      </c>
    </row>
    <row r="65">
      <c r="A65" s="25" t="s">
        <v>161</v>
      </c>
      <c r="B65" s="14">
        <v>26.37</v>
      </c>
      <c r="C65" s="26">
        <f t="shared" si="10"/>
        <v>0.03776476148</v>
      </c>
      <c r="D65" s="27">
        <f t="shared" si="1"/>
        <v>0.5996837193</v>
      </c>
      <c r="E65" s="23" t="s">
        <v>155</v>
      </c>
    </row>
    <row r="66">
      <c r="A66" s="25" t="s">
        <v>162</v>
      </c>
      <c r="B66" s="14">
        <v>31.49</v>
      </c>
      <c r="C66" s="26">
        <f t="shared" si="10"/>
        <v>0.04509716872</v>
      </c>
      <c r="D66" s="27">
        <f t="shared" si="1"/>
        <v>0.7161183284</v>
      </c>
      <c r="E66" s="23" t="s">
        <v>155</v>
      </c>
    </row>
    <row r="67">
      <c r="A67" s="19" t="s">
        <v>119</v>
      </c>
      <c r="B67" s="34">
        <v>7.67</v>
      </c>
      <c r="C67" s="21">
        <f t="shared" ref="C67:C70" si="11">SUM(B67/$B$2)</f>
        <v>0.01098428974</v>
      </c>
      <c r="D67" s="22">
        <f t="shared" si="1"/>
        <v>0.1744245024</v>
      </c>
      <c r="E67" s="23" t="s">
        <v>163</v>
      </c>
      <c r="F67" s="24"/>
      <c r="G67" s="24"/>
    </row>
    <row r="68">
      <c r="A68" s="23" t="s">
        <v>120</v>
      </c>
      <c r="B68" s="35">
        <v>43.5</v>
      </c>
      <c r="C68" s="21">
        <f t="shared" si="11"/>
        <v>0.06229681928</v>
      </c>
      <c r="D68" s="22">
        <f t="shared" si="1"/>
        <v>0.989239355</v>
      </c>
      <c r="E68" s="23" t="s">
        <v>163</v>
      </c>
      <c r="F68" s="36"/>
      <c r="G68" s="37" t="s">
        <v>4</v>
      </c>
    </row>
    <row r="69">
      <c r="A69" s="23" t="s">
        <v>121</v>
      </c>
      <c r="B69" s="35">
        <v>17.1</v>
      </c>
      <c r="C69" s="21">
        <f t="shared" si="11"/>
        <v>0.02448909448</v>
      </c>
      <c r="D69" s="22">
        <f t="shared" si="1"/>
        <v>0.3888734016</v>
      </c>
      <c r="E69" s="23" t="s">
        <v>163</v>
      </c>
      <c r="F69" s="36"/>
      <c r="G69" s="37" t="s">
        <v>4</v>
      </c>
    </row>
    <row r="70">
      <c r="A70" s="23" t="s">
        <v>122</v>
      </c>
      <c r="B70" s="35">
        <v>25.1</v>
      </c>
      <c r="C70" s="21">
        <f t="shared" si="11"/>
        <v>0.03594598078</v>
      </c>
      <c r="D70" s="22">
        <f t="shared" si="1"/>
        <v>0.5708024784</v>
      </c>
      <c r="E70" s="23" t="s">
        <v>163</v>
      </c>
      <c r="F70" s="36"/>
      <c r="G70" s="37" t="s">
        <v>4</v>
      </c>
    </row>
    <row r="71">
      <c r="A71" s="4"/>
      <c r="D71" s="4"/>
    </row>
  </sheetData>
  <hyperlinks>
    <hyperlink r:id="rId1" ref="A2"/>
    <hyperlink r:id="rId2" ref="G9"/>
    <hyperlink r:id="rId3" ref="G10"/>
    <hyperlink r:id="rId4" ref="G17"/>
    <hyperlink r:id="rId5" ref="G18"/>
    <hyperlink r:id="rId6" ref="G19"/>
    <hyperlink r:id="rId7" ref="G68"/>
    <hyperlink r:id="rId8" ref="G69"/>
    <hyperlink r:id="rId9" ref="G7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1.0"/>
    <col customWidth="1" min="6" max="6" width="5.86"/>
    <col customWidth="1" min="7" max="7" width="9.57"/>
  </cols>
  <sheetData>
    <row r="1">
      <c r="A1" s="39"/>
      <c r="B1" s="17"/>
      <c r="C1" s="17" t="s">
        <v>164</v>
      </c>
      <c r="D1" s="17" t="s">
        <v>165</v>
      </c>
      <c r="E1" s="17" t="s">
        <v>166</v>
      </c>
      <c r="F1" s="17" t="s">
        <v>167</v>
      </c>
      <c r="G1" s="17" t="s">
        <v>168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40" t="s">
        <v>169</v>
      </c>
      <c r="B2" s="41">
        <v>1.0</v>
      </c>
      <c r="C2" s="42">
        <v>27600.0</v>
      </c>
      <c r="D2" s="42">
        <v>2300.0</v>
      </c>
      <c r="E2" s="42">
        <v>531.0</v>
      </c>
      <c r="F2" s="43">
        <f t="shared" ref="F2:F7" si="1">SUM(E2/7)</f>
        <v>75.85714286</v>
      </c>
      <c r="G2" s="43">
        <f t="shared" ref="G2:G7" si="2">SUM(E2/5)</f>
        <v>106.2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40" t="s">
        <v>170</v>
      </c>
      <c r="B3" s="41">
        <f>SUM(C3/C2)</f>
        <v>0.384384058</v>
      </c>
      <c r="C3" s="42">
        <v>10609.0</v>
      </c>
      <c r="D3" s="42">
        <v>884.0</v>
      </c>
      <c r="E3" s="42">
        <v>204.0</v>
      </c>
      <c r="F3" s="43">
        <f t="shared" si="1"/>
        <v>29.14285714</v>
      </c>
      <c r="G3" s="43">
        <f t="shared" si="2"/>
        <v>40.8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40" t="s">
        <v>171</v>
      </c>
      <c r="B4" s="41">
        <f>SUM(C4/C2)</f>
        <v>0.615615942</v>
      </c>
      <c r="C4" s="42">
        <v>16991.0</v>
      </c>
      <c r="D4" s="42">
        <v>1416.0</v>
      </c>
      <c r="E4" s="42">
        <v>327.0</v>
      </c>
      <c r="F4" s="43">
        <f t="shared" si="1"/>
        <v>46.71428571</v>
      </c>
      <c r="G4" s="43">
        <f t="shared" si="2"/>
        <v>65.4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40" t="s">
        <v>172</v>
      </c>
      <c r="B5" s="41">
        <v>0.2</v>
      </c>
      <c r="C5" s="42">
        <f>C4*B5</f>
        <v>3398.2</v>
      </c>
      <c r="D5" s="42">
        <v>283.0</v>
      </c>
      <c r="E5" s="42">
        <v>65.0</v>
      </c>
      <c r="F5" s="43">
        <f t="shared" si="1"/>
        <v>9.285714286</v>
      </c>
      <c r="G5" s="43">
        <f t="shared" si="2"/>
        <v>13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40" t="s">
        <v>31</v>
      </c>
      <c r="B6" s="44">
        <v>0.085</v>
      </c>
      <c r="C6" s="42">
        <f>C2*B6</f>
        <v>2346</v>
      </c>
      <c r="D6" s="42">
        <v>195.0</v>
      </c>
      <c r="E6" s="42">
        <v>45.0</v>
      </c>
      <c r="F6" s="43">
        <f t="shared" si="1"/>
        <v>6.428571429</v>
      </c>
      <c r="G6" s="43">
        <f t="shared" si="2"/>
        <v>9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40" t="s">
        <v>173</v>
      </c>
      <c r="B7" s="41">
        <f>SUM(C7/C2)</f>
        <v>0.7919202899</v>
      </c>
      <c r="C7" s="42">
        <v>21857.0</v>
      </c>
      <c r="D7" s="42">
        <v>1821.0</v>
      </c>
      <c r="E7" s="42">
        <v>420.0</v>
      </c>
      <c r="F7" s="43">
        <f t="shared" si="1"/>
        <v>60</v>
      </c>
      <c r="G7" s="43">
        <f t="shared" si="2"/>
        <v>84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45"/>
      <c r="B8" s="42"/>
      <c r="C8" s="42"/>
      <c r="D8" s="42"/>
      <c r="E8" s="42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>
      <c r="A9" s="45"/>
      <c r="B9" s="42"/>
      <c r="C9" s="42"/>
      <c r="D9" s="42"/>
      <c r="E9" s="42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45"/>
      <c r="B10" s="42"/>
      <c r="C10" s="42"/>
      <c r="D10" s="42"/>
      <c r="E10" s="4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</sheetData>
  <drawing r:id="rId1"/>
</worksheet>
</file>